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sk_metelka3040\Documents\FINANCE - ROZPOČET\ZÁVĚREČNÝ ÚČET 2017\9-Mat. do ZK\Anonymizace\"/>
    </mc:Choice>
  </mc:AlternateContent>
  <bookViews>
    <workbookView xWindow="0" yWindow="7080" windowWidth="28800" windowHeight="5970" tabRatio="915"/>
  </bookViews>
  <sheets>
    <sheet name="graf 1" sheetId="1" r:id="rId1"/>
    <sheet name="graf 2" sheetId="2" r:id="rId2"/>
    <sheet name="graf 3" sheetId="3" r:id="rId3"/>
    <sheet name="graf 4" sheetId="4" r:id="rId4"/>
    <sheet name="graf 5" sheetId="5" r:id="rId5"/>
    <sheet name="Data-grafy" sheetId="6" state="hidden" r:id="rId6"/>
    <sheet name="Titul" sheetId="7" r:id="rId7"/>
    <sheet name="tab 1" sheetId="60" r:id="rId8"/>
    <sheet name="tab 2" sheetId="61" r:id="rId9"/>
    <sheet name="tab 3" sheetId="63" r:id="rId10"/>
    <sheet name="tab 4" sheetId="62" r:id="rId11"/>
    <sheet name="tab 5" sheetId="64" r:id="rId12"/>
    <sheet name="tab 6" sheetId="65" r:id="rId13"/>
    <sheet name="tab 7" sheetId="66" r:id="rId14"/>
    <sheet name="tab 8" sheetId="91" r:id="rId15"/>
    <sheet name="tab 9" sheetId="92" r:id="rId16"/>
    <sheet name="tab 10" sheetId="93" r:id="rId17"/>
    <sheet name="tab 11" sheetId="94" r:id="rId18"/>
    <sheet name="tab 12" sheetId="95" r:id="rId19"/>
    <sheet name="tab 13" sheetId="96" r:id="rId20"/>
    <sheet name="tab 14" sheetId="97" r:id="rId21"/>
    <sheet name="tab 15" sheetId="98" r:id="rId22"/>
    <sheet name="tab 16" sheetId="99" r:id="rId23"/>
    <sheet name="tab 17" sheetId="100" r:id="rId24"/>
    <sheet name="tab 18" sheetId="101" r:id="rId25"/>
    <sheet name="tab 19" sheetId="102" r:id="rId26"/>
    <sheet name="tab 20" sheetId="103" r:id="rId27"/>
    <sheet name="tab 21" sheetId="67" r:id="rId28"/>
    <sheet name="tab 22" sheetId="68" r:id="rId29"/>
    <sheet name="tab 23" sheetId="69" r:id="rId30"/>
    <sheet name="tab 24" sheetId="72" r:id="rId31"/>
    <sheet name="tab 25" sheetId="71" r:id="rId32"/>
    <sheet name="tab 26" sheetId="87" r:id="rId33"/>
    <sheet name="tab 27" sheetId="88" r:id="rId34"/>
    <sheet name="tab 28" sheetId="89" r:id="rId35"/>
    <sheet name="tab 29" sheetId="90" r:id="rId36"/>
    <sheet name="tab 30" sheetId="73" r:id="rId37"/>
    <sheet name="tab 31" sheetId="74" r:id="rId38"/>
    <sheet name="tab 32" sheetId="75" r:id="rId39"/>
    <sheet name="tab 33" sheetId="76" r:id="rId40"/>
    <sheet name="tab 34" sheetId="77" r:id="rId41"/>
    <sheet name="tab 35" sheetId="78" r:id="rId42"/>
    <sheet name="tab 36" sheetId="79" r:id="rId43"/>
    <sheet name="tab 37" sheetId="80" r:id="rId44"/>
    <sheet name="tab 38" sheetId="81" r:id="rId45"/>
    <sheet name="tab 39" sheetId="82" r:id="rId46"/>
    <sheet name="tab 40" sheetId="83" r:id="rId47"/>
    <sheet name="tab 41" sheetId="84" r:id="rId48"/>
    <sheet name="tab 42" sheetId="85" r:id="rId49"/>
    <sheet name="tab 43" sheetId="86" r:id="rId50"/>
  </sheets>
  <definedNames>
    <definedName name="_xlnm._FilterDatabase" localSheetId="16" hidden="1">'tab 10'!$A$14:$H$95</definedName>
    <definedName name="_xlnm._FilterDatabase" localSheetId="17" hidden="1">'tab 11'!$A$10:$H$24</definedName>
    <definedName name="_xlnm._FilterDatabase" localSheetId="18" hidden="1">'tab 12'!$A$11:$H$40</definedName>
    <definedName name="_xlnm._FilterDatabase" localSheetId="19" hidden="1">'tab 13'!$A$13:$H$44</definedName>
    <definedName name="_xlnm._FilterDatabase" localSheetId="20" hidden="1">'tab 14'!$A$14:$I$111</definedName>
    <definedName name="_xlnm._FilterDatabase" localSheetId="21" hidden="1">'tab 15'!$A$14:$H$57</definedName>
    <definedName name="_xlnm._FilterDatabase" localSheetId="22" hidden="1">'tab 16'!$A$10:$H$17</definedName>
    <definedName name="_xlnm._FilterDatabase" localSheetId="23" hidden="1">'tab 17'!$A$14:$I$158</definedName>
    <definedName name="_xlnm._FilterDatabase" localSheetId="24" hidden="1">'tab 18'!$A$12:$H$68</definedName>
    <definedName name="_xlnm._FilterDatabase" localSheetId="25" hidden="1">'tab 19'!$A$12:$H$39</definedName>
    <definedName name="_xlnm._FilterDatabase" localSheetId="8" hidden="1">'tab 2'!$A$6:$G$1575</definedName>
    <definedName name="_xlnm._FilterDatabase" localSheetId="26" hidden="1">'tab 20'!$A$12:$H$38</definedName>
    <definedName name="_xlnm._FilterDatabase" localSheetId="30" hidden="1">'tab 24'!#REF!</definedName>
    <definedName name="_xlnm._FilterDatabase" localSheetId="9" hidden="1">'tab 3'!$A$3:$BA$215</definedName>
    <definedName name="_xlnm._FilterDatabase" localSheetId="14" hidden="1">'tab 8'!$A$13:$H$85</definedName>
    <definedName name="_xlnm._FilterDatabase" localSheetId="15" hidden="1">'tab 9'!$A$12:$H$61</definedName>
    <definedName name="_xlnm.Print_Titles" localSheetId="7">'tab 1'!$7:$8</definedName>
    <definedName name="_xlnm.Print_Titles" localSheetId="16">'tab 10'!$13:$14</definedName>
    <definedName name="_xlnm.Print_Titles" localSheetId="17">'tab 11'!$9:$10</definedName>
    <definedName name="_xlnm.Print_Titles" localSheetId="18">'tab 12'!$10:$11</definedName>
    <definedName name="_xlnm.Print_Titles" localSheetId="19">'tab 13'!$12:$13</definedName>
    <definedName name="_xlnm.Print_Titles" localSheetId="20">'tab 14'!$13:$14</definedName>
    <definedName name="_xlnm.Print_Titles" localSheetId="21">'tab 15'!$13:$14</definedName>
    <definedName name="_xlnm.Print_Titles" localSheetId="22">'tab 16'!$9:$10</definedName>
    <definedName name="_xlnm.Print_Titles" localSheetId="23">'tab 17'!$13:$14</definedName>
    <definedName name="_xlnm.Print_Titles" localSheetId="24">'tab 18'!$11:$12</definedName>
    <definedName name="_xlnm.Print_Titles" localSheetId="25">'tab 19'!$11:$12</definedName>
    <definedName name="_xlnm.Print_Titles" localSheetId="8">'tab 2'!$7:$8</definedName>
    <definedName name="_xlnm.Print_Titles" localSheetId="26">'tab 20'!$11:$12</definedName>
    <definedName name="_xlnm.Print_Titles" localSheetId="30">'tab 24'!$2:$3</definedName>
    <definedName name="_xlnm.Print_Titles" localSheetId="32">'tab 26'!$2:$3</definedName>
    <definedName name="_xlnm.Print_Titles" localSheetId="33">'tab 27'!$2:$3</definedName>
    <definedName name="_xlnm.Print_Titles" localSheetId="34">'tab 28'!$2:$3</definedName>
    <definedName name="_xlnm.Print_Titles" localSheetId="35">'tab 29'!$2:$4</definedName>
    <definedName name="_xlnm.Print_Titles" localSheetId="9">'tab 3'!$3:$6</definedName>
    <definedName name="_xlnm.Print_Titles" localSheetId="36">'tab 30'!$4:$7</definedName>
    <definedName name="_xlnm.Print_Titles" localSheetId="37">'tab 31'!$4:$7</definedName>
    <definedName name="_xlnm.Print_Titles" localSheetId="38">'tab 32'!$4:$7</definedName>
    <definedName name="_xlnm.Print_Titles" localSheetId="40">'tab 34'!$4:$7</definedName>
    <definedName name="_xlnm.Print_Titles" localSheetId="42">'tab 36'!$4:$7</definedName>
    <definedName name="_xlnm.Print_Titles" localSheetId="44">'tab 38'!$4:$7</definedName>
    <definedName name="_xlnm.Print_Titles" localSheetId="10">'tab 4'!$3:$4</definedName>
    <definedName name="_xlnm.Print_Titles" localSheetId="46">'tab 40'!$4:$7</definedName>
    <definedName name="_xlnm.Print_Titles" localSheetId="48">'tab 42'!$4:$7</definedName>
    <definedName name="_xlnm.Print_Titles" localSheetId="11">'tab 5'!$6:$7</definedName>
    <definedName name="_xlnm.Print_Titles" localSheetId="12">'tab 6'!$2:$4</definedName>
    <definedName name="_xlnm.Print_Titles" localSheetId="13">'tab 7'!$2:$3</definedName>
    <definedName name="_xlnm.Print_Titles" localSheetId="14">'tab 8'!$12:$13</definedName>
    <definedName name="_xlnm.Print_Titles" localSheetId="15">'tab 9'!$11:$12</definedName>
    <definedName name="_xlnm.Print_Area" localSheetId="2">'graf 3'!$A$1:$N$36</definedName>
    <definedName name="_xlnm.Print_Area" localSheetId="3">'graf 4'!$A$1:$L$20</definedName>
    <definedName name="_xlnm.Print_Area" localSheetId="4">'graf 5'!$A$1:$J$27</definedName>
    <definedName name="_xlnm.Print_Area" localSheetId="7">'tab 1'!$A:$G</definedName>
    <definedName name="_xlnm.Print_Area" localSheetId="16">'tab 10'!$A$1:$H$95</definedName>
    <definedName name="_xlnm.Print_Area" localSheetId="17">'tab 11'!$A$1:$H$24</definedName>
    <definedName name="_xlnm.Print_Area" localSheetId="18">'tab 12'!$A$1:$H$40</definedName>
    <definedName name="_xlnm.Print_Area" localSheetId="19">'tab 13'!$A$1:$H$44</definedName>
    <definedName name="_xlnm.Print_Area" localSheetId="20">'tab 14'!$A$1:$H$111</definedName>
    <definedName name="_xlnm.Print_Area" localSheetId="21">'tab 15'!$A$1:$H$239</definedName>
    <definedName name="_xlnm.Print_Area" localSheetId="22">'tab 16'!$A$1:$H$17</definedName>
    <definedName name="_xlnm.Print_Area" localSheetId="23">'tab 17'!$A$1:$H$158</definedName>
    <definedName name="_xlnm.Print_Area" localSheetId="24">'tab 18'!$A$1:$H$68</definedName>
    <definedName name="_xlnm.Print_Area" localSheetId="25">'tab 19'!$A$1:$H$39</definedName>
    <definedName name="_xlnm.Print_Area" localSheetId="26">'tab 20'!$A$1:$H$38</definedName>
    <definedName name="_xlnm.Print_Area" localSheetId="27">'tab 21'!$A$1:$C$6</definedName>
    <definedName name="_xlnm.Print_Area" localSheetId="28">'tab 22'!$A$1:$C$11</definedName>
    <definedName name="_xlnm.Print_Area" localSheetId="29">'tab 23'!$A$1:$C$25</definedName>
    <definedName name="_xlnm.Print_Area" localSheetId="30">'tab 24'!$A$1:$C$187</definedName>
    <definedName name="_xlnm.Print_Area" localSheetId="31">'tab 25'!$A$1:$C$14</definedName>
    <definedName name="_xlnm.Print_Area" localSheetId="34">'tab 28'!$A$1:$D$2315</definedName>
    <definedName name="_xlnm.Print_Area" localSheetId="9">'tab 3'!$A$1:$Q$215</definedName>
    <definedName name="_xlnm.Print_Area" localSheetId="36">'tab 30'!$A$1:$G$170</definedName>
    <definedName name="_xlnm.Print_Area" localSheetId="37">'tab 31'!$A$1:$G$164</definedName>
    <definedName name="_xlnm.Print_Area" localSheetId="38">'tab 32'!$A$1:$G$140</definedName>
    <definedName name="_xlnm.Print_Area" localSheetId="39">'tab 33'!$A$1:$G$83</definedName>
    <definedName name="_xlnm.Print_Area" localSheetId="40">'tab 34'!$A$1:$G$140</definedName>
    <definedName name="_xlnm.Print_Area" localSheetId="41">'tab 35'!$A$1:$G$83</definedName>
    <definedName name="_xlnm.Print_Area" localSheetId="42">'tab 36'!$A$1:$G$140</definedName>
    <definedName name="_xlnm.Print_Area" localSheetId="43">'tab 37'!$A$1:$G$83</definedName>
    <definedName name="_xlnm.Print_Area" localSheetId="44">'tab 38'!$A$1:$G$140</definedName>
    <definedName name="_xlnm.Print_Area" localSheetId="45">'tab 39'!$A$1:$G$83</definedName>
    <definedName name="_xlnm.Print_Area" localSheetId="10">'tab 4'!$A$1:$F$52</definedName>
    <definedName name="_xlnm.Print_Area" localSheetId="46">'tab 40'!$A$1:$G$140</definedName>
    <definedName name="_xlnm.Print_Area" localSheetId="47">'tab 41'!$A$1:$G$83</definedName>
    <definedName name="_xlnm.Print_Area" localSheetId="48">'tab 42'!$A$1:$G$140</definedName>
    <definedName name="_xlnm.Print_Area" localSheetId="49">'tab 43'!$A$1:$G$83</definedName>
    <definedName name="_xlnm.Print_Area" localSheetId="11">'tab 5'!$A$1:$E$536</definedName>
    <definedName name="_xlnm.Print_Area" localSheetId="12">'tab 6'!$A$1:$J$158</definedName>
    <definedName name="_xlnm.Print_Area" localSheetId="13">'tab 7'!$A$1:$J$77</definedName>
    <definedName name="_xlnm.Print_Area" localSheetId="14">'tab 8'!$A$1:$H$85</definedName>
    <definedName name="_xlnm.Print_Area" localSheetId="15">'tab 9'!$A$1:$H$61</definedName>
    <definedName name="_xlnm.Print_Area" localSheetId="6">Titul!$A$1:$N$29</definedName>
    <definedName name="Z_038CF6B2_7B3F_4A01_A462_2733E395149B_.wvu.Cols" localSheetId="9" hidden="1">'tab 3'!#REF!</definedName>
    <definedName name="Z_038CF6B2_7B3F_4A01_A462_2733E395149B_.wvu.PrintArea" localSheetId="9" hidden="1">'tab 3'!$A$2:$Q$215</definedName>
    <definedName name="Z_038CF6B2_7B3F_4A01_A462_2733E395149B_.wvu.PrintTitles" localSheetId="9" hidden="1">'tab 3'!$3:$6</definedName>
    <definedName name="Z_040A417A_1A2A_4546_91E5_4FDAF814DD6C_.wvu.Cols" localSheetId="1" hidden="1">'graf 2'!$A:$A</definedName>
    <definedName name="Z_040A417A_1A2A_4546_91E5_4FDAF814DD6C_.wvu.Cols" localSheetId="10" hidden="1">'tab 4'!$B:$B</definedName>
    <definedName name="Z_040A417A_1A2A_4546_91E5_4FDAF814DD6C_.wvu.PrintArea" localSheetId="2" hidden="1">'graf 3'!$A$1:$N$36</definedName>
    <definedName name="Z_040A417A_1A2A_4546_91E5_4FDAF814DD6C_.wvu.PrintArea" localSheetId="3" hidden="1">'graf 4'!$A$1:$L$20</definedName>
    <definedName name="Z_040A417A_1A2A_4546_91E5_4FDAF814DD6C_.wvu.PrintArea" localSheetId="4" hidden="1">'graf 5'!$A$1:$J$27</definedName>
    <definedName name="Z_040A417A_1A2A_4546_91E5_4FDAF814DD6C_.wvu.PrintArea" localSheetId="6" hidden="1">Titul!$A$1:$N$29</definedName>
    <definedName name="Z_040A417A_1A2A_4546_91E5_4FDAF814DD6C_.wvu.PrintTitles" localSheetId="10" hidden="1">'tab 4'!$3:$4</definedName>
    <definedName name="Z_06955F1B_5DDC_4ACB_AC47_06215168C130_.wvu.Cols" localSheetId="9" hidden="1">'tab 3'!#REF!</definedName>
    <definedName name="Z_06955F1B_5DDC_4ACB_AC47_06215168C130_.wvu.PrintArea" localSheetId="9" hidden="1">'tab 3'!$A$2:$Q$215</definedName>
    <definedName name="Z_06955F1B_5DDC_4ACB_AC47_06215168C130_.wvu.PrintTitles" localSheetId="9" hidden="1">'tab 3'!$3:$6</definedName>
    <definedName name="Z_53E72506_0B1D_4F4A_A157_6DE69D2E678D_.wvu.Cols" localSheetId="1" hidden="1">'graf 2'!$A:$A</definedName>
    <definedName name="Z_53E72506_0B1D_4F4A_A157_6DE69D2E678D_.wvu.Cols" localSheetId="10" hidden="1">'tab 4'!$B:$B</definedName>
    <definedName name="Z_53E72506_0B1D_4F4A_A157_6DE69D2E678D_.wvu.FilterData" localSheetId="16" hidden="1">'tab 10'!$A$14:$H$95</definedName>
    <definedName name="Z_53E72506_0B1D_4F4A_A157_6DE69D2E678D_.wvu.FilterData" localSheetId="17" hidden="1">'tab 11'!$A$10:$H$24</definedName>
    <definedName name="Z_53E72506_0B1D_4F4A_A157_6DE69D2E678D_.wvu.FilterData" localSheetId="18" hidden="1">'tab 12'!$A$11:$H$40</definedName>
    <definedName name="Z_53E72506_0B1D_4F4A_A157_6DE69D2E678D_.wvu.FilterData" localSheetId="19" hidden="1">'tab 13'!$A$13:$H$44</definedName>
    <definedName name="Z_53E72506_0B1D_4F4A_A157_6DE69D2E678D_.wvu.FilterData" localSheetId="20" hidden="1">'tab 14'!$A$14:$H$111</definedName>
    <definedName name="Z_53E72506_0B1D_4F4A_A157_6DE69D2E678D_.wvu.FilterData" localSheetId="21" hidden="1">'tab 15'!$A$14:$H$239</definedName>
    <definedName name="Z_53E72506_0B1D_4F4A_A157_6DE69D2E678D_.wvu.FilterData" localSheetId="22" hidden="1">'tab 16'!$A$10:$H$17</definedName>
    <definedName name="Z_53E72506_0B1D_4F4A_A157_6DE69D2E678D_.wvu.FilterData" localSheetId="23" hidden="1">'tab 17'!$A$14:$H$158</definedName>
    <definedName name="Z_53E72506_0B1D_4F4A_A157_6DE69D2E678D_.wvu.FilterData" localSheetId="24" hidden="1">'tab 18'!$A$12:$H$68</definedName>
    <definedName name="Z_53E72506_0B1D_4F4A_A157_6DE69D2E678D_.wvu.FilterData" localSheetId="25" hidden="1">'tab 19'!$A$12:$H$39</definedName>
    <definedName name="Z_53E72506_0B1D_4F4A_A157_6DE69D2E678D_.wvu.FilterData" localSheetId="26" hidden="1">'tab 20'!$A$12:$H$38</definedName>
    <definedName name="Z_53E72506_0B1D_4F4A_A157_6DE69D2E678D_.wvu.FilterData" localSheetId="14" hidden="1">'tab 8'!$A$13:$H$85</definedName>
    <definedName name="Z_53E72506_0B1D_4F4A_A157_6DE69D2E678D_.wvu.FilterData" localSheetId="15" hidden="1">'tab 9'!$A$12:$H$61</definedName>
    <definedName name="Z_53E72506_0B1D_4F4A_A157_6DE69D2E678D_.wvu.PrintArea" localSheetId="2" hidden="1">'graf 3'!$A$1:$N$36</definedName>
    <definedName name="Z_53E72506_0B1D_4F4A_A157_6DE69D2E678D_.wvu.PrintArea" localSheetId="3" hidden="1">'graf 4'!$A$1:$L$20</definedName>
    <definedName name="Z_53E72506_0B1D_4F4A_A157_6DE69D2E678D_.wvu.PrintArea" localSheetId="4" hidden="1">'graf 5'!$A$1:$J$27</definedName>
    <definedName name="Z_53E72506_0B1D_4F4A_A157_6DE69D2E678D_.wvu.PrintArea" localSheetId="16" hidden="1">'tab 10'!$A$1:$H$95</definedName>
    <definedName name="Z_53E72506_0B1D_4F4A_A157_6DE69D2E678D_.wvu.PrintArea" localSheetId="17" hidden="1">'tab 11'!$A$1:$H$24</definedName>
    <definedName name="Z_53E72506_0B1D_4F4A_A157_6DE69D2E678D_.wvu.PrintArea" localSheetId="18" hidden="1">'tab 12'!$A$1:$H$40</definedName>
    <definedName name="Z_53E72506_0B1D_4F4A_A157_6DE69D2E678D_.wvu.PrintArea" localSheetId="19" hidden="1">'tab 13'!$A$1:$H$44</definedName>
    <definedName name="Z_53E72506_0B1D_4F4A_A157_6DE69D2E678D_.wvu.PrintArea" localSheetId="20" hidden="1">'tab 14'!$A$1:$H$111</definedName>
    <definedName name="Z_53E72506_0B1D_4F4A_A157_6DE69D2E678D_.wvu.PrintArea" localSheetId="21" hidden="1">'tab 15'!$A$1:$H$239</definedName>
    <definedName name="Z_53E72506_0B1D_4F4A_A157_6DE69D2E678D_.wvu.PrintArea" localSheetId="22" hidden="1">'tab 16'!$A$1:$H$17</definedName>
    <definedName name="Z_53E72506_0B1D_4F4A_A157_6DE69D2E678D_.wvu.PrintArea" localSheetId="23" hidden="1">'tab 17'!$A$1:$H$158</definedName>
    <definedName name="Z_53E72506_0B1D_4F4A_A157_6DE69D2E678D_.wvu.PrintArea" localSheetId="24" hidden="1">'tab 18'!$A$1:$H$68</definedName>
    <definedName name="Z_53E72506_0B1D_4F4A_A157_6DE69D2E678D_.wvu.PrintArea" localSheetId="25" hidden="1">'tab 19'!$A$1:$H$39</definedName>
    <definedName name="Z_53E72506_0B1D_4F4A_A157_6DE69D2E678D_.wvu.PrintArea" localSheetId="26" hidden="1">'tab 20'!$A$1:$H$38</definedName>
    <definedName name="Z_53E72506_0B1D_4F4A_A157_6DE69D2E678D_.wvu.PrintArea" localSheetId="10" hidden="1">'tab 4'!$A$1:$F$52</definedName>
    <definedName name="Z_53E72506_0B1D_4F4A_A157_6DE69D2E678D_.wvu.PrintArea" localSheetId="14" hidden="1">'tab 8'!$A$1:$H$85</definedName>
    <definedName name="Z_53E72506_0B1D_4F4A_A157_6DE69D2E678D_.wvu.PrintArea" localSheetId="15" hidden="1">'tab 9'!$A$1:$H$61</definedName>
    <definedName name="Z_53E72506_0B1D_4F4A_A157_6DE69D2E678D_.wvu.PrintArea" localSheetId="6" hidden="1">Titul!$A$1:$N$29</definedName>
    <definedName name="Z_53E72506_0B1D_4F4A_A157_6DE69D2E678D_.wvu.PrintTitles" localSheetId="16" hidden="1">'tab 10'!$13:$14</definedName>
    <definedName name="Z_53E72506_0B1D_4F4A_A157_6DE69D2E678D_.wvu.PrintTitles" localSheetId="17" hidden="1">'tab 11'!$9:$10</definedName>
    <definedName name="Z_53E72506_0B1D_4F4A_A157_6DE69D2E678D_.wvu.PrintTitles" localSheetId="18" hidden="1">'tab 12'!$10:$11</definedName>
    <definedName name="Z_53E72506_0B1D_4F4A_A157_6DE69D2E678D_.wvu.PrintTitles" localSheetId="19" hidden="1">'tab 13'!$12:$13</definedName>
    <definedName name="Z_53E72506_0B1D_4F4A_A157_6DE69D2E678D_.wvu.PrintTitles" localSheetId="20" hidden="1">'tab 14'!$13:$14</definedName>
    <definedName name="Z_53E72506_0B1D_4F4A_A157_6DE69D2E678D_.wvu.PrintTitles" localSheetId="21" hidden="1">'tab 15'!$13:$14</definedName>
    <definedName name="Z_53E72506_0B1D_4F4A_A157_6DE69D2E678D_.wvu.PrintTitles" localSheetId="22" hidden="1">'tab 16'!$9:$10</definedName>
    <definedName name="Z_53E72506_0B1D_4F4A_A157_6DE69D2E678D_.wvu.PrintTitles" localSheetId="23" hidden="1">'tab 17'!$13:$14</definedName>
    <definedName name="Z_53E72506_0B1D_4F4A_A157_6DE69D2E678D_.wvu.PrintTitles" localSheetId="24" hidden="1">'tab 18'!$11:$12</definedName>
    <definedName name="Z_53E72506_0B1D_4F4A_A157_6DE69D2E678D_.wvu.PrintTitles" localSheetId="25" hidden="1">'tab 19'!$11:$12</definedName>
    <definedName name="Z_53E72506_0B1D_4F4A_A157_6DE69D2E678D_.wvu.PrintTitles" localSheetId="26" hidden="1">'tab 20'!$11:$12</definedName>
    <definedName name="Z_53E72506_0B1D_4F4A_A157_6DE69D2E678D_.wvu.PrintTitles" localSheetId="10" hidden="1">'tab 4'!$3:$4</definedName>
    <definedName name="Z_53E72506_0B1D_4F4A_A157_6DE69D2E678D_.wvu.PrintTitles" localSheetId="14" hidden="1">'tab 8'!$12:$13</definedName>
    <definedName name="Z_53E72506_0B1D_4F4A_A157_6DE69D2E678D_.wvu.PrintTitles" localSheetId="15" hidden="1">'tab 9'!$11:$12</definedName>
    <definedName name="Z_61B615FA_A35B_4CBE_9433_E2564F62A4F7_.wvu.Cols" localSheetId="9" hidden="1">'tab 3'!#REF!</definedName>
    <definedName name="Z_61B615FA_A35B_4CBE_9433_E2564F62A4F7_.wvu.PrintArea" localSheetId="9" hidden="1">'tab 3'!$A$2:$Q$215</definedName>
    <definedName name="Z_61B615FA_A35B_4CBE_9433_E2564F62A4F7_.wvu.PrintTitles" localSheetId="9" hidden="1">'tab 3'!$3:$6</definedName>
    <definedName name="Z_7BA3C5DE_8A6A_449C_A7D7_FD0BB6C73A08_.wvu.Cols" localSheetId="10" hidden="1">'tab 4'!$B:$B</definedName>
    <definedName name="Z_7BA3C5DE_8A6A_449C_A7D7_FD0BB6C73A08_.wvu.FilterData" localSheetId="30" hidden="1">'tab 24'!$A$3:$C$187</definedName>
    <definedName name="Z_7BA3C5DE_8A6A_449C_A7D7_FD0BB6C73A08_.wvu.PrintArea" localSheetId="2" hidden="1">'graf 3'!$A$1:$N$36</definedName>
    <definedName name="Z_7BA3C5DE_8A6A_449C_A7D7_FD0BB6C73A08_.wvu.PrintArea" localSheetId="3" hidden="1">'graf 4'!$A$1:$L$20</definedName>
    <definedName name="Z_7BA3C5DE_8A6A_449C_A7D7_FD0BB6C73A08_.wvu.PrintArea" localSheetId="4" hidden="1">'graf 5'!$A$1:$J$27</definedName>
    <definedName name="Z_7BA3C5DE_8A6A_449C_A7D7_FD0BB6C73A08_.wvu.PrintArea" localSheetId="16" hidden="1">'tab 10'!$A$1:$H$95</definedName>
    <definedName name="Z_7BA3C5DE_8A6A_449C_A7D7_FD0BB6C73A08_.wvu.PrintArea" localSheetId="17" hidden="1">'tab 11'!$A$1:$H$24</definedName>
    <definedName name="Z_7BA3C5DE_8A6A_449C_A7D7_FD0BB6C73A08_.wvu.PrintArea" localSheetId="18" hidden="1">'tab 12'!$A$1:$H$40</definedName>
    <definedName name="Z_7BA3C5DE_8A6A_449C_A7D7_FD0BB6C73A08_.wvu.PrintArea" localSheetId="19" hidden="1">'tab 13'!$A$1:$H$44</definedName>
    <definedName name="Z_7BA3C5DE_8A6A_449C_A7D7_FD0BB6C73A08_.wvu.PrintArea" localSheetId="20" hidden="1">'tab 14'!$A$1:$H$111</definedName>
    <definedName name="Z_7BA3C5DE_8A6A_449C_A7D7_FD0BB6C73A08_.wvu.PrintArea" localSheetId="21" hidden="1">'tab 15'!$A$1:$H$239</definedName>
    <definedName name="Z_7BA3C5DE_8A6A_449C_A7D7_FD0BB6C73A08_.wvu.PrintArea" localSheetId="22" hidden="1">'tab 16'!$A$1:$H$17</definedName>
    <definedName name="Z_7BA3C5DE_8A6A_449C_A7D7_FD0BB6C73A08_.wvu.PrintArea" localSheetId="23" hidden="1">'tab 17'!$A$1:$H$158</definedName>
    <definedName name="Z_7BA3C5DE_8A6A_449C_A7D7_FD0BB6C73A08_.wvu.PrintArea" localSheetId="24" hidden="1">'tab 18'!$A$1:$H$68</definedName>
    <definedName name="Z_7BA3C5DE_8A6A_449C_A7D7_FD0BB6C73A08_.wvu.PrintArea" localSheetId="25" hidden="1">'tab 19'!$A$1:$H$39</definedName>
    <definedName name="Z_7BA3C5DE_8A6A_449C_A7D7_FD0BB6C73A08_.wvu.PrintArea" localSheetId="26" hidden="1">'tab 20'!$A$1:$H$38</definedName>
    <definedName name="Z_7BA3C5DE_8A6A_449C_A7D7_FD0BB6C73A08_.wvu.PrintArea" localSheetId="27" hidden="1">'tab 21'!$A$1:$C$6</definedName>
    <definedName name="Z_7BA3C5DE_8A6A_449C_A7D7_FD0BB6C73A08_.wvu.PrintArea" localSheetId="28" hidden="1">'tab 22'!$A$1:$C$11</definedName>
    <definedName name="Z_7BA3C5DE_8A6A_449C_A7D7_FD0BB6C73A08_.wvu.PrintArea" localSheetId="29" hidden="1">'tab 23'!$A$1:$C$27</definedName>
    <definedName name="Z_7BA3C5DE_8A6A_449C_A7D7_FD0BB6C73A08_.wvu.PrintArea" localSheetId="30" hidden="1">'tab 24'!$A$1:$C$187</definedName>
    <definedName name="Z_7BA3C5DE_8A6A_449C_A7D7_FD0BB6C73A08_.wvu.PrintArea" localSheetId="31" hidden="1">'tab 25'!$A$1:$C$14</definedName>
    <definedName name="Z_7BA3C5DE_8A6A_449C_A7D7_FD0BB6C73A08_.wvu.PrintArea" localSheetId="36" hidden="1">'tab 30'!$A$1:$F$166</definedName>
    <definedName name="Z_7BA3C5DE_8A6A_449C_A7D7_FD0BB6C73A08_.wvu.PrintArea" localSheetId="37" hidden="1">'tab 31'!$A$1:$G$164</definedName>
    <definedName name="Z_7BA3C5DE_8A6A_449C_A7D7_FD0BB6C73A08_.wvu.PrintArea" localSheetId="38" hidden="1">'tab 32'!$A$1:$G$141</definedName>
    <definedName name="Z_7BA3C5DE_8A6A_449C_A7D7_FD0BB6C73A08_.wvu.PrintArea" localSheetId="40" hidden="1">'tab 34'!$A$1:$G$123</definedName>
    <definedName name="Z_7BA3C5DE_8A6A_449C_A7D7_FD0BB6C73A08_.wvu.PrintArea" localSheetId="42" hidden="1">'tab 36'!$A$1:$G$146</definedName>
    <definedName name="Z_7BA3C5DE_8A6A_449C_A7D7_FD0BB6C73A08_.wvu.PrintArea" localSheetId="44" hidden="1">'tab 38'!$A$1:$G$135</definedName>
    <definedName name="Z_7BA3C5DE_8A6A_449C_A7D7_FD0BB6C73A08_.wvu.PrintArea" localSheetId="46" hidden="1">'tab 40'!$A$1:$G$146</definedName>
    <definedName name="Z_7BA3C5DE_8A6A_449C_A7D7_FD0BB6C73A08_.wvu.PrintArea" localSheetId="48" hidden="1">'tab 42'!$A$1:$G$146</definedName>
    <definedName name="Z_7BA3C5DE_8A6A_449C_A7D7_FD0BB6C73A08_.wvu.PrintArea" localSheetId="14" hidden="1">'tab 8'!$A$1:$H$85</definedName>
    <definedName name="Z_7BA3C5DE_8A6A_449C_A7D7_FD0BB6C73A08_.wvu.PrintArea" localSheetId="15" hidden="1">'tab 9'!$A$1:$H$61</definedName>
    <definedName name="Z_7BA3C5DE_8A6A_449C_A7D7_FD0BB6C73A08_.wvu.PrintArea" localSheetId="6" hidden="1">Titul!$A$1:$N$29</definedName>
    <definedName name="Z_7BA3C5DE_8A6A_449C_A7D7_FD0BB6C73A08_.wvu.PrintTitles" localSheetId="16" hidden="1">'tab 10'!$13:$14</definedName>
    <definedName name="Z_7BA3C5DE_8A6A_449C_A7D7_FD0BB6C73A08_.wvu.PrintTitles" localSheetId="17" hidden="1">'tab 11'!$9:$10</definedName>
    <definedName name="Z_7BA3C5DE_8A6A_449C_A7D7_FD0BB6C73A08_.wvu.PrintTitles" localSheetId="18" hidden="1">'tab 12'!$10:$11</definedName>
    <definedName name="Z_7BA3C5DE_8A6A_449C_A7D7_FD0BB6C73A08_.wvu.PrintTitles" localSheetId="19" hidden="1">'tab 13'!$12:$13</definedName>
    <definedName name="Z_7BA3C5DE_8A6A_449C_A7D7_FD0BB6C73A08_.wvu.PrintTitles" localSheetId="20" hidden="1">'tab 14'!$13:$14</definedName>
    <definedName name="Z_7BA3C5DE_8A6A_449C_A7D7_FD0BB6C73A08_.wvu.PrintTitles" localSheetId="21" hidden="1">'tab 15'!$13:$14</definedName>
    <definedName name="Z_7BA3C5DE_8A6A_449C_A7D7_FD0BB6C73A08_.wvu.PrintTitles" localSheetId="22" hidden="1">'tab 16'!$9:$10</definedName>
    <definedName name="Z_7BA3C5DE_8A6A_449C_A7D7_FD0BB6C73A08_.wvu.PrintTitles" localSheetId="23" hidden="1">'tab 17'!$13:$14</definedName>
    <definedName name="Z_7BA3C5DE_8A6A_449C_A7D7_FD0BB6C73A08_.wvu.PrintTitles" localSheetId="24" hidden="1">'tab 18'!$11:$12</definedName>
    <definedName name="Z_7BA3C5DE_8A6A_449C_A7D7_FD0BB6C73A08_.wvu.PrintTitles" localSheetId="25" hidden="1">'tab 19'!$11:$12</definedName>
    <definedName name="Z_7BA3C5DE_8A6A_449C_A7D7_FD0BB6C73A08_.wvu.PrintTitles" localSheetId="26" hidden="1">'tab 20'!$11:$12</definedName>
    <definedName name="Z_7BA3C5DE_8A6A_449C_A7D7_FD0BB6C73A08_.wvu.PrintTitles" localSheetId="30" hidden="1">'tab 24'!$2:$3</definedName>
    <definedName name="Z_7BA3C5DE_8A6A_449C_A7D7_FD0BB6C73A08_.wvu.PrintTitles" localSheetId="36" hidden="1">'tab 30'!$4:$7</definedName>
    <definedName name="Z_7BA3C5DE_8A6A_449C_A7D7_FD0BB6C73A08_.wvu.PrintTitles" localSheetId="37" hidden="1">'tab 31'!$4:$7</definedName>
    <definedName name="Z_7BA3C5DE_8A6A_449C_A7D7_FD0BB6C73A08_.wvu.PrintTitles" localSheetId="38" hidden="1">'tab 32'!$4:$7</definedName>
    <definedName name="Z_7BA3C5DE_8A6A_449C_A7D7_FD0BB6C73A08_.wvu.PrintTitles" localSheetId="40" hidden="1">'tab 34'!$4:$7</definedName>
    <definedName name="Z_7BA3C5DE_8A6A_449C_A7D7_FD0BB6C73A08_.wvu.PrintTitles" localSheetId="42" hidden="1">'tab 36'!$4:$7</definedName>
    <definedName name="Z_7BA3C5DE_8A6A_449C_A7D7_FD0BB6C73A08_.wvu.PrintTitles" localSheetId="44" hidden="1">'tab 38'!$4:$7</definedName>
    <definedName name="Z_7BA3C5DE_8A6A_449C_A7D7_FD0BB6C73A08_.wvu.PrintTitles" localSheetId="46" hidden="1">'tab 40'!$4:$7</definedName>
    <definedName name="Z_7BA3C5DE_8A6A_449C_A7D7_FD0BB6C73A08_.wvu.PrintTitles" localSheetId="48" hidden="1">'tab 42'!$4:$7</definedName>
    <definedName name="Z_7BA3C5DE_8A6A_449C_A7D7_FD0BB6C73A08_.wvu.PrintTitles" localSheetId="14" hidden="1">'tab 8'!$12:$13</definedName>
    <definedName name="Z_7BA3C5DE_8A6A_449C_A7D7_FD0BB6C73A08_.wvu.PrintTitles" localSheetId="15" hidden="1">'tab 9'!$11:$12</definedName>
    <definedName name="Z_8135008D_FA09_47D0_A3D6_431443FF0074_.wvu.Cols" localSheetId="9" hidden="1">'tab 3'!#REF!</definedName>
    <definedName name="Z_8135008D_FA09_47D0_A3D6_431443FF0074_.wvu.PrintArea" localSheetId="9" hidden="1">'tab 3'!$A$2:$Q$215</definedName>
    <definedName name="Z_8135008D_FA09_47D0_A3D6_431443FF0074_.wvu.PrintTitles" localSheetId="9" hidden="1">'tab 3'!$3:$6</definedName>
    <definedName name="Z_816DCA7E_FC41_44AE_85AF_FE12F0BC4BE0_.wvu.Cols" localSheetId="9" hidden="1">'tab 3'!#REF!,'tab 3'!#REF!</definedName>
    <definedName name="Z_816DCA7E_FC41_44AE_85AF_FE12F0BC4BE0_.wvu.PrintArea" localSheetId="9" hidden="1">'tab 3'!$A$2:$Q$215</definedName>
    <definedName name="Z_816DCA7E_FC41_44AE_85AF_FE12F0BC4BE0_.wvu.PrintTitles" localSheetId="9" hidden="1">'tab 3'!$3:$6</definedName>
    <definedName name="Z_93F2F524_822E_4393_B685_8677486B23E3_.wvu.Cols" localSheetId="1" hidden="1">'graf 2'!$A:$A</definedName>
    <definedName name="Z_93F2F524_822E_4393_B685_8677486B23E3_.wvu.Cols" localSheetId="10" hidden="1">'tab 4'!$B:$B</definedName>
    <definedName name="Z_93F2F524_822E_4393_B685_8677486B23E3_.wvu.PrintArea" localSheetId="2" hidden="1">'graf 3'!$A$1:$N$36</definedName>
    <definedName name="Z_93F2F524_822E_4393_B685_8677486B23E3_.wvu.PrintArea" localSheetId="3" hidden="1">'graf 4'!$A$1:$L$20</definedName>
    <definedName name="Z_93F2F524_822E_4393_B685_8677486B23E3_.wvu.PrintArea" localSheetId="4" hidden="1">'graf 5'!$A$1:$J$27</definedName>
    <definedName name="Z_93F2F524_822E_4393_B685_8677486B23E3_.wvu.PrintArea" localSheetId="16" hidden="1">'tab 10'!$A$1:$H$95</definedName>
    <definedName name="Z_93F2F524_822E_4393_B685_8677486B23E3_.wvu.PrintArea" localSheetId="17" hidden="1">'tab 11'!$A$1:$H$24</definedName>
    <definedName name="Z_93F2F524_822E_4393_B685_8677486B23E3_.wvu.PrintArea" localSheetId="18" hidden="1">'tab 12'!$A$1:$H$40</definedName>
    <definedName name="Z_93F2F524_822E_4393_B685_8677486B23E3_.wvu.PrintArea" localSheetId="19" hidden="1">'tab 13'!$A$1:$H$44</definedName>
    <definedName name="Z_93F2F524_822E_4393_B685_8677486B23E3_.wvu.PrintArea" localSheetId="20" hidden="1">'tab 14'!$A$1:$H$111</definedName>
    <definedName name="Z_93F2F524_822E_4393_B685_8677486B23E3_.wvu.PrintArea" localSheetId="21" hidden="1">'tab 15'!$A$1:$H$239</definedName>
    <definedName name="Z_93F2F524_822E_4393_B685_8677486B23E3_.wvu.PrintArea" localSheetId="22" hidden="1">'tab 16'!$A$1:$H$17</definedName>
    <definedName name="Z_93F2F524_822E_4393_B685_8677486B23E3_.wvu.PrintArea" localSheetId="23" hidden="1">'tab 17'!$A$1:$H$158</definedName>
    <definedName name="Z_93F2F524_822E_4393_B685_8677486B23E3_.wvu.PrintArea" localSheetId="24" hidden="1">'tab 18'!$A$1:$H$68</definedName>
    <definedName name="Z_93F2F524_822E_4393_B685_8677486B23E3_.wvu.PrintArea" localSheetId="25" hidden="1">'tab 19'!$A$1:$H$39</definedName>
    <definedName name="Z_93F2F524_822E_4393_B685_8677486B23E3_.wvu.PrintArea" localSheetId="26" hidden="1">'tab 20'!$A$1:$H$38</definedName>
    <definedName name="Z_93F2F524_822E_4393_B685_8677486B23E3_.wvu.PrintArea" localSheetId="14" hidden="1">'tab 8'!$A$1:$H$85</definedName>
    <definedName name="Z_93F2F524_822E_4393_B685_8677486B23E3_.wvu.PrintArea" localSheetId="15" hidden="1">'tab 9'!$A$1:$H$61</definedName>
    <definedName name="Z_93F2F524_822E_4393_B685_8677486B23E3_.wvu.PrintArea" localSheetId="6" hidden="1">Titul!$A$1:$N$29</definedName>
    <definedName name="Z_93F2F524_822E_4393_B685_8677486B23E3_.wvu.PrintTitles" localSheetId="16" hidden="1">'tab 10'!$13:$14</definedName>
    <definedName name="Z_93F2F524_822E_4393_B685_8677486B23E3_.wvu.PrintTitles" localSheetId="17" hidden="1">'tab 11'!$9:$10</definedName>
    <definedName name="Z_93F2F524_822E_4393_B685_8677486B23E3_.wvu.PrintTitles" localSheetId="18" hidden="1">'tab 12'!$10:$11</definedName>
    <definedName name="Z_93F2F524_822E_4393_B685_8677486B23E3_.wvu.PrintTitles" localSheetId="19" hidden="1">'tab 13'!$12:$13</definedName>
    <definedName name="Z_93F2F524_822E_4393_B685_8677486B23E3_.wvu.PrintTitles" localSheetId="20" hidden="1">'tab 14'!$13:$14</definedName>
    <definedName name="Z_93F2F524_822E_4393_B685_8677486B23E3_.wvu.PrintTitles" localSheetId="21" hidden="1">'tab 15'!$13:$14</definedName>
    <definedName name="Z_93F2F524_822E_4393_B685_8677486B23E3_.wvu.PrintTitles" localSheetId="22" hidden="1">'tab 16'!$9:$10</definedName>
    <definedName name="Z_93F2F524_822E_4393_B685_8677486B23E3_.wvu.PrintTitles" localSheetId="23" hidden="1">'tab 17'!$13:$14</definedName>
    <definedName name="Z_93F2F524_822E_4393_B685_8677486B23E3_.wvu.PrintTitles" localSheetId="24" hidden="1">'tab 18'!$11:$12</definedName>
    <definedName name="Z_93F2F524_822E_4393_B685_8677486B23E3_.wvu.PrintTitles" localSheetId="25" hidden="1">'tab 19'!$11:$12</definedName>
    <definedName name="Z_93F2F524_822E_4393_B685_8677486B23E3_.wvu.PrintTitles" localSheetId="26" hidden="1">'tab 20'!$11:$12</definedName>
    <definedName name="Z_93F2F524_822E_4393_B685_8677486B23E3_.wvu.PrintTitles" localSheetId="10" hidden="1">'tab 4'!$3:$4</definedName>
    <definedName name="Z_93F2F524_822E_4393_B685_8677486B23E3_.wvu.PrintTitles" localSheetId="14" hidden="1">'tab 8'!$12:$13</definedName>
    <definedName name="Z_93F2F524_822E_4393_B685_8677486B23E3_.wvu.PrintTitles" localSheetId="15" hidden="1">'tab 9'!$11:$12</definedName>
    <definedName name="Z_A45EA3DE_5B96_4607_A0C5_478ED8E5C5A2_.wvu.Cols" localSheetId="9" hidden="1">'tab 3'!#REF!,'tab 3'!#REF!</definedName>
    <definedName name="Z_A45EA3DE_5B96_4607_A0C5_478ED8E5C5A2_.wvu.PrintArea" localSheetId="9" hidden="1">'tab 3'!$A$2:$Q$215</definedName>
    <definedName name="Z_A45EA3DE_5B96_4607_A0C5_478ED8E5C5A2_.wvu.PrintTitles" localSheetId="9" hidden="1">'tab 3'!$3:$6</definedName>
    <definedName name="Z_A75D8D73_D84E_45ED_81CC_3AB447ABD77C_.wvu.Cols" localSheetId="9" hidden="1">'tab 3'!#REF!</definedName>
    <definedName name="Z_A75D8D73_D84E_45ED_81CC_3AB447ABD77C_.wvu.PrintArea" localSheetId="9" hidden="1">'tab 3'!$A$2:$Q$215</definedName>
    <definedName name="Z_A75D8D73_D84E_45ED_81CC_3AB447ABD77C_.wvu.PrintTitles" localSheetId="9" hidden="1">'tab 3'!$3:$6</definedName>
    <definedName name="Z_ACBE103E_D216_4C19_86CA_1FEE6266433A_.wvu.Cols" localSheetId="30" hidden="1">'tab 24'!#REF!,'tab 24'!#REF!</definedName>
    <definedName name="Z_ACBE103E_D216_4C19_86CA_1FEE6266433A_.wvu.FilterData" localSheetId="30" hidden="1">'tab 24'!$A$3:$C$187</definedName>
    <definedName name="Z_ACBE103E_D216_4C19_86CA_1FEE6266433A_.wvu.PrintArea" localSheetId="2" hidden="1">'graf 3'!$A$1:$N$36</definedName>
    <definedName name="Z_ACBE103E_D216_4C19_86CA_1FEE6266433A_.wvu.PrintArea" localSheetId="3" hidden="1">'graf 4'!$A$1:$J$23</definedName>
    <definedName name="Z_ACBE103E_D216_4C19_86CA_1FEE6266433A_.wvu.PrintArea" localSheetId="4" hidden="1">'graf 5'!$A$1:$I$29</definedName>
    <definedName name="Z_ACBE103E_D216_4C19_86CA_1FEE6266433A_.wvu.PrintArea" localSheetId="29" hidden="1">'tab 23'!$A$1:$C$27</definedName>
    <definedName name="Z_ACBE103E_D216_4C19_86CA_1FEE6266433A_.wvu.PrintArea" localSheetId="30" hidden="1">'tab 24'!$A$1:$C$187</definedName>
    <definedName name="Z_ACBE103E_D216_4C19_86CA_1FEE6266433A_.wvu.PrintTitles" localSheetId="30" hidden="1">'tab 24'!$2:$3</definedName>
    <definedName name="Z_AF65B0D2_A89B_4D75_B4AE_5BFEE1615BA9_.wvu.Cols" localSheetId="9" hidden="1">'tab 3'!#REF!</definedName>
    <definedName name="Z_AF65B0D2_A89B_4D75_B4AE_5BFEE1615BA9_.wvu.PrintArea" localSheetId="9" hidden="1">'tab 3'!$A$2:$Q$215</definedName>
    <definedName name="Z_AF65B0D2_A89B_4D75_B4AE_5BFEE1615BA9_.wvu.PrintTitles" localSheetId="9" hidden="1">'tab 3'!$3:$6</definedName>
    <definedName name="Z_B44BB22B_FBD0_4AC6_A8B4_CC1EB720AEFD_.wvu.Cols" localSheetId="1" hidden="1">'graf 2'!$A:$A</definedName>
    <definedName name="Z_B44BB22B_FBD0_4AC6_A8B4_CC1EB720AEFD_.wvu.Cols" localSheetId="10" hidden="1">'tab 4'!$B:$B</definedName>
    <definedName name="Z_B44BB22B_FBD0_4AC6_A8B4_CC1EB720AEFD_.wvu.FilterData" localSheetId="30" hidden="1">'tab 24'!$A$1:$C$187</definedName>
    <definedName name="Z_B44BB22B_FBD0_4AC6_A8B4_CC1EB720AEFD_.wvu.PrintArea" localSheetId="2" hidden="1">'graf 3'!$A$1:$N$36</definedName>
    <definedName name="Z_B44BB22B_FBD0_4AC6_A8B4_CC1EB720AEFD_.wvu.PrintArea" localSheetId="3" hidden="1">'graf 4'!$A$1:$L$20</definedName>
    <definedName name="Z_B44BB22B_FBD0_4AC6_A8B4_CC1EB720AEFD_.wvu.PrintArea" localSheetId="4" hidden="1">'graf 5'!$A$1:$J$27</definedName>
    <definedName name="Z_B44BB22B_FBD0_4AC6_A8B4_CC1EB720AEFD_.wvu.PrintArea" localSheetId="27" hidden="1">'tab 21'!$A$1:$C$6</definedName>
    <definedName name="Z_B44BB22B_FBD0_4AC6_A8B4_CC1EB720AEFD_.wvu.PrintArea" localSheetId="28" hidden="1">'tab 22'!$A$1:$C$11</definedName>
    <definedName name="Z_B44BB22B_FBD0_4AC6_A8B4_CC1EB720AEFD_.wvu.PrintArea" localSheetId="29" hidden="1">'tab 23'!$A$1:$C$27</definedName>
    <definedName name="Z_B44BB22B_FBD0_4AC6_A8B4_CC1EB720AEFD_.wvu.PrintArea" localSheetId="30" hidden="1">'tab 24'!$A$1:$C$187</definedName>
    <definedName name="Z_B44BB22B_FBD0_4AC6_A8B4_CC1EB720AEFD_.wvu.PrintArea" localSheetId="31" hidden="1">'tab 25'!$A$1:$C$14</definedName>
    <definedName name="Z_B44BB22B_FBD0_4AC6_A8B4_CC1EB720AEFD_.wvu.PrintArea" localSheetId="36" hidden="1">'tab 30'!$A$1:$F$166</definedName>
    <definedName name="Z_B44BB22B_FBD0_4AC6_A8B4_CC1EB720AEFD_.wvu.PrintArea" localSheetId="37" hidden="1">'tab 31'!$A$1:$G$164</definedName>
    <definedName name="Z_B44BB22B_FBD0_4AC6_A8B4_CC1EB720AEFD_.wvu.PrintArea" localSheetId="38" hidden="1">'tab 32'!$A$1:$G$141</definedName>
    <definedName name="Z_B44BB22B_FBD0_4AC6_A8B4_CC1EB720AEFD_.wvu.PrintArea" localSheetId="40" hidden="1">'tab 34'!$A$1:$G$123</definedName>
    <definedName name="Z_B44BB22B_FBD0_4AC6_A8B4_CC1EB720AEFD_.wvu.PrintArea" localSheetId="42" hidden="1">'tab 36'!$A$1:$G$146</definedName>
    <definedName name="Z_B44BB22B_FBD0_4AC6_A8B4_CC1EB720AEFD_.wvu.PrintArea" localSheetId="44" hidden="1">'tab 38'!$A$1:$G$135</definedName>
    <definedName name="Z_B44BB22B_FBD0_4AC6_A8B4_CC1EB720AEFD_.wvu.PrintArea" localSheetId="46" hidden="1">'tab 40'!$A$1:$G$146</definedName>
    <definedName name="Z_B44BB22B_FBD0_4AC6_A8B4_CC1EB720AEFD_.wvu.PrintArea" localSheetId="48" hidden="1">'tab 42'!$A$1:$G$146</definedName>
    <definedName name="Z_B44BB22B_FBD0_4AC6_A8B4_CC1EB720AEFD_.wvu.PrintArea" localSheetId="49" hidden="1">'tab 43'!$A$1:$G$83</definedName>
    <definedName name="Z_B44BB22B_FBD0_4AC6_A8B4_CC1EB720AEFD_.wvu.PrintArea" localSheetId="6" hidden="1">Titul!$A$1:$N$29</definedName>
    <definedName name="Z_B44BB22B_FBD0_4AC6_A8B4_CC1EB720AEFD_.wvu.PrintTitles" localSheetId="30" hidden="1">'tab 24'!$2:$3</definedName>
    <definedName name="Z_B44BB22B_FBD0_4AC6_A8B4_CC1EB720AEFD_.wvu.PrintTitles" localSheetId="36" hidden="1">'tab 30'!$4:$7</definedName>
    <definedName name="Z_B44BB22B_FBD0_4AC6_A8B4_CC1EB720AEFD_.wvu.PrintTitles" localSheetId="37" hidden="1">'tab 31'!$4:$7</definedName>
    <definedName name="Z_B44BB22B_FBD0_4AC6_A8B4_CC1EB720AEFD_.wvu.PrintTitles" localSheetId="38" hidden="1">'tab 32'!$4:$7</definedName>
    <definedName name="Z_B44BB22B_FBD0_4AC6_A8B4_CC1EB720AEFD_.wvu.PrintTitles" localSheetId="40" hidden="1">'tab 34'!$4:$7</definedName>
    <definedName name="Z_B44BB22B_FBD0_4AC6_A8B4_CC1EB720AEFD_.wvu.PrintTitles" localSheetId="42" hidden="1">'tab 36'!$4:$7</definedName>
    <definedName name="Z_B44BB22B_FBD0_4AC6_A8B4_CC1EB720AEFD_.wvu.PrintTitles" localSheetId="44" hidden="1">'tab 38'!$4:$7</definedName>
    <definedName name="Z_B44BB22B_FBD0_4AC6_A8B4_CC1EB720AEFD_.wvu.PrintTitles" localSheetId="46" hidden="1">'tab 40'!$4:$7</definedName>
    <definedName name="Z_B44BB22B_FBD0_4AC6_A8B4_CC1EB720AEFD_.wvu.PrintTitles" localSheetId="48" hidden="1">'tab 42'!$4:$7</definedName>
    <definedName name="Z_B987D3EC_F819_4A27_976A_1583D9C2229A_.wvu.Cols" localSheetId="30" hidden="1">'tab 24'!#REF!,'tab 24'!#REF!</definedName>
    <definedName name="Z_B987D3EC_F819_4A27_976A_1583D9C2229A_.wvu.FilterData" localSheetId="30" hidden="1">'tab 24'!$A$3:$C$187</definedName>
    <definedName name="Z_B987D3EC_F819_4A27_976A_1583D9C2229A_.wvu.PrintArea" localSheetId="29" hidden="1">'tab 23'!$A$1:$C$27</definedName>
    <definedName name="Z_B987D3EC_F819_4A27_976A_1583D9C2229A_.wvu.PrintTitles" localSheetId="30" hidden="1">'tab 24'!$2:$3</definedName>
    <definedName name="Z_B987D3EC_F819_4A27_976A_1583D9C2229A_.wvu.Rows" localSheetId="29" hidden="1">'tab 23'!$24:$24</definedName>
    <definedName name="Z_B987D3EC_F819_4A27_976A_1583D9C2229A_.wvu.Rows" localSheetId="30" hidden="1">'tab 24'!$189:$191</definedName>
    <definedName name="Z_B987D3EC_F819_4A27_976A_1583D9C2229A_.wvu.Rows" localSheetId="31" hidden="1">'tab 25'!$7:$8,'tab 25'!$11:$11</definedName>
    <definedName name="Z_C49FCFC9_CF51_484E_9F6E_E5FACC7A48A4_.wvu.Cols" localSheetId="9" hidden="1">'tab 3'!#REF!,'tab 3'!#REF!</definedName>
    <definedName name="Z_C49FCFC9_CF51_484E_9F6E_E5FACC7A48A4_.wvu.PrintArea" localSheetId="9" hidden="1">'tab 3'!$A$2:$Q$215</definedName>
    <definedName name="Z_C49FCFC9_CF51_484E_9F6E_E5FACC7A48A4_.wvu.PrintTitles" localSheetId="9" hidden="1">'tab 3'!$3:$6</definedName>
    <definedName name="Z_EBE613F2_32CB_4E3D_B0BB_2E9DFB67D43D_.wvu.Cols" localSheetId="9" hidden="1">'tab 3'!#REF!</definedName>
    <definedName name="Z_EBE613F2_32CB_4E3D_B0BB_2E9DFB67D43D_.wvu.PrintArea" localSheetId="9" hidden="1">'tab 3'!$A$2:$Q$215</definedName>
    <definedName name="Z_EBE613F2_32CB_4E3D_B0BB_2E9DFB67D43D_.wvu.PrintTitles" localSheetId="9" hidden="1">'tab 3'!$3:$6</definedName>
  </definedNames>
  <calcPr calcId="152511"/>
  <customWorkbookViews>
    <customWorkbookView name="Metelka Tomáš – osobní zobrazení" guid="{53E72506-0B1D-4F4A-A157-6DE69D2E678D}" mergeInterval="0" personalView="1" maximized="1" windowWidth="1916" windowHeight="855" tabRatio="941" activeSheetId="3"/>
  </customWorkbookViews>
</workbook>
</file>

<file path=xl/calcChain.xml><?xml version="1.0" encoding="utf-8"?>
<calcChain xmlns="http://schemas.openxmlformats.org/spreadsheetml/2006/main">
  <c r="D154" i="65" l="1"/>
  <c r="E154" i="65"/>
  <c r="F154" i="65"/>
  <c r="G154" i="65"/>
  <c r="H154" i="65"/>
  <c r="I154" i="65"/>
  <c r="C154" i="65"/>
  <c r="D143" i="65"/>
  <c r="E143" i="65"/>
  <c r="F143" i="65"/>
  <c r="G143" i="65"/>
  <c r="H143" i="65"/>
  <c r="I143" i="65"/>
  <c r="C143" i="65"/>
  <c r="D128" i="65"/>
  <c r="E128" i="65"/>
  <c r="F128" i="65"/>
  <c r="G128" i="65"/>
  <c r="H128" i="65"/>
  <c r="I128" i="65"/>
  <c r="C128" i="65"/>
  <c r="D91" i="65"/>
  <c r="E91" i="65"/>
  <c r="F91" i="65"/>
  <c r="G91" i="65"/>
  <c r="H91" i="65"/>
  <c r="I91" i="65"/>
  <c r="C91" i="65"/>
  <c r="D69" i="65"/>
  <c r="E69" i="65"/>
  <c r="F69" i="65"/>
  <c r="G69" i="65"/>
  <c r="H69" i="65"/>
  <c r="I69" i="65"/>
  <c r="C69" i="65"/>
  <c r="D67" i="65"/>
  <c r="E67" i="65"/>
  <c r="F67" i="65"/>
  <c r="G67" i="65"/>
  <c r="H67" i="65"/>
  <c r="I67" i="65"/>
  <c r="C67" i="65"/>
  <c r="D61" i="65"/>
  <c r="E61" i="65"/>
  <c r="F61" i="65"/>
  <c r="G61" i="65"/>
  <c r="H61" i="65"/>
  <c r="I61" i="65"/>
  <c r="C61" i="65"/>
  <c r="D46" i="65"/>
  <c r="E46" i="65"/>
  <c r="F46" i="65"/>
  <c r="G46" i="65"/>
  <c r="H46" i="65"/>
  <c r="I46" i="65"/>
  <c r="C46" i="65"/>
  <c r="D38" i="65"/>
  <c r="E38" i="65"/>
  <c r="F38" i="65"/>
  <c r="G38" i="65"/>
  <c r="H38" i="65"/>
  <c r="I38" i="65"/>
  <c r="C38" i="65"/>
  <c r="D16" i="65"/>
  <c r="E16" i="65"/>
  <c r="F16" i="65"/>
  <c r="G16" i="65"/>
  <c r="H16" i="65"/>
  <c r="I16" i="65"/>
  <c r="C16" i="65"/>
  <c r="D13" i="65"/>
  <c r="E13" i="65"/>
  <c r="F13" i="65"/>
  <c r="G13" i="65"/>
  <c r="H13" i="65"/>
  <c r="I13" i="65"/>
  <c r="C13" i="65"/>
  <c r="D5" i="65"/>
  <c r="E5" i="65"/>
  <c r="F5" i="65"/>
  <c r="G5" i="65"/>
  <c r="H5" i="65"/>
  <c r="I5" i="65"/>
  <c r="C5" i="65"/>
  <c r="E38" i="103" l="1"/>
  <c r="F38" i="103" s="1"/>
  <c r="D38" i="103"/>
  <c r="C38" i="103"/>
  <c r="C7" i="103" s="1"/>
  <c r="F37" i="103"/>
  <c r="F36" i="103"/>
  <c r="F35" i="103"/>
  <c r="F33" i="103"/>
  <c r="F32" i="103"/>
  <c r="F31" i="103"/>
  <c r="F30" i="103"/>
  <c r="E28" i="103"/>
  <c r="F28" i="103" s="1"/>
  <c r="D28" i="103"/>
  <c r="C28" i="103"/>
  <c r="F27" i="103"/>
  <c r="F26" i="103"/>
  <c r="F25" i="103"/>
  <c r="F24" i="103"/>
  <c r="F23" i="103"/>
  <c r="E21" i="103"/>
  <c r="E5" i="103" s="1"/>
  <c r="D21" i="103"/>
  <c r="D5" i="103" s="1"/>
  <c r="C21" i="103"/>
  <c r="F20" i="103"/>
  <c r="F19" i="103"/>
  <c r="F18" i="103"/>
  <c r="F17" i="103"/>
  <c r="F16" i="103"/>
  <c r="F15" i="103"/>
  <c r="A15" i="103"/>
  <c r="A16" i="103" s="1"/>
  <c r="A17" i="103" s="1"/>
  <c r="A18" i="103" s="1"/>
  <c r="A19" i="103" s="1"/>
  <c r="A20" i="103" s="1"/>
  <c r="A23" i="103" s="1"/>
  <c r="A24" i="103" s="1"/>
  <c r="A25" i="103" s="1"/>
  <c r="A26" i="103" s="1"/>
  <c r="A27" i="103" s="1"/>
  <c r="A30" i="103" s="1"/>
  <c r="A31" i="103" s="1"/>
  <c r="A32" i="103" s="1"/>
  <c r="A33" i="103" s="1"/>
  <c r="A34" i="103" s="1"/>
  <c r="A35" i="103" s="1"/>
  <c r="A36" i="103" s="1"/>
  <c r="A37" i="103" s="1"/>
  <c r="F14" i="103"/>
  <c r="E7" i="103"/>
  <c r="F7" i="103" s="1"/>
  <c r="D7" i="103"/>
  <c r="D6" i="103"/>
  <c r="C6" i="103"/>
  <c r="C5" i="103"/>
  <c r="E39" i="102"/>
  <c r="D39" i="102"/>
  <c r="D7" i="102" s="1"/>
  <c r="C39" i="102"/>
  <c r="F38" i="102"/>
  <c r="F37" i="102"/>
  <c r="E35" i="102"/>
  <c r="F35" i="102" s="1"/>
  <c r="D35" i="102"/>
  <c r="C35" i="102"/>
  <c r="F34" i="102"/>
  <c r="E32" i="102"/>
  <c r="F32" i="102" s="1"/>
  <c r="D32" i="102"/>
  <c r="C32" i="102"/>
  <c r="C5" i="102" s="1"/>
  <c r="F31" i="102"/>
  <c r="F29" i="102"/>
  <c r="F28" i="102"/>
  <c r="F27" i="102"/>
  <c r="F26" i="102"/>
  <c r="F25" i="102"/>
  <c r="F24" i="102"/>
  <c r="F23" i="102"/>
  <c r="F22" i="102"/>
  <c r="F21" i="102"/>
  <c r="F20" i="102"/>
  <c r="F19" i="102"/>
  <c r="F18" i="102"/>
  <c r="F17" i="102"/>
  <c r="F16" i="102"/>
  <c r="F15" i="102"/>
  <c r="A15" i="102"/>
  <c r="A16" i="102" s="1"/>
  <c r="A17" i="102" s="1"/>
  <c r="A18" i="102" s="1"/>
  <c r="A19" i="102" s="1"/>
  <c r="A20" i="102" s="1"/>
  <c r="A21" i="102" s="1"/>
  <c r="A22" i="102" s="1"/>
  <c r="A23" i="102" s="1"/>
  <c r="A24" i="102" s="1"/>
  <c r="A25" i="102" s="1"/>
  <c r="A26" i="102" s="1"/>
  <c r="A27" i="102" s="1"/>
  <c r="A28" i="102" s="1"/>
  <c r="A29" i="102" s="1"/>
  <c r="A30" i="102" s="1"/>
  <c r="A31" i="102" s="1"/>
  <c r="A34" i="102" s="1"/>
  <c r="A37" i="102" s="1"/>
  <c r="A38" i="102" s="1"/>
  <c r="F14" i="102"/>
  <c r="C7" i="102"/>
  <c r="D6" i="102"/>
  <c r="C6" i="102"/>
  <c r="D5" i="102"/>
  <c r="E68" i="101"/>
  <c r="D68" i="101"/>
  <c r="C68" i="101"/>
  <c r="F67" i="101"/>
  <c r="F66" i="101"/>
  <c r="F65" i="101"/>
  <c r="F64" i="101"/>
  <c r="F63" i="101"/>
  <c r="F62" i="101"/>
  <c r="F61" i="101"/>
  <c r="F60" i="101"/>
  <c r="F58" i="101"/>
  <c r="F57" i="101"/>
  <c r="F55" i="101"/>
  <c r="E55" i="101"/>
  <c r="D55" i="101"/>
  <c r="C55" i="101"/>
  <c r="C6" i="101" s="1"/>
  <c r="F54" i="101"/>
  <c r="E52" i="101"/>
  <c r="D52" i="101"/>
  <c r="D5" i="101" s="1"/>
  <c r="C52" i="101"/>
  <c r="C5" i="101" s="1"/>
  <c r="C8" i="101" s="1"/>
  <c r="F51" i="101"/>
  <c r="F50" i="101"/>
  <c r="F49" i="101"/>
  <c r="F48" i="101"/>
  <c r="F47" i="101"/>
  <c r="F46" i="101"/>
  <c r="F45" i="101"/>
  <c r="F43" i="101"/>
  <c r="F42" i="101"/>
  <c r="F41" i="101"/>
  <c r="F40" i="101"/>
  <c r="F39" i="101"/>
  <c r="F37" i="101"/>
  <c r="F36" i="101"/>
  <c r="F35" i="101"/>
  <c r="F34" i="101"/>
  <c r="F33" i="101"/>
  <c r="F32" i="101"/>
  <c r="F31" i="101"/>
  <c r="F30" i="101"/>
  <c r="F29" i="101"/>
  <c r="F28" i="101"/>
  <c r="F27" i="101"/>
  <c r="F26" i="101"/>
  <c r="F25" i="101"/>
  <c r="F24" i="101"/>
  <c r="F23" i="101"/>
  <c r="F22" i="101"/>
  <c r="F18" i="101"/>
  <c r="F17" i="101"/>
  <c r="F16" i="101"/>
  <c r="A16" i="101"/>
  <c r="A17" i="101" s="1"/>
  <c r="A18" i="101" s="1"/>
  <c r="A19" i="101" s="1"/>
  <c r="A20" i="101" s="1"/>
  <c r="A21" i="101" s="1"/>
  <c r="A22" i="101" s="1"/>
  <c r="A23" i="101" s="1"/>
  <c r="A24" i="101" s="1"/>
  <c r="A25" i="101" s="1"/>
  <c r="A26" i="101" s="1"/>
  <c r="A27" i="101" s="1"/>
  <c r="A28" i="101" s="1"/>
  <c r="A29" i="101" s="1"/>
  <c r="A30" i="101" s="1"/>
  <c r="A31" i="101" s="1"/>
  <c r="A32" i="101" s="1"/>
  <c r="A33" i="101" s="1"/>
  <c r="A34" i="101" s="1"/>
  <c r="A35" i="101" s="1"/>
  <c r="A36" i="101" s="1"/>
  <c r="A37" i="101" s="1"/>
  <c r="A38" i="101" s="1"/>
  <c r="A39" i="101" s="1"/>
  <c r="A40" i="101" s="1"/>
  <c r="A41" i="101" s="1"/>
  <c r="A42" i="101" s="1"/>
  <c r="A43" i="101" s="1"/>
  <c r="A44" i="101" s="1"/>
  <c r="A45" i="101" s="1"/>
  <c r="A46" i="101" s="1"/>
  <c r="A47" i="101" s="1"/>
  <c r="A48" i="101" s="1"/>
  <c r="A49" i="101" s="1"/>
  <c r="A50" i="101" s="1"/>
  <c r="A51" i="101" s="1"/>
  <c r="A54" i="101" s="1"/>
  <c r="A57" i="101" s="1"/>
  <c r="A58" i="101" s="1"/>
  <c r="A59" i="101" s="1"/>
  <c r="A60" i="101" s="1"/>
  <c r="A61" i="101" s="1"/>
  <c r="A62" i="101" s="1"/>
  <c r="A63" i="101" s="1"/>
  <c r="A64" i="101" s="1"/>
  <c r="A65" i="101" s="1"/>
  <c r="A66" i="101" s="1"/>
  <c r="A67" i="101" s="1"/>
  <c r="F15" i="101"/>
  <c r="A15" i="101"/>
  <c r="F14" i="101"/>
  <c r="D7" i="101"/>
  <c r="C7" i="101"/>
  <c r="E6" i="101"/>
  <c r="D6" i="101"/>
  <c r="F6" i="101" s="1"/>
  <c r="E5" i="101"/>
  <c r="F158" i="100"/>
  <c r="E158" i="100"/>
  <c r="D158" i="100"/>
  <c r="C158" i="100"/>
  <c r="F157" i="100"/>
  <c r="F156" i="100"/>
  <c r="F155" i="100"/>
  <c r="F154" i="100"/>
  <c r="F153" i="100"/>
  <c r="F152" i="100"/>
  <c r="F151" i="100"/>
  <c r="F150" i="100"/>
  <c r="F149" i="100"/>
  <c r="F148" i="100"/>
  <c r="F147" i="100"/>
  <c r="F146" i="100"/>
  <c r="F144" i="100"/>
  <c r="F143" i="100"/>
  <c r="F141" i="100"/>
  <c r="F139" i="100"/>
  <c r="F138" i="100"/>
  <c r="F137" i="100"/>
  <c r="F136" i="100"/>
  <c r="E134" i="100"/>
  <c r="D134" i="100"/>
  <c r="D8" i="100" s="1"/>
  <c r="C134" i="100"/>
  <c r="F133" i="100"/>
  <c r="F132" i="100"/>
  <c r="F131" i="100"/>
  <c r="F130" i="100"/>
  <c r="F129" i="100"/>
  <c r="F128" i="100"/>
  <c r="F127" i="100"/>
  <c r="F126" i="100"/>
  <c r="F125" i="100"/>
  <c r="F124" i="100"/>
  <c r="F123" i="100"/>
  <c r="F122" i="100"/>
  <c r="F121" i="100"/>
  <c r="F120" i="100"/>
  <c r="F119" i="100"/>
  <c r="F118" i="100"/>
  <c r="F117" i="100"/>
  <c r="F116" i="100"/>
  <c r="F115" i="100"/>
  <c r="F114" i="100"/>
  <c r="F113" i="100"/>
  <c r="F112" i="100"/>
  <c r="F111" i="100"/>
  <c r="F110" i="100"/>
  <c r="F109" i="100"/>
  <c r="F108" i="100"/>
  <c r="F106" i="100"/>
  <c r="F105" i="100"/>
  <c r="F104" i="100"/>
  <c r="F103" i="100"/>
  <c r="F101" i="100"/>
  <c r="F100" i="100"/>
  <c r="F99" i="100"/>
  <c r="F98" i="100"/>
  <c r="F97" i="100"/>
  <c r="F96" i="100"/>
  <c r="F95" i="100"/>
  <c r="F94" i="100"/>
  <c r="F93" i="100"/>
  <c r="F92" i="100"/>
  <c r="F91" i="100"/>
  <c r="F90" i="100"/>
  <c r="F89" i="100"/>
  <c r="F88" i="100"/>
  <c r="F87" i="100"/>
  <c r="F86" i="100"/>
  <c r="F85" i="100"/>
  <c r="F84" i="100"/>
  <c r="F83" i="100"/>
  <c r="F82" i="100"/>
  <c r="F81" i="100"/>
  <c r="F80" i="100"/>
  <c r="F79" i="100"/>
  <c r="F78" i="100"/>
  <c r="F77" i="100"/>
  <c r="F76" i="100"/>
  <c r="F75" i="100"/>
  <c r="F74" i="100"/>
  <c r="F73" i="100"/>
  <c r="E71" i="100"/>
  <c r="D71" i="100"/>
  <c r="C71" i="100"/>
  <c r="F70" i="100"/>
  <c r="E68" i="100"/>
  <c r="D68" i="100"/>
  <c r="C68" i="100"/>
  <c r="F67" i="100"/>
  <c r="F66" i="100"/>
  <c r="F65" i="100"/>
  <c r="F64" i="100"/>
  <c r="F63" i="100"/>
  <c r="F62" i="100"/>
  <c r="F61" i="100"/>
  <c r="F60" i="100"/>
  <c r="F59" i="100"/>
  <c r="F58" i="100"/>
  <c r="F57" i="100"/>
  <c r="F56" i="100"/>
  <c r="F55" i="100"/>
  <c r="F54" i="100"/>
  <c r="F53" i="100"/>
  <c r="F52" i="100"/>
  <c r="F51" i="100"/>
  <c r="F50" i="100"/>
  <c r="F49" i="100"/>
  <c r="E47" i="100"/>
  <c r="D47" i="100"/>
  <c r="F47" i="100" s="1"/>
  <c r="C47" i="100"/>
  <c r="F46" i="100"/>
  <c r="F45" i="100"/>
  <c r="F44" i="100"/>
  <c r="F43" i="100"/>
  <c r="F42" i="100"/>
  <c r="F41" i="100"/>
  <c r="F40" i="100"/>
  <c r="F39" i="100"/>
  <c r="F38" i="100"/>
  <c r="F37" i="100"/>
  <c r="F36" i="100"/>
  <c r="F35" i="100"/>
  <c r="F34" i="100"/>
  <c r="F33" i="100"/>
  <c r="F32" i="100"/>
  <c r="F30" i="100"/>
  <c r="F29" i="100"/>
  <c r="F28" i="100"/>
  <c r="F27" i="100"/>
  <c r="F26" i="100"/>
  <c r="F25" i="100"/>
  <c r="F24" i="100"/>
  <c r="F23" i="100"/>
  <c r="F22" i="100"/>
  <c r="F21" i="100"/>
  <c r="F20" i="100"/>
  <c r="F19" i="100"/>
  <c r="F18" i="100"/>
  <c r="F17" i="100"/>
  <c r="A17" i="100"/>
  <c r="A18" i="100" s="1"/>
  <c r="A19" i="100" s="1"/>
  <c r="A20" i="100" s="1"/>
  <c r="A21" i="100" s="1"/>
  <c r="A22" i="100" s="1"/>
  <c r="A23" i="100" s="1"/>
  <c r="A24" i="100" s="1"/>
  <c r="A25" i="100" s="1"/>
  <c r="A26" i="100" s="1"/>
  <c r="A27" i="100" s="1"/>
  <c r="A28" i="100" s="1"/>
  <c r="A29" i="100" s="1"/>
  <c r="A30" i="100" s="1"/>
  <c r="A31" i="100" s="1"/>
  <c r="A32" i="100" s="1"/>
  <c r="A33" i="100" s="1"/>
  <c r="A34" i="100" s="1"/>
  <c r="A35" i="100" s="1"/>
  <c r="A36" i="100" s="1"/>
  <c r="A37" i="100" s="1"/>
  <c r="A38" i="100" s="1"/>
  <c r="A39" i="100" s="1"/>
  <c r="A40" i="100" s="1"/>
  <c r="A41" i="100" s="1"/>
  <c r="A42" i="100" s="1"/>
  <c r="A43" i="100" s="1"/>
  <c r="A44" i="100" s="1"/>
  <c r="A45" i="100" s="1"/>
  <c r="A46" i="100" s="1"/>
  <c r="A49" i="100" s="1"/>
  <c r="A50" i="100" s="1"/>
  <c r="A51" i="100" s="1"/>
  <c r="A52" i="100" s="1"/>
  <c r="A53" i="100" s="1"/>
  <c r="A54" i="100" s="1"/>
  <c r="A55" i="100" s="1"/>
  <c r="A56" i="100" s="1"/>
  <c r="A57" i="100" s="1"/>
  <c r="A58" i="100" s="1"/>
  <c r="A59" i="100" s="1"/>
  <c r="A60" i="100" s="1"/>
  <c r="A61" i="100" s="1"/>
  <c r="A62" i="100" s="1"/>
  <c r="A63" i="100" s="1"/>
  <c r="A64" i="100" s="1"/>
  <c r="A65" i="100" s="1"/>
  <c r="A66" i="100" s="1"/>
  <c r="A67" i="100" s="1"/>
  <c r="A70" i="100" s="1"/>
  <c r="A73" i="100" s="1"/>
  <c r="A74" i="100" s="1"/>
  <c r="A75" i="100" s="1"/>
  <c r="A76" i="100" s="1"/>
  <c r="A77" i="100" s="1"/>
  <c r="A78" i="100" s="1"/>
  <c r="A79" i="100" s="1"/>
  <c r="A80" i="100" s="1"/>
  <c r="A81" i="100" s="1"/>
  <c r="A82" i="100" s="1"/>
  <c r="A83" i="100" s="1"/>
  <c r="A84" i="100" s="1"/>
  <c r="A85" i="100" s="1"/>
  <c r="A86" i="100" s="1"/>
  <c r="A87" i="100" s="1"/>
  <c r="A88" i="100" s="1"/>
  <c r="A89" i="100" s="1"/>
  <c r="A90" i="100" s="1"/>
  <c r="A91" i="100" s="1"/>
  <c r="A92" i="100" s="1"/>
  <c r="A93" i="100" s="1"/>
  <c r="A94" i="100" s="1"/>
  <c r="A95" i="100" s="1"/>
  <c r="A96" i="100" s="1"/>
  <c r="A97" i="100" s="1"/>
  <c r="A98" i="100" s="1"/>
  <c r="A99" i="100" s="1"/>
  <c r="A100" i="100" s="1"/>
  <c r="A101" i="100" s="1"/>
  <c r="A102" i="100" s="1"/>
  <c r="A103" i="100" s="1"/>
  <c r="A104" i="100" s="1"/>
  <c r="A105" i="100" s="1"/>
  <c r="A106" i="100" s="1"/>
  <c r="A107" i="100" s="1"/>
  <c r="A108" i="100" s="1"/>
  <c r="A109" i="100" s="1"/>
  <c r="A110" i="100" s="1"/>
  <c r="A111" i="100" s="1"/>
  <c r="A112" i="100" s="1"/>
  <c r="A113" i="100" s="1"/>
  <c r="A114" i="100" s="1"/>
  <c r="A115" i="100" s="1"/>
  <c r="A116" i="100" s="1"/>
  <c r="A117" i="100" s="1"/>
  <c r="A118" i="100" s="1"/>
  <c r="A119" i="100" s="1"/>
  <c r="A120" i="100" s="1"/>
  <c r="A121" i="100" s="1"/>
  <c r="A122" i="100" s="1"/>
  <c r="A123" i="100" s="1"/>
  <c r="A124" i="100" s="1"/>
  <c r="A125" i="100" s="1"/>
  <c r="A126" i="100" s="1"/>
  <c r="A127" i="100" s="1"/>
  <c r="A128" i="100" s="1"/>
  <c r="A129" i="100" s="1"/>
  <c r="A130" i="100" s="1"/>
  <c r="A131" i="100" s="1"/>
  <c r="A132" i="100" s="1"/>
  <c r="A133" i="100" s="1"/>
  <c r="A136" i="100" s="1"/>
  <c r="A137" i="100" s="1"/>
  <c r="A138" i="100" s="1"/>
  <c r="A139" i="100" s="1"/>
  <c r="A140" i="100" s="1"/>
  <c r="A141" i="100" s="1"/>
  <c r="A142" i="100" s="1"/>
  <c r="A143" i="100" s="1"/>
  <c r="A144" i="100" s="1"/>
  <c r="A145" i="100" s="1"/>
  <c r="A146" i="100" s="1"/>
  <c r="A147" i="100" s="1"/>
  <c r="A148" i="100" s="1"/>
  <c r="A149" i="100" s="1"/>
  <c r="A150" i="100" s="1"/>
  <c r="A151" i="100" s="1"/>
  <c r="A152" i="100" s="1"/>
  <c r="A153" i="100" s="1"/>
  <c r="A154" i="100" s="1"/>
  <c r="A155" i="100" s="1"/>
  <c r="A156" i="100" s="1"/>
  <c r="A157" i="100" s="1"/>
  <c r="F16" i="100"/>
  <c r="E9" i="100"/>
  <c r="D9" i="100"/>
  <c r="C9" i="100"/>
  <c r="E8" i="100"/>
  <c r="C8" i="100"/>
  <c r="E7" i="100"/>
  <c r="F7" i="100" s="1"/>
  <c r="D7" i="100"/>
  <c r="C7" i="100"/>
  <c r="D6" i="100"/>
  <c r="C6" i="100"/>
  <c r="E5" i="100"/>
  <c r="C5" i="100"/>
  <c r="C10" i="100" s="1"/>
  <c r="E17" i="99"/>
  <c r="D17" i="99"/>
  <c r="C17" i="99"/>
  <c r="C5" i="99" s="1"/>
  <c r="C6" i="99" s="1"/>
  <c r="F16" i="99"/>
  <c r="F15" i="99"/>
  <c r="A15" i="99"/>
  <c r="A16" i="99" s="1"/>
  <c r="F14" i="99"/>
  <c r="F13" i="99"/>
  <c r="A13" i="99"/>
  <c r="A14" i="99" s="1"/>
  <c r="F12" i="99"/>
  <c r="E5" i="99"/>
  <c r="D5" i="99"/>
  <c r="D6" i="99" s="1"/>
  <c r="E239" i="98"/>
  <c r="F239" i="98" s="1"/>
  <c r="D239" i="98"/>
  <c r="C239" i="98"/>
  <c r="F238" i="98"/>
  <c r="F237" i="98"/>
  <c r="F236" i="98"/>
  <c r="F235" i="98"/>
  <c r="F234" i="98"/>
  <c r="F233" i="98"/>
  <c r="F232" i="98"/>
  <c r="F231" i="98"/>
  <c r="F230" i="98"/>
  <c r="F229" i="98"/>
  <c r="F228" i="98"/>
  <c r="F227" i="98"/>
  <c r="F226" i="98"/>
  <c r="F225" i="98"/>
  <c r="F224" i="98"/>
  <c r="F223" i="98"/>
  <c r="F222" i="98"/>
  <c r="F221" i="98"/>
  <c r="F220" i="98"/>
  <c r="F219" i="98"/>
  <c r="F218" i="98"/>
  <c r="F217" i="98"/>
  <c r="F216" i="98"/>
  <c r="F215" i="98"/>
  <c r="F214" i="98"/>
  <c r="F213" i="98"/>
  <c r="F212" i="98"/>
  <c r="F211" i="98"/>
  <c r="F210" i="98"/>
  <c r="F209" i="98"/>
  <c r="F208" i="98"/>
  <c r="F206" i="98"/>
  <c r="F205" i="98"/>
  <c r="F203" i="98"/>
  <c r="F202" i="98"/>
  <c r="F201" i="98"/>
  <c r="F200" i="98"/>
  <c r="F199" i="98"/>
  <c r="F198" i="98"/>
  <c r="F197" i="98"/>
  <c r="F196" i="98"/>
  <c r="F195" i="98"/>
  <c r="E193" i="98"/>
  <c r="F193" i="98" s="1"/>
  <c r="D193" i="98"/>
  <c r="C193" i="98"/>
  <c r="F192" i="98"/>
  <c r="F191" i="98"/>
  <c r="F190" i="98"/>
  <c r="F189" i="98"/>
  <c r="F188" i="98"/>
  <c r="F187" i="98"/>
  <c r="F186" i="98"/>
  <c r="F185" i="98"/>
  <c r="F184" i="98"/>
  <c r="F183" i="98"/>
  <c r="F182" i="98"/>
  <c r="F181" i="98"/>
  <c r="F180" i="98"/>
  <c r="F179" i="98"/>
  <c r="F178" i="98"/>
  <c r="F177" i="98"/>
  <c r="F176" i="98"/>
  <c r="F175" i="98"/>
  <c r="F174" i="98"/>
  <c r="F173" i="98"/>
  <c r="F172" i="98"/>
  <c r="F171" i="98"/>
  <c r="F170" i="98"/>
  <c r="F169" i="98"/>
  <c r="F168" i="98"/>
  <c r="F167" i="98"/>
  <c r="F166" i="98"/>
  <c r="F165" i="98"/>
  <c r="F164" i="98"/>
  <c r="F162" i="98"/>
  <c r="F161" i="98"/>
  <c r="F160" i="98"/>
  <c r="F159" i="98"/>
  <c r="F158" i="98"/>
  <c r="F157" i="98"/>
  <c r="F156" i="98"/>
  <c r="F155" i="98"/>
  <c r="F154" i="98"/>
  <c r="F153" i="98"/>
  <c r="F152" i="98"/>
  <c r="F151" i="98"/>
  <c r="F150" i="98"/>
  <c r="F149" i="98"/>
  <c r="F148" i="98"/>
  <c r="F147" i="98"/>
  <c r="F146" i="98"/>
  <c r="F145" i="98"/>
  <c r="F144" i="98"/>
  <c r="F143" i="98"/>
  <c r="F142" i="98"/>
  <c r="F141" i="98"/>
  <c r="F140" i="98"/>
  <c r="F139" i="98"/>
  <c r="F138" i="98"/>
  <c r="F137" i="98"/>
  <c r="F136" i="98"/>
  <c r="F135" i="98"/>
  <c r="F134" i="98"/>
  <c r="F133" i="98"/>
  <c r="F132" i="98"/>
  <c r="F131" i="98"/>
  <c r="F130" i="98"/>
  <c r="F129" i="98"/>
  <c r="F128" i="98"/>
  <c r="F127" i="98"/>
  <c r="F126" i="98"/>
  <c r="F125" i="98"/>
  <c r="F124" i="98"/>
  <c r="F123" i="98"/>
  <c r="F122" i="98"/>
  <c r="F121" i="98"/>
  <c r="F120" i="98"/>
  <c r="F119" i="98"/>
  <c r="F118" i="98"/>
  <c r="F117" i="98"/>
  <c r="F116" i="98"/>
  <c r="F115" i="98"/>
  <c r="F114" i="98"/>
  <c r="F113" i="98"/>
  <c r="F112" i="98"/>
  <c r="F111" i="98"/>
  <c r="F110" i="98"/>
  <c r="F109" i="98"/>
  <c r="F108" i="98"/>
  <c r="F107" i="98"/>
  <c r="F106" i="98"/>
  <c r="F105" i="98"/>
  <c r="F104" i="98"/>
  <c r="F103" i="98"/>
  <c r="F102" i="98"/>
  <c r="F101" i="98"/>
  <c r="F100" i="98"/>
  <c r="F99" i="98"/>
  <c r="F98" i="98"/>
  <c r="F97" i="98"/>
  <c r="E95" i="98"/>
  <c r="F95" i="98" s="1"/>
  <c r="D95" i="98"/>
  <c r="C95" i="98"/>
  <c r="F94" i="98"/>
  <c r="E92" i="98"/>
  <c r="D92" i="98"/>
  <c r="C92" i="98"/>
  <c r="F91" i="98"/>
  <c r="F90" i="98"/>
  <c r="F89" i="98"/>
  <c r="F88" i="98"/>
  <c r="F87" i="98"/>
  <c r="F86" i="98"/>
  <c r="F85" i="98"/>
  <c r="F84" i="98"/>
  <c r="F83" i="98"/>
  <c r="F82" i="98"/>
  <c r="F81" i="98"/>
  <c r="F80" i="98"/>
  <c r="F79" i="98"/>
  <c r="F78" i="98"/>
  <c r="F77" i="98"/>
  <c r="F76" i="98"/>
  <c r="F75" i="98"/>
  <c r="F74" i="98"/>
  <c r="F73" i="98"/>
  <c r="F72" i="98"/>
  <c r="F71" i="98"/>
  <c r="F70" i="98"/>
  <c r="F69" i="98"/>
  <c r="F68" i="98"/>
  <c r="F67" i="98"/>
  <c r="F66" i="98"/>
  <c r="F65" i="98"/>
  <c r="F64" i="98"/>
  <c r="F63" i="98"/>
  <c r="F62" i="98"/>
  <c r="F61" i="98"/>
  <c r="F60" i="98"/>
  <c r="E58" i="98"/>
  <c r="D58" i="98"/>
  <c r="F58" i="98" s="1"/>
  <c r="C58" i="98"/>
  <c r="C5" i="98" s="1"/>
  <c r="F57" i="98"/>
  <c r="F56" i="98"/>
  <c r="F55" i="98"/>
  <c r="F54" i="98"/>
  <c r="F53" i="98"/>
  <c r="F52" i="98"/>
  <c r="F51" i="98"/>
  <c r="F50" i="98"/>
  <c r="F49" i="98"/>
  <c r="F48" i="98"/>
  <c r="F47" i="98"/>
  <c r="F46" i="98"/>
  <c r="F45" i="98"/>
  <c r="F44" i="98"/>
  <c r="F43" i="98"/>
  <c r="F42" i="98"/>
  <c r="F41" i="98"/>
  <c r="F40" i="98"/>
  <c r="F39" i="98"/>
  <c r="F38" i="98"/>
  <c r="F37" i="98"/>
  <c r="F36" i="98"/>
  <c r="F35" i="98"/>
  <c r="F34" i="98"/>
  <c r="F33" i="98"/>
  <c r="F32" i="98"/>
  <c r="F31" i="98"/>
  <c r="F30" i="98"/>
  <c r="F29" i="98"/>
  <c r="F28" i="98"/>
  <c r="F27" i="98"/>
  <c r="F26" i="98"/>
  <c r="F25" i="98"/>
  <c r="F24" i="98"/>
  <c r="F23" i="98"/>
  <c r="F22" i="98"/>
  <c r="F21" i="98"/>
  <c r="F20" i="98"/>
  <c r="F19" i="98"/>
  <c r="F18" i="98"/>
  <c r="F17" i="98"/>
  <c r="A17" i="98"/>
  <c r="A18" i="98" s="1"/>
  <c r="A19" i="98" s="1"/>
  <c r="A20" i="98" s="1"/>
  <c r="A21" i="98" s="1"/>
  <c r="A22" i="98" s="1"/>
  <c r="A23" i="98" s="1"/>
  <c r="A24" i="98" s="1"/>
  <c r="A25" i="98" s="1"/>
  <c r="A26" i="98" s="1"/>
  <c r="A27" i="98" s="1"/>
  <c r="A28" i="98" s="1"/>
  <c r="A29" i="98" s="1"/>
  <c r="A30" i="98" s="1"/>
  <c r="A31" i="98" s="1"/>
  <c r="A32" i="98" s="1"/>
  <c r="A33" i="98" s="1"/>
  <c r="A34" i="98" s="1"/>
  <c r="A35" i="98" s="1"/>
  <c r="A36" i="98" s="1"/>
  <c r="A37" i="98" s="1"/>
  <c r="A38" i="98" s="1"/>
  <c r="A39" i="98" s="1"/>
  <c r="A40" i="98" s="1"/>
  <c r="A41" i="98" s="1"/>
  <c r="A42" i="98" s="1"/>
  <c r="A43" i="98" s="1"/>
  <c r="A44" i="98" s="1"/>
  <c r="A45" i="98" s="1"/>
  <c r="A46" i="98" s="1"/>
  <c r="A47" i="98" s="1"/>
  <c r="A48" i="98" s="1"/>
  <c r="A49" i="98" s="1"/>
  <c r="A50" i="98" s="1"/>
  <c r="A51" i="98" s="1"/>
  <c r="A52" i="98" s="1"/>
  <c r="A53" i="98" s="1"/>
  <c r="A54" i="98" s="1"/>
  <c r="A55" i="98" s="1"/>
  <c r="A56" i="98" s="1"/>
  <c r="A57" i="98" s="1"/>
  <c r="A60" i="98" s="1"/>
  <c r="A61" i="98" s="1"/>
  <c r="A62" i="98" s="1"/>
  <c r="A63" i="98" s="1"/>
  <c r="A64" i="98" s="1"/>
  <c r="A65" i="98" s="1"/>
  <c r="A66" i="98" s="1"/>
  <c r="A67" i="98" s="1"/>
  <c r="A68" i="98" s="1"/>
  <c r="A69" i="98" s="1"/>
  <c r="A70" i="98" s="1"/>
  <c r="A71" i="98" s="1"/>
  <c r="A72" i="98" s="1"/>
  <c r="A73" i="98" s="1"/>
  <c r="A74" i="98" s="1"/>
  <c r="A75" i="98" s="1"/>
  <c r="A76" i="98" s="1"/>
  <c r="A77" i="98" s="1"/>
  <c r="A78" i="98" s="1"/>
  <c r="A79" i="98" s="1"/>
  <c r="A80" i="98" s="1"/>
  <c r="A81" i="98" s="1"/>
  <c r="A82" i="98" s="1"/>
  <c r="A83" i="98" s="1"/>
  <c r="A84" i="98" s="1"/>
  <c r="A85" i="98" s="1"/>
  <c r="A86" i="98" s="1"/>
  <c r="A87" i="98" s="1"/>
  <c r="A88" i="98" s="1"/>
  <c r="A89" i="98" s="1"/>
  <c r="A90" i="98" s="1"/>
  <c r="A91" i="98" s="1"/>
  <c r="A94" i="98" s="1"/>
  <c r="A97" i="98" s="1"/>
  <c r="A98" i="98" s="1"/>
  <c r="A99" i="98" s="1"/>
  <c r="A100" i="98" s="1"/>
  <c r="A101" i="98" s="1"/>
  <c r="A102" i="98" s="1"/>
  <c r="A103" i="98" s="1"/>
  <c r="A104" i="98" s="1"/>
  <c r="A105" i="98" s="1"/>
  <c r="A106" i="98" s="1"/>
  <c r="A107" i="98" s="1"/>
  <c r="A108" i="98" s="1"/>
  <c r="A109" i="98" s="1"/>
  <c r="A110" i="98" s="1"/>
  <c r="A111" i="98" s="1"/>
  <c r="A112" i="98" s="1"/>
  <c r="A113" i="98" s="1"/>
  <c r="A114" i="98" s="1"/>
  <c r="A115" i="98" s="1"/>
  <c r="A116" i="98" s="1"/>
  <c r="A117" i="98" s="1"/>
  <c r="A118" i="98" s="1"/>
  <c r="A119" i="98" s="1"/>
  <c r="A120" i="98" s="1"/>
  <c r="A121" i="98" s="1"/>
  <c r="A122" i="98" s="1"/>
  <c r="A123" i="98" s="1"/>
  <c r="A124" i="98" s="1"/>
  <c r="A125" i="98" s="1"/>
  <c r="A126" i="98" s="1"/>
  <c r="A127" i="98" s="1"/>
  <c r="A128" i="98" s="1"/>
  <c r="A129" i="98" s="1"/>
  <c r="A130" i="98" s="1"/>
  <c r="A131" i="98" s="1"/>
  <c r="A132" i="98" s="1"/>
  <c r="A133" i="98" s="1"/>
  <c r="A134" i="98" s="1"/>
  <c r="A135" i="98" s="1"/>
  <c r="A136" i="98" s="1"/>
  <c r="A137" i="98" s="1"/>
  <c r="A138" i="98" s="1"/>
  <c r="A139" i="98" s="1"/>
  <c r="A140" i="98" s="1"/>
  <c r="A141" i="98" s="1"/>
  <c r="A142" i="98" s="1"/>
  <c r="A143" i="98" s="1"/>
  <c r="A144" i="98" s="1"/>
  <c r="A145" i="98" s="1"/>
  <c r="A146" i="98" s="1"/>
  <c r="A147" i="98" s="1"/>
  <c r="A148" i="98" s="1"/>
  <c r="A149" i="98" s="1"/>
  <c r="A150" i="98" s="1"/>
  <c r="A151" i="98" s="1"/>
  <c r="A152" i="98" s="1"/>
  <c r="A153" i="98" s="1"/>
  <c r="A154" i="98" s="1"/>
  <c r="A155" i="98" s="1"/>
  <c r="A156" i="98" s="1"/>
  <c r="A157" i="98" s="1"/>
  <c r="A158" i="98" s="1"/>
  <c r="A159" i="98" s="1"/>
  <c r="A160" i="98" s="1"/>
  <c r="A161" i="98" s="1"/>
  <c r="A162" i="98" s="1"/>
  <c r="A163" i="98" s="1"/>
  <c r="A164" i="98" s="1"/>
  <c r="A165" i="98" s="1"/>
  <c r="A166" i="98" s="1"/>
  <c r="A167" i="98" s="1"/>
  <c r="A168" i="98" s="1"/>
  <c r="A169" i="98" s="1"/>
  <c r="A170" i="98" s="1"/>
  <c r="A171" i="98" s="1"/>
  <c r="A172" i="98" s="1"/>
  <c r="A173" i="98" s="1"/>
  <c r="A174" i="98" s="1"/>
  <c r="A175" i="98" s="1"/>
  <c r="A176" i="98" s="1"/>
  <c r="A177" i="98" s="1"/>
  <c r="A178" i="98" s="1"/>
  <c r="A179" i="98" s="1"/>
  <c r="A180" i="98" s="1"/>
  <c r="A181" i="98" s="1"/>
  <c r="A182" i="98" s="1"/>
  <c r="A183" i="98" s="1"/>
  <c r="A184" i="98" s="1"/>
  <c r="A185" i="98" s="1"/>
  <c r="A186" i="98" s="1"/>
  <c r="A187" i="98" s="1"/>
  <c r="A188" i="98" s="1"/>
  <c r="A189" i="98" s="1"/>
  <c r="A190" i="98" s="1"/>
  <c r="A191" i="98" s="1"/>
  <c r="A192" i="98" s="1"/>
  <c r="A195" i="98" s="1"/>
  <c r="A196" i="98" s="1"/>
  <c r="A197" i="98" s="1"/>
  <c r="A198" i="98" s="1"/>
  <c r="A199" i="98" s="1"/>
  <c r="A200" i="98" s="1"/>
  <c r="A201" i="98" s="1"/>
  <c r="A202" i="98" s="1"/>
  <c r="A203" i="98" s="1"/>
  <c r="A204" i="98" s="1"/>
  <c r="A205" i="98" s="1"/>
  <c r="A206" i="98" s="1"/>
  <c r="A207" i="98" s="1"/>
  <c r="A208" i="98" s="1"/>
  <c r="A209" i="98" s="1"/>
  <c r="A210" i="98" s="1"/>
  <c r="A211" i="98" s="1"/>
  <c r="A212" i="98" s="1"/>
  <c r="A213" i="98" s="1"/>
  <c r="A214" i="98" s="1"/>
  <c r="A215" i="98" s="1"/>
  <c r="A216" i="98" s="1"/>
  <c r="A217" i="98" s="1"/>
  <c r="A218" i="98" s="1"/>
  <c r="A219" i="98" s="1"/>
  <c r="A220" i="98" s="1"/>
  <c r="A221" i="98" s="1"/>
  <c r="A222" i="98" s="1"/>
  <c r="A223" i="98" s="1"/>
  <c r="A224" i="98" s="1"/>
  <c r="A225" i="98" s="1"/>
  <c r="A226" i="98" s="1"/>
  <c r="A227" i="98" s="1"/>
  <c r="A228" i="98" s="1"/>
  <c r="A229" i="98" s="1"/>
  <c r="A230" i="98" s="1"/>
  <c r="A231" i="98" s="1"/>
  <c r="A232" i="98" s="1"/>
  <c r="A233" i="98" s="1"/>
  <c r="A234" i="98" s="1"/>
  <c r="A235" i="98" s="1"/>
  <c r="A236" i="98" s="1"/>
  <c r="A237" i="98" s="1"/>
  <c r="A238" i="98" s="1"/>
  <c r="F16" i="98"/>
  <c r="D9" i="98"/>
  <c r="C9" i="98"/>
  <c r="E8" i="98"/>
  <c r="F8" i="98" s="1"/>
  <c r="D8" i="98"/>
  <c r="C8" i="98"/>
  <c r="D7" i="98"/>
  <c r="C7" i="98"/>
  <c r="E6" i="98"/>
  <c r="F6" i="98" s="1"/>
  <c r="D6" i="98"/>
  <c r="C6" i="98"/>
  <c r="E5" i="98"/>
  <c r="D5" i="98"/>
  <c r="D10" i="98" s="1"/>
  <c r="E111" i="97"/>
  <c r="D111" i="97"/>
  <c r="C111" i="97"/>
  <c r="F110" i="97"/>
  <c r="F109" i="97"/>
  <c r="F108" i="97"/>
  <c r="F107" i="97"/>
  <c r="F106" i="97"/>
  <c r="F105" i="97"/>
  <c r="F104" i="97"/>
  <c r="F103" i="97"/>
  <c r="F102" i="97"/>
  <c r="F100" i="97"/>
  <c r="F99" i="97"/>
  <c r="F97" i="97"/>
  <c r="F96" i="97"/>
  <c r="F95" i="97"/>
  <c r="F94" i="97"/>
  <c r="F93" i="97"/>
  <c r="F92" i="97"/>
  <c r="F91" i="97"/>
  <c r="F90" i="97"/>
  <c r="F89" i="97"/>
  <c r="F88" i="97"/>
  <c r="F87" i="97"/>
  <c r="F86" i="97"/>
  <c r="F85" i="97"/>
  <c r="F84" i="97"/>
  <c r="F83" i="97"/>
  <c r="F82" i="97"/>
  <c r="F81" i="97"/>
  <c r="E79" i="97"/>
  <c r="F79" i="97" s="1"/>
  <c r="D79" i="97"/>
  <c r="C79" i="97"/>
  <c r="F78" i="97"/>
  <c r="F77" i="97"/>
  <c r="F76" i="97"/>
  <c r="F75" i="97"/>
  <c r="F74" i="97"/>
  <c r="F73" i="97"/>
  <c r="F72" i="97"/>
  <c r="F71" i="97"/>
  <c r="F70" i="97"/>
  <c r="F69" i="97"/>
  <c r="F68" i="97"/>
  <c r="F67" i="97"/>
  <c r="F66" i="97"/>
  <c r="F65" i="97"/>
  <c r="F63" i="97"/>
  <c r="F62" i="97"/>
  <c r="F61" i="97"/>
  <c r="F60" i="97"/>
  <c r="F59" i="97"/>
  <c r="E57" i="97"/>
  <c r="D57" i="97"/>
  <c r="F57" i="97" s="1"/>
  <c r="C57" i="97"/>
  <c r="F56" i="97"/>
  <c r="E54" i="97"/>
  <c r="D54" i="97"/>
  <c r="C54" i="97"/>
  <c r="F53" i="97"/>
  <c r="F52" i="97"/>
  <c r="F51" i="97"/>
  <c r="F50" i="97"/>
  <c r="F49" i="97"/>
  <c r="F48" i="97"/>
  <c r="F47" i="97"/>
  <c r="F46" i="97"/>
  <c r="E44" i="97"/>
  <c r="F44" i="97" s="1"/>
  <c r="D44" i="97"/>
  <c r="D5" i="97" s="1"/>
  <c r="C44" i="97"/>
  <c r="C5" i="97" s="1"/>
  <c r="C10" i="97" s="1"/>
  <c r="F43" i="97"/>
  <c r="F42" i="97"/>
  <c r="F41" i="97"/>
  <c r="F40" i="97"/>
  <c r="F39" i="97"/>
  <c r="F38" i="97"/>
  <c r="F37" i="97"/>
  <c r="F36" i="97"/>
  <c r="F35" i="97"/>
  <c r="F34" i="97"/>
  <c r="F33" i="97"/>
  <c r="F32" i="97"/>
  <c r="F31" i="97"/>
  <c r="F30" i="97"/>
  <c r="F29" i="97"/>
  <c r="F28" i="97"/>
  <c r="F27" i="97"/>
  <c r="F26" i="97"/>
  <c r="F25" i="97"/>
  <c r="F24" i="97"/>
  <c r="F23" i="97"/>
  <c r="F22" i="97"/>
  <c r="F21" i="97"/>
  <c r="F20" i="97"/>
  <c r="F19" i="97"/>
  <c r="F18" i="97"/>
  <c r="F17" i="97"/>
  <c r="A17" i="97"/>
  <c r="A18" i="97" s="1"/>
  <c r="A19" i="97" s="1"/>
  <c r="A20" i="97" s="1"/>
  <c r="A21" i="97" s="1"/>
  <c r="A22" i="97" s="1"/>
  <c r="A23" i="97" s="1"/>
  <c r="A24" i="97" s="1"/>
  <c r="A25" i="97" s="1"/>
  <c r="A26" i="97" s="1"/>
  <c r="A27" i="97" s="1"/>
  <c r="A28" i="97" s="1"/>
  <c r="A29" i="97" s="1"/>
  <c r="A30" i="97" s="1"/>
  <c r="A31" i="97" s="1"/>
  <c r="A32" i="97" s="1"/>
  <c r="A33" i="97" s="1"/>
  <c r="A34" i="97" s="1"/>
  <c r="A35" i="97" s="1"/>
  <c r="A36" i="97" s="1"/>
  <c r="A37" i="97" s="1"/>
  <c r="A38" i="97" s="1"/>
  <c r="A39" i="97" s="1"/>
  <c r="A40" i="97" s="1"/>
  <c r="A41" i="97" s="1"/>
  <c r="A42" i="97" s="1"/>
  <c r="A43" i="97" s="1"/>
  <c r="A46" i="97" s="1"/>
  <c r="A47" i="97" s="1"/>
  <c r="A48" i="97" s="1"/>
  <c r="A49" i="97" s="1"/>
  <c r="A50" i="97" s="1"/>
  <c r="A51" i="97" s="1"/>
  <c r="A52" i="97" s="1"/>
  <c r="A53" i="97" s="1"/>
  <c r="A56" i="97" s="1"/>
  <c r="A59" i="97" s="1"/>
  <c r="A60" i="97" s="1"/>
  <c r="A61" i="97" s="1"/>
  <c r="A62" i="97" s="1"/>
  <c r="A63" i="97" s="1"/>
  <c r="A64" i="97" s="1"/>
  <c r="A65" i="97" s="1"/>
  <c r="A66" i="97" s="1"/>
  <c r="A67" i="97" s="1"/>
  <c r="A68" i="97" s="1"/>
  <c r="A69" i="97" s="1"/>
  <c r="A70" i="97" s="1"/>
  <c r="A71" i="97" s="1"/>
  <c r="A72" i="97" s="1"/>
  <c r="A73" i="97" s="1"/>
  <c r="A74" i="97" s="1"/>
  <c r="A75" i="97" s="1"/>
  <c r="A76" i="97" s="1"/>
  <c r="A77" i="97" s="1"/>
  <c r="A78" i="97" s="1"/>
  <c r="A81" i="97" s="1"/>
  <c r="A82" i="97" s="1"/>
  <c r="A83" i="97" s="1"/>
  <c r="A84" i="97" s="1"/>
  <c r="A85" i="97" s="1"/>
  <c r="A86" i="97" s="1"/>
  <c r="A87" i="97" s="1"/>
  <c r="A88" i="97" s="1"/>
  <c r="A89" i="97" s="1"/>
  <c r="A90" i="97" s="1"/>
  <c r="A91" i="97" s="1"/>
  <c r="A92" i="97" s="1"/>
  <c r="A93" i="97" s="1"/>
  <c r="A94" i="97" s="1"/>
  <c r="A95" i="97" s="1"/>
  <c r="A96" i="97" s="1"/>
  <c r="A97" i="97" s="1"/>
  <c r="A98" i="97" s="1"/>
  <c r="A99" i="97" s="1"/>
  <c r="A100" i="97" s="1"/>
  <c r="A101" i="97" s="1"/>
  <c r="A102" i="97" s="1"/>
  <c r="A103" i="97" s="1"/>
  <c r="A104" i="97" s="1"/>
  <c r="A105" i="97" s="1"/>
  <c r="A106" i="97" s="1"/>
  <c r="A107" i="97" s="1"/>
  <c r="A108" i="97" s="1"/>
  <c r="A109" i="97" s="1"/>
  <c r="A110" i="97" s="1"/>
  <c r="F16" i="97"/>
  <c r="D9" i="97"/>
  <c r="C9" i="97"/>
  <c r="E8" i="97"/>
  <c r="F8" i="97" s="1"/>
  <c r="D8" i="97"/>
  <c r="C8" i="97"/>
  <c r="E7" i="97"/>
  <c r="D7" i="97"/>
  <c r="C7" i="97"/>
  <c r="E6" i="97"/>
  <c r="C6" i="97"/>
  <c r="E5" i="97"/>
  <c r="F5" i="97" s="1"/>
  <c r="E44" i="96"/>
  <c r="F44" i="96" s="1"/>
  <c r="D44" i="96"/>
  <c r="C44" i="96"/>
  <c r="C8" i="96" s="1"/>
  <c r="F43" i="96"/>
  <c r="E38" i="96"/>
  <c r="D38" i="96"/>
  <c r="C38" i="96"/>
  <c r="C7" i="96" s="1"/>
  <c r="F37" i="96"/>
  <c r="E35" i="96"/>
  <c r="F35" i="96" s="1"/>
  <c r="D35" i="96"/>
  <c r="D6" i="96" s="1"/>
  <c r="C35" i="96"/>
  <c r="F34" i="96"/>
  <c r="E32" i="96"/>
  <c r="D32" i="96"/>
  <c r="D5" i="96" s="1"/>
  <c r="C32" i="96"/>
  <c r="F31" i="96"/>
  <c r="F30" i="96"/>
  <c r="F29" i="96"/>
  <c r="F28" i="96"/>
  <c r="F27" i="96"/>
  <c r="F26" i="96"/>
  <c r="F25" i="96"/>
  <c r="F24" i="96"/>
  <c r="F23" i="96"/>
  <c r="F22" i="96"/>
  <c r="F21" i="96"/>
  <c r="F20" i="96"/>
  <c r="F19" i="96"/>
  <c r="F18" i="96"/>
  <c r="F17" i="96"/>
  <c r="F16" i="96"/>
  <c r="A16" i="96"/>
  <c r="A17" i="96" s="1"/>
  <c r="A18" i="96" s="1"/>
  <c r="A19" i="96" s="1"/>
  <c r="A20" i="96" s="1"/>
  <c r="A21" i="96" s="1"/>
  <c r="A22" i="96" s="1"/>
  <c r="A23" i="96" s="1"/>
  <c r="A24" i="96" s="1"/>
  <c r="A25" i="96" s="1"/>
  <c r="A26" i="96" s="1"/>
  <c r="A27" i="96" s="1"/>
  <c r="A28" i="96" s="1"/>
  <c r="A29" i="96" s="1"/>
  <c r="A30" i="96" s="1"/>
  <c r="A31" i="96" s="1"/>
  <c r="A34" i="96" s="1"/>
  <c r="A37" i="96" s="1"/>
  <c r="A40" i="96" s="1"/>
  <c r="A41" i="96" s="1"/>
  <c r="A42" i="96" s="1"/>
  <c r="A43" i="96" s="1"/>
  <c r="F15" i="96"/>
  <c r="E8" i="96"/>
  <c r="F8" i="96" s="1"/>
  <c r="D8" i="96"/>
  <c r="E7" i="96"/>
  <c r="E6" i="96"/>
  <c r="C6" i="96"/>
  <c r="E5" i="96"/>
  <c r="C5" i="96"/>
  <c r="E40" i="95"/>
  <c r="D40" i="95"/>
  <c r="C40" i="95"/>
  <c r="F39" i="95"/>
  <c r="F38" i="95"/>
  <c r="F37" i="95"/>
  <c r="F36" i="95"/>
  <c r="F35" i="95"/>
  <c r="F34" i="95"/>
  <c r="E32" i="95"/>
  <c r="D32" i="95"/>
  <c r="D5" i="95" s="1"/>
  <c r="D7" i="95" s="1"/>
  <c r="C32" i="95"/>
  <c r="C5" i="95" s="1"/>
  <c r="C7" i="95" s="1"/>
  <c r="F31" i="95"/>
  <c r="F30" i="95"/>
  <c r="F29" i="95"/>
  <c r="F28" i="95"/>
  <c r="F27" i="95"/>
  <c r="F26" i="95"/>
  <c r="F25" i="95"/>
  <c r="F24" i="95"/>
  <c r="F23" i="95"/>
  <c r="F22" i="95"/>
  <c r="F21" i="95"/>
  <c r="F20" i="95"/>
  <c r="F19" i="95"/>
  <c r="F18" i="95"/>
  <c r="F17" i="95"/>
  <c r="A17" i="95"/>
  <c r="A18" i="95" s="1"/>
  <c r="A19" i="95" s="1"/>
  <c r="A20" i="95" s="1"/>
  <c r="A21" i="95" s="1"/>
  <c r="A22" i="95" s="1"/>
  <c r="A23" i="95" s="1"/>
  <c r="A24" i="95" s="1"/>
  <c r="A25" i="95" s="1"/>
  <c r="A26" i="95" s="1"/>
  <c r="A27" i="95" s="1"/>
  <c r="A28" i="95" s="1"/>
  <c r="A29" i="95" s="1"/>
  <c r="A30" i="95" s="1"/>
  <c r="A31" i="95" s="1"/>
  <c r="A34" i="95" s="1"/>
  <c r="A35" i="95" s="1"/>
  <c r="A36" i="95" s="1"/>
  <c r="A37" i="95" s="1"/>
  <c r="A38" i="95" s="1"/>
  <c r="A39" i="95" s="1"/>
  <c r="F16" i="95"/>
  <c r="F15" i="95"/>
  <c r="A15" i="95"/>
  <c r="A16" i="95" s="1"/>
  <c r="F14" i="95"/>
  <c r="A14" i="95"/>
  <c r="F13" i="95"/>
  <c r="D6" i="95"/>
  <c r="C6" i="95"/>
  <c r="E24" i="94"/>
  <c r="F24" i="94" s="1"/>
  <c r="D24" i="94"/>
  <c r="C24" i="94"/>
  <c r="F23" i="94"/>
  <c r="F22" i="94"/>
  <c r="F21" i="94"/>
  <c r="F20" i="94"/>
  <c r="F19" i="94"/>
  <c r="F18" i="94"/>
  <c r="F17" i="94"/>
  <c r="F16" i="94"/>
  <c r="F15" i="94"/>
  <c r="F14" i="94"/>
  <c r="F13" i="94"/>
  <c r="A13" i="94"/>
  <c r="A14" i="94" s="1"/>
  <c r="A15" i="94" s="1"/>
  <c r="A16" i="94" s="1"/>
  <c r="A17" i="94" s="1"/>
  <c r="A18" i="94" s="1"/>
  <c r="A19" i="94" s="1"/>
  <c r="A20" i="94" s="1"/>
  <c r="A21" i="94" s="1"/>
  <c r="A22" i="94" s="1"/>
  <c r="A23" i="94" s="1"/>
  <c r="F12" i="94"/>
  <c r="E5" i="94"/>
  <c r="F5" i="94" s="1"/>
  <c r="D5" i="94"/>
  <c r="D6" i="94" s="1"/>
  <c r="C5" i="94"/>
  <c r="C6" i="94" s="1"/>
  <c r="E95" i="93"/>
  <c r="D95" i="93"/>
  <c r="D9" i="93" s="1"/>
  <c r="F9" i="93" s="1"/>
  <c r="C95" i="93"/>
  <c r="F94" i="93"/>
  <c r="F93" i="93"/>
  <c r="F92" i="93"/>
  <c r="F91" i="93"/>
  <c r="F90" i="93"/>
  <c r="F89" i="93"/>
  <c r="F88" i="93"/>
  <c r="F87" i="93"/>
  <c r="F86" i="93"/>
  <c r="F85" i="93"/>
  <c r="F84" i="93"/>
  <c r="F83" i="93"/>
  <c r="F82" i="93"/>
  <c r="F81" i="93"/>
  <c r="F80" i="93"/>
  <c r="E78" i="93"/>
  <c r="F78" i="93" s="1"/>
  <c r="D78" i="93"/>
  <c r="C78" i="93"/>
  <c r="F77" i="93"/>
  <c r="F76" i="93"/>
  <c r="F75" i="93"/>
  <c r="F74" i="93"/>
  <c r="F73" i="93"/>
  <c r="F72" i="93"/>
  <c r="F71" i="93"/>
  <c r="F70" i="93"/>
  <c r="F69" i="93"/>
  <c r="F68" i="93"/>
  <c r="F67" i="93"/>
  <c r="F66" i="93"/>
  <c r="F64" i="93"/>
  <c r="F63" i="93"/>
  <c r="F62" i="93"/>
  <c r="F61" i="93"/>
  <c r="F60" i="93"/>
  <c r="F59" i="93"/>
  <c r="F58" i="93"/>
  <c r="E56" i="93"/>
  <c r="E7" i="93" s="1"/>
  <c r="D56" i="93"/>
  <c r="C56" i="93"/>
  <c r="F55" i="93"/>
  <c r="E53" i="93"/>
  <c r="E6" i="93" s="1"/>
  <c r="D53" i="93"/>
  <c r="C53" i="93"/>
  <c r="F52" i="93"/>
  <c r="F51" i="93"/>
  <c r="F50" i="93"/>
  <c r="F49" i="93"/>
  <c r="F48" i="93"/>
  <c r="F47" i="93"/>
  <c r="F46" i="93"/>
  <c r="F45" i="93"/>
  <c r="F44" i="93"/>
  <c r="F43" i="93"/>
  <c r="F42" i="93"/>
  <c r="F41" i="93"/>
  <c r="F40" i="93"/>
  <c r="F39" i="93"/>
  <c r="F38" i="93"/>
  <c r="F37" i="93"/>
  <c r="E35" i="93"/>
  <c r="D35" i="93"/>
  <c r="F35" i="93" s="1"/>
  <c r="C35" i="93"/>
  <c r="F34" i="93"/>
  <c r="F33" i="93"/>
  <c r="F32" i="93"/>
  <c r="F31" i="93"/>
  <c r="F30" i="93"/>
  <c r="F29" i="93"/>
  <c r="F28" i="93"/>
  <c r="F27" i="93"/>
  <c r="F26" i="93"/>
  <c r="F25" i="93"/>
  <c r="F24" i="93"/>
  <c r="F23" i="93"/>
  <c r="F22" i="93"/>
  <c r="F20" i="93"/>
  <c r="F19" i="93"/>
  <c r="F18" i="93"/>
  <c r="F17" i="93"/>
  <c r="A17" i="93"/>
  <c r="A18" i="93" s="1"/>
  <c r="A19" i="93" s="1"/>
  <c r="A20" i="93" s="1"/>
  <c r="A21" i="93" s="1"/>
  <c r="A22" i="93" s="1"/>
  <c r="A23" i="93" s="1"/>
  <c r="A24" i="93" s="1"/>
  <c r="A25" i="93" s="1"/>
  <c r="A26" i="93" s="1"/>
  <c r="A27" i="93" s="1"/>
  <c r="A28" i="93" s="1"/>
  <c r="A29" i="93" s="1"/>
  <c r="A30" i="93" s="1"/>
  <c r="A31" i="93" s="1"/>
  <c r="A32" i="93" s="1"/>
  <c r="A33" i="93" s="1"/>
  <c r="A34" i="93" s="1"/>
  <c r="A37" i="93" s="1"/>
  <c r="A38" i="93" s="1"/>
  <c r="A39" i="93" s="1"/>
  <c r="A40" i="93" s="1"/>
  <c r="A41" i="93" s="1"/>
  <c r="A42" i="93" s="1"/>
  <c r="A43" i="93" s="1"/>
  <c r="A44" i="93" s="1"/>
  <c r="A45" i="93" s="1"/>
  <c r="A46" i="93" s="1"/>
  <c r="A47" i="93" s="1"/>
  <c r="A48" i="93" s="1"/>
  <c r="A49" i="93" s="1"/>
  <c r="A50" i="93" s="1"/>
  <c r="A51" i="93" s="1"/>
  <c r="A52" i="93" s="1"/>
  <c r="A55" i="93" s="1"/>
  <c r="A58" i="93" s="1"/>
  <c r="A59" i="93" s="1"/>
  <c r="A60" i="93" s="1"/>
  <c r="A61" i="93" s="1"/>
  <c r="A62" i="93" s="1"/>
  <c r="A63" i="93" s="1"/>
  <c r="A64" i="93" s="1"/>
  <c r="A65" i="93" s="1"/>
  <c r="A66" i="93" s="1"/>
  <c r="A67" i="93" s="1"/>
  <c r="A68" i="93" s="1"/>
  <c r="A69" i="93" s="1"/>
  <c r="A70" i="93" s="1"/>
  <c r="A71" i="93" s="1"/>
  <c r="A72" i="93" s="1"/>
  <c r="A73" i="93" s="1"/>
  <c r="A74" i="93" s="1"/>
  <c r="A75" i="93" s="1"/>
  <c r="A76" i="93" s="1"/>
  <c r="A77" i="93" s="1"/>
  <c r="A80" i="93" s="1"/>
  <c r="A81" i="93" s="1"/>
  <c r="A82" i="93" s="1"/>
  <c r="A83" i="93" s="1"/>
  <c r="A84" i="93" s="1"/>
  <c r="A85" i="93" s="1"/>
  <c r="A86" i="93" s="1"/>
  <c r="A87" i="93" s="1"/>
  <c r="A88" i="93" s="1"/>
  <c r="A89" i="93" s="1"/>
  <c r="A90" i="93" s="1"/>
  <c r="A91" i="93" s="1"/>
  <c r="A92" i="93" s="1"/>
  <c r="A93" i="93" s="1"/>
  <c r="A94" i="93" s="1"/>
  <c r="F16" i="93"/>
  <c r="E9" i="93"/>
  <c r="C9" i="93"/>
  <c r="E8" i="93"/>
  <c r="D8" i="93"/>
  <c r="C8" i="93"/>
  <c r="D7" i="93"/>
  <c r="C7" i="93"/>
  <c r="D6" i="93"/>
  <c r="C6" i="93"/>
  <c r="E5" i="93"/>
  <c r="C5" i="93"/>
  <c r="E61" i="92"/>
  <c r="D61" i="92"/>
  <c r="F61" i="92" s="1"/>
  <c r="C61" i="92"/>
  <c r="C7" i="92" s="1"/>
  <c r="F60" i="92"/>
  <c r="F59" i="92"/>
  <c r="F58" i="92"/>
  <c r="F57" i="92"/>
  <c r="F56" i="92"/>
  <c r="F55" i="92"/>
  <c r="F54" i="92"/>
  <c r="E52" i="92"/>
  <c r="D52" i="92"/>
  <c r="D6" i="92" s="1"/>
  <c r="C52" i="92"/>
  <c r="F51" i="92"/>
  <c r="F50" i="92"/>
  <c r="F48" i="92"/>
  <c r="F47" i="92"/>
  <c r="F46" i="92"/>
  <c r="F45" i="92"/>
  <c r="F43" i="92"/>
  <c r="E43" i="92"/>
  <c r="D43" i="92"/>
  <c r="C43" i="92"/>
  <c r="F42" i="92"/>
  <c r="F41" i="92"/>
  <c r="F40" i="92"/>
  <c r="F39" i="92"/>
  <c r="F38" i="92"/>
  <c r="F37" i="92"/>
  <c r="F36" i="92"/>
  <c r="F35" i="92"/>
  <c r="F33" i="92"/>
  <c r="F32" i="92"/>
  <c r="F31" i="92"/>
  <c r="F30" i="92"/>
  <c r="F29" i="92"/>
  <c r="F28" i="92"/>
  <c r="F27" i="92"/>
  <c r="F26" i="92"/>
  <c r="F24" i="92"/>
  <c r="F23" i="92"/>
  <c r="F22" i="92"/>
  <c r="F21" i="92"/>
  <c r="F20" i="92"/>
  <c r="F19" i="92"/>
  <c r="F18" i="92"/>
  <c r="F17" i="92"/>
  <c r="F16" i="92"/>
  <c r="A16" i="92"/>
  <c r="A17" i="92" s="1"/>
  <c r="A18" i="92" s="1"/>
  <c r="A19" i="92" s="1"/>
  <c r="A20" i="92" s="1"/>
  <c r="A21" i="92" s="1"/>
  <c r="A22" i="92" s="1"/>
  <c r="A23" i="92" s="1"/>
  <c r="A24" i="92" s="1"/>
  <c r="A25" i="92" s="1"/>
  <c r="A26" i="92" s="1"/>
  <c r="A27" i="92" s="1"/>
  <c r="A28" i="92" s="1"/>
  <c r="A29" i="92" s="1"/>
  <c r="A30" i="92" s="1"/>
  <c r="A31" i="92" s="1"/>
  <c r="A32" i="92" s="1"/>
  <c r="A33" i="92" s="1"/>
  <c r="A34" i="92" s="1"/>
  <c r="A35" i="92" s="1"/>
  <c r="A36" i="92" s="1"/>
  <c r="A37" i="92" s="1"/>
  <c r="A38" i="92" s="1"/>
  <c r="A39" i="92" s="1"/>
  <c r="A40" i="92" s="1"/>
  <c r="A41" i="92" s="1"/>
  <c r="A42" i="92" s="1"/>
  <c r="A45" i="92" s="1"/>
  <c r="A46" i="92" s="1"/>
  <c r="A47" i="92" s="1"/>
  <c r="A48" i="92" s="1"/>
  <c r="A49" i="92" s="1"/>
  <c r="A50" i="92" s="1"/>
  <c r="A51" i="92" s="1"/>
  <c r="A54" i="92" s="1"/>
  <c r="A55" i="92" s="1"/>
  <c r="A56" i="92" s="1"/>
  <c r="A57" i="92" s="1"/>
  <c r="A58" i="92" s="1"/>
  <c r="A59" i="92" s="1"/>
  <c r="A60" i="92" s="1"/>
  <c r="F15" i="92"/>
  <c r="A15" i="92"/>
  <c r="E7" i="92"/>
  <c r="F7" i="92" s="1"/>
  <c r="D7" i="92"/>
  <c r="C6" i="92"/>
  <c r="E5" i="92"/>
  <c r="F5" i="92" s="1"/>
  <c r="D5" i="92"/>
  <c r="C5" i="92"/>
  <c r="E85" i="91"/>
  <c r="F85" i="91" s="1"/>
  <c r="D85" i="91"/>
  <c r="D8" i="91" s="1"/>
  <c r="C85" i="91"/>
  <c r="F84" i="91"/>
  <c r="F83" i="91"/>
  <c r="F82" i="91"/>
  <c r="F81" i="91"/>
  <c r="F80" i="91"/>
  <c r="F79" i="91"/>
  <c r="F78" i="91"/>
  <c r="F77" i="91"/>
  <c r="F76" i="91"/>
  <c r="F75" i="91"/>
  <c r="F74" i="91"/>
  <c r="F73" i="91"/>
  <c r="F72" i="91"/>
  <c r="F71" i="91"/>
  <c r="F70" i="91"/>
  <c r="F69" i="91"/>
  <c r="F68" i="91"/>
  <c r="F67" i="91"/>
  <c r="F66" i="91"/>
  <c r="F65" i="91"/>
  <c r="F64" i="91"/>
  <c r="F63" i="91"/>
  <c r="F62" i="91"/>
  <c r="F61" i="91"/>
  <c r="F60" i="91"/>
  <c r="F59" i="91"/>
  <c r="F58" i="91"/>
  <c r="F56" i="91"/>
  <c r="E56" i="91"/>
  <c r="D56" i="91"/>
  <c r="C56" i="91"/>
  <c r="F55" i="91"/>
  <c r="F54" i="91"/>
  <c r="F53" i="91"/>
  <c r="F52" i="91"/>
  <c r="F51" i="91"/>
  <c r="F50" i="91"/>
  <c r="F49" i="91"/>
  <c r="F48" i="91"/>
  <c r="F47" i="91"/>
  <c r="F46" i="91"/>
  <c r="F45" i="91"/>
  <c r="F43" i="91"/>
  <c r="F42" i="91"/>
  <c r="E40" i="91"/>
  <c r="E6" i="91" s="1"/>
  <c r="D40" i="91"/>
  <c r="F39" i="91"/>
  <c r="C39" i="91"/>
  <c r="C40" i="91" s="1"/>
  <c r="C6" i="91" s="1"/>
  <c r="F38" i="91"/>
  <c r="C38" i="91"/>
  <c r="E36" i="91"/>
  <c r="D36" i="91"/>
  <c r="D5" i="91" s="1"/>
  <c r="C36" i="91"/>
  <c r="C5" i="91" s="1"/>
  <c r="F35" i="91"/>
  <c r="F34" i="91"/>
  <c r="F33" i="91"/>
  <c r="F32" i="91"/>
  <c r="F31" i="91"/>
  <c r="F30" i="91"/>
  <c r="F29" i="91"/>
  <c r="F28" i="91"/>
  <c r="F27" i="91"/>
  <c r="F25" i="91"/>
  <c r="F24" i="91"/>
  <c r="F23" i="91"/>
  <c r="F22" i="91"/>
  <c r="F21" i="91"/>
  <c r="F20" i="91"/>
  <c r="F19" i="91"/>
  <c r="F18" i="91"/>
  <c r="F17" i="91"/>
  <c r="F16" i="91"/>
  <c r="A16" i="91"/>
  <c r="A17" i="91" s="1"/>
  <c r="A18" i="91" s="1"/>
  <c r="A19" i="91" s="1"/>
  <c r="A20" i="91" s="1"/>
  <c r="A21" i="91" s="1"/>
  <c r="A22" i="91" s="1"/>
  <c r="A23" i="91" s="1"/>
  <c r="A24" i="91" s="1"/>
  <c r="A25" i="91" s="1"/>
  <c r="A26" i="91" s="1"/>
  <c r="A27" i="91" s="1"/>
  <c r="A28" i="91" s="1"/>
  <c r="A29" i="91" s="1"/>
  <c r="A30" i="91" s="1"/>
  <c r="A31" i="91" s="1"/>
  <c r="A32" i="91" s="1"/>
  <c r="A33" i="91" s="1"/>
  <c r="A34" i="91" s="1"/>
  <c r="A35" i="91" s="1"/>
  <c r="A38" i="91" s="1"/>
  <c r="A39" i="91" s="1"/>
  <c r="A42" i="91" s="1"/>
  <c r="A43" i="91" s="1"/>
  <c r="A44" i="91" s="1"/>
  <c r="A45" i="91" s="1"/>
  <c r="A46" i="91" s="1"/>
  <c r="A47" i="91" s="1"/>
  <c r="A48" i="91" s="1"/>
  <c r="A49" i="91" s="1"/>
  <c r="A50" i="91" s="1"/>
  <c r="A51" i="91" s="1"/>
  <c r="A52" i="91" s="1"/>
  <c r="A53" i="91" s="1"/>
  <c r="A54" i="91" s="1"/>
  <c r="A55" i="91" s="1"/>
  <c r="A58" i="91" s="1"/>
  <c r="A59" i="91" s="1"/>
  <c r="A60" i="91" s="1"/>
  <c r="A61" i="91" s="1"/>
  <c r="A62" i="91" s="1"/>
  <c r="A63" i="91" s="1"/>
  <c r="A64" i="91" s="1"/>
  <c r="A65" i="91" s="1"/>
  <c r="A66" i="91" s="1"/>
  <c r="A67" i="91" s="1"/>
  <c r="A68" i="91" s="1"/>
  <c r="A69" i="91" s="1"/>
  <c r="A70" i="91" s="1"/>
  <c r="A71" i="91" s="1"/>
  <c r="A72" i="91" s="1"/>
  <c r="A73" i="91" s="1"/>
  <c r="A74" i="91" s="1"/>
  <c r="A75" i="91" s="1"/>
  <c r="A76" i="91" s="1"/>
  <c r="A77" i="91" s="1"/>
  <c r="A78" i="91" s="1"/>
  <c r="A79" i="91" s="1"/>
  <c r="A80" i="91" s="1"/>
  <c r="A81" i="91" s="1"/>
  <c r="A82" i="91" s="1"/>
  <c r="A83" i="91" s="1"/>
  <c r="A84" i="91" s="1"/>
  <c r="F15" i="91"/>
  <c r="E8" i="91"/>
  <c r="F8" i="91" s="1"/>
  <c r="C8" i="91"/>
  <c r="E7" i="91"/>
  <c r="F7" i="91" s="1"/>
  <c r="D7" i="91"/>
  <c r="C7" i="91"/>
  <c r="D6" i="91"/>
  <c r="E5" i="91"/>
  <c r="F5" i="103" l="1"/>
  <c r="C8" i="103"/>
  <c r="E6" i="103"/>
  <c r="F6" i="103" s="1"/>
  <c r="D8" i="103"/>
  <c r="D8" i="102"/>
  <c r="E6" i="102"/>
  <c r="F6" i="102" s="1"/>
  <c r="E5" i="102"/>
  <c r="F5" i="102" s="1"/>
  <c r="C8" i="102"/>
  <c r="F134" i="100"/>
  <c r="D5" i="100"/>
  <c r="D10" i="100" s="1"/>
  <c r="F9" i="100"/>
  <c r="F71" i="100"/>
  <c r="F8" i="100"/>
  <c r="F17" i="99"/>
  <c r="F5" i="98"/>
  <c r="E9" i="98"/>
  <c r="F9" i="98" s="1"/>
  <c r="E7" i="98"/>
  <c r="F7" i="98" s="1"/>
  <c r="C10" i="98"/>
  <c r="F92" i="98"/>
  <c r="F7" i="97"/>
  <c r="F6" i="96"/>
  <c r="F5" i="96"/>
  <c r="F32" i="96"/>
  <c r="F56" i="93"/>
  <c r="F95" i="93"/>
  <c r="F7" i="93"/>
  <c r="F6" i="93"/>
  <c r="D5" i="93"/>
  <c r="F5" i="93" s="1"/>
  <c r="C10" i="93"/>
  <c r="E10" i="93"/>
  <c r="F10" i="93" s="1"/>
  <c r="F8" i="93"/>
  <c r="F53" i="93"/>
  <c r="D8" i="92"/>
  <c r="F52" i="92"/>
  <c r="F36" i="91"/>
  <c r="F5" i="91"/>
  <c r="F6" i="91"/>
  <c r="C9" i="91"/>
  <c r="D9" i="91"/>
  <c r="C8" i="92"/>
  <c r="D7" i="96"/>
  <c r="F38" i="96"/>
  <c r="F40" i="91"/>
  <c r="E6" i="92"/>
  <c r="F6" i="92" s="1"/>
  <c r="D10" i="93"/>
  <c r="E6" i="94"/>
  <c r="F6" i="94" s="1"/>
  <c r="E5" i="95"/>
  <c r="F32" i="95"/>
  <c r="E6" i="95"/>
  <c r="F6" i="95" s="1"/>
  <c r="F40" i="95"/>
  <c r="F54" i="97"/>
  <c r="D6" i="97"/>
  <c r="E9" i="97"/>
  <c r="F9" i="97" s="1"/>
  <c r="F111" i="97"/>
  <c r="E9" i="91"/>
  <c r="F9" i="91" s="1"/>
  <c r="C9" i="96"/>
  <c r="F6" i="97"/>
  <c r="D10" i="97"/>
  <c r="F7" i="96"/>
  <c r="E9" i="96"/>
  <c r="D9" i="96"/>
  <c r="F39" i="102"/>
  <c r="E7" i="102"/>
  <c r="D8" i="101"/>
  <c r="F5" i="101"/>
  <c r="E6" i="100"/>
  <c r="F6" i="100" s="1"/>
  <c r="F68" i="100"/>
  <c r="E8" i="101"/>
  <c r="F8" i="101" s="1"/>
  <c r="F52" i="101"/>
  <c r="F5" i="99"/>
  <c r="E7" i="101"/>
  <c r="F7" i="101" s="1"/>
  <c r="F68" i="101"/>
  <c r="F21" i="103"/>
  <c r="E6" i="99"/>
  <c r="F6" i="99" s="1"/>
  <c r="E8" i="103" l="1"/>
  <c r="F8" i="103" s="1"/>
  <c r="F5" i="100"/>
  <c r="E10" i="98"/>
  <c r="F10" i="98" s="1"/>
  <c r="E10" i="97"/>
  <c r="E7" i="95"/>
  <c r="F7" i="95" s="1"/>
  <c r="F5" i="95"/>
  <c r="F7" i="102"/>
  <c r="E8" i="102"/>
  <c r="F8" i="102" s="1"/>
  <c r="E10" i="100"/>
  <c r="F10" i="100" s="1"/>
  <c r="F10" i="97"/>
  <c r="F9" i="96"/>
  <c r="E8" i="92"/>
  <c r="F8" i="92" s="1"/>
  <c r="C962" i="88" l="1"/>
  <c r="B962" i="88"/>
  <c r="C1945" i="87" l="1"/>
  <c r="B1945" i="87"/>
  <c r="G618" i="90"/>
  <c r="F618" i="90"/>
  <c r="G617" i="90"/>
  <c r="F617" i="90"/>
  <c r="G616" i="90"/>
  <c r="F616" i="90"/>
  <c r="G615" i="90"/>
  <c r="F615" i="90"/>
  <c r="G614" i="90"/>
  <c r="F614" i="90"/>
  <c r="G613" i="90"/>
  <c r="F613" i="90"/>
  <c r="G612" i="90"/>
  <c r="F612" i="90"/>
  <c r="G611" i="90"/>
  <c r="F611" i="90"/>
  <c r="G610" i="90"/>
  <c r="F610" i="90"/>
  <c r="G609" i="90"/>
  <c r="F609" i="90"/>
  <c r="G608" i="90"/>
  <c r="F608" i="90"/>
  <c r="G607" i="90"/>
  <c r="F607" i="90"/>
  <c r="G606" i="90"/>
  <c r="F606" i="90"/>
  <c r="G605" i="90"/>
  <c r="F605" i="90"/>
  <c r="G604" i="90"/>
  <c r="F604" i="90"/>
  <c r="G603" i="90"/>
  <c r="F603" i="90"/>
  <c r="G602" i="90"/>
  <c r="F602" i="90"/>
  <c r="G601" i="90"/>
  <c r="F601" i="90"/>
  <c r="G600" i="90"/>
  <c r="F600" i="90"/>
  <c r="G599" i="90"/>
  <c r="F599" i="90"/>
  <c r="G598" i="90"/>
  <c r="F598" i="90"/>
  <c r="G597" i="90"/>
  <c r="F597" i="90"/>
  <c r="G596" i="90"/>
  <c r="F596" i="90"/>
  <c r="G595" i="90"/>
  <c r="F595" i="90"/>
  <c r="G594" i="90"/>
  <c r="F594" i="90"/>
  <c r="G593" i="90"/>
  <c r="F593" i="90"/>
  <c r="G592" i="90"/>
  <c r="F592" i="90"/>
  <c r="G591" i="90"/>
  <c r="F591" i="90"/>
  <c r="G590" i="90"/>
  <c r="F590" i="90"/>
  <c r="G589" i="90"/>
  <c r="F589" i="90"/>
  <c r="G588" i="90"/>
  <c r="F588" i="90"/>
  <c r="G587" i="90"/>
  <c r="F587" i="90"/>
  <c r="G586" i="90"/>
  <c r="F586" i="90"/>
  <c r="G585" i="90"/>
  <c r="F585" i="90"/>
  <c r="G584" i="90"/>
  <c r="F584" i="90"/>
  <c r="G583" i="90"/>
  <c r="F583" i="90"/>
  <c r="G582" i="90"/>
  <c r="F582" i="90"/>
  <c r="G581" i="90"/>
  <c r="F581" i="90"/>
  <c r="G580" i="90"/>
  <c r="F580" i="90"/>
  <c r="G579" i="90"/>
  <c r="F579" i="90"/>
  <c r="G578" i="90"/>
  <c r="F578" i="90"/>
  <c r="G577" i="90"/>
  <c r="F577" i="90"/>
  <c r="G576" i="90"/>
  <c r="F576" i="90"/>
  <c r="G575" i="90"/>
  <c r="F575" i="90"/>
  <c r="G574" i="90"/>
  <c r="F574" i="90"/>
  <c r="G573" i="90"/>
  <c r="F573" i="90"/>
  <c r="G572" i="90"/>
  <c r="F572" i="90"/>
  <c r="G571" i="90"/>
  <c r="F571" i="90"/>
  <c r="G570" i="90"/>
  <c r="F570" i="90"/>
  <c r="G569" i="90"/>
  <c r="F569" i="90"/>
  <c r="G568" i="90"/>
  <c r="F568" i="90"/>
  <c r="G567" i="90"/>
  <c r="F567" i="90"/>
  <c r="G566" i="90"/>
  <c r="F566" i="90"/>
  <c r="G565" i="90"/>
  <c r="F565" i="90"/>
  <c r="G564" i="90"/>
  <c r="F564" i="90"/>
  <c r="G563" i="90"/>
  <c r="F563" i="90"/>
  <c r="G562" i="90"/>
  <c r="F562" i="90"/>
  <c r="G561" i="90"/>
  <c r="F561" i="90"/>
  <c r="G560" i="90"/>
  <c r="F560" i="90"/>
  <c r="G559" i="90"/>
  <c r="F559" i="90"/>
  <c r="G558" i="90"/>
  <c r="F558" i="90"/>
  <c r="G557" i="90"/>
  <c r="F557" i="90"/>
  <c r="G556" i="90"/>
  <c r="F556" i="90"/>
  <c r="G555" i="90"/>
  <c r="F555" i="90"/>
  <c r="G554" i="90"/>
  <c r="F554" i="90"/>
  <c r="G553" i="90"/>
  <c r="F553" i="90"/>
  <c r="G552" i="90"/>
  <c r="F552" i="90"/>
  <c r="G551" i="90"/>
  <c r="F551" i="90"/>
  <c r="G550" i="90"/>
  <c r="F550" i="90"/>
  <c r="G549" i="90"/>
  <c r="F549" i="90"/>
  <c r="G548" i="90"/>
  <c r="F548" i="90"/>
  <c r="G547" i="90"/>
  <c r="F547" i="90"/>
  <c r="G546" i="90"/>
  <c r="F546" i="90"/>
  <c r="G545" i="90"/>
  <c r="F545" i="90"/>
  <c r="G544" i="90"/>
  <c r="F544" i="90"/>
  <c r="G543" i="90"/>
  <c r="F543" i="90"/>
  <c r="G542" i="90"/>
  <c r="F542" i="90"/>
  <c r="G541" i="90"/>
  <c r="F541" i="90"/>
  <c r="G540" i="90"/>
  <c r="F540" i="90"/>
  <c r="G539" i="90"/>
  <c r="F539" i="90"/>
  <c r="G538" i="90"/>
  <c r="F538" i="90"/>
  <c r="G537" i="90"/>
  <c r="F537" i="90"/>
  <c r="G536" i="90"/>
  <c r="F536" i="90"/>
  <c r="G535" i="90"/>
  <c r="F535" i="90"/>
  <c r="G534" i="90"/>
  <c r="F534" i="90"/>
  <c r="G533" i="90"/>
  <c r="F533" i="90"/>
  <c r="G532" i="90"/>
  <c r="F532" i="90"/>
  <c r="G531" i="90"/>
  <c r="F531" i="90"/>
  <c r="G530" i="90"/>
  <c r="F530" i="90"/>
  <c r="G529" i="90"/>
  <c r="F529" i="90"/>
  <c r="G528" i="90"/>
  <c r="F528" i="90"/>
  <c r="G527" i="90"/>
  <c r="F527" i="90"/>
  <c r="G526" i="90"/>
  <c r="F526" i="90"/>
  <c r="G525" i="90"/>
  <c r="F525" i="90"/>
  <c r="G524" i="90"/>
  <c r="F524" i="90"/>
  <c r="G523" i="90"/>
  <c r="F523" i="90"/>
  <c r="G522" i="90"/>
  <c r="F522" i="90"/>
  <c r="G521" i="90"/>
  <c r="F521" i="90"/>
  <c r="G520" i="90"/>
  <c r="F520" i="90"/>
  <c r="G519" i="90"/>
  <c r="F519" i="90"/>
  <c r="G518" i="90"/>
  <c r="F518" i="90"/>
  <c r="G517" i="90"/>
  <c r="F517" i="90"/>
  <c r="G516" i="90"/>
  <c r="F516" i="90"/>
  <c r="G515" i="90"/>
  <c r="F515" i="90"/>
  <c r="G514" i="90"/>
  <c r="F514" i="90"/>
  <c r="G513" i="90"/>
  <c r="F513" i="90"/>
  <c r="G512" i="90"/>
  <c r="F512" i="90"/>
  <c r="G511" i="90"/>
  <c r="F511" i="90"/>
  <c r="G510" i="90"/>
  <c r="F510" i="90"/>
  <c r="G509" i="90"/>
  <c r="F509" i="90"/>
  <c r="G508" i="90"/>
  <c r="F508" i="90"/>
  <c r="G507" i="90"/>
  <c r="F507" i="90"/>
  <c r="G506" i="90"/>
  <c r="F506" i="90"/>
  <c r="G505" i="90"/>
  <c r="F505" i="90"/>
  <c r="G504" i="90"/>
  <c r="F504" i="90"/>
  <c r="G503" i="90"/>
  <c r="F503" i="90"/>
  <c r="G502" i="90"/>
  <c r="F502" i="90"/>
  <c r="G501" i="90"/>
  <c r="F501" i="90"/>
  <c r="G500" i="90"/>
  <c r="F500" i="90"/>
  <c r="G499" i="90"/>
  <c r="F499" i="90"/>
  <c r="G498" i="90"/>
  <c r="F498" i="90"/>
  <c r="G497" i="90"/>
  <c r="F497" i="90"/>
  <c r="G496" i="90"/>
  <c r="F496" i="90"/>
  <c r="G495" i="90"/>
  <c r="F495" i="90"/>
  <c r="G494" i="90"/>
  <c r="F494" i="90"/>
  <c r="G493" i="90"/>
  <c r="F493" i="90"/>
  <c r="G492" i="90"/>
  <c r="F492" i="90"/>
  <c r="G491" i="90"/>
  <c r="F491" i="90"/>
  <c r="G490" i="90"/>
  <c r="F490" i="90"/>
  <c r="G489" i="90"/>
  <c r="F489" i="90"/>
  <c r="G488" i="90"/>
  <c r="F488" i="90"/>
  <c r="G487" i="90"/>
  <c r="F487" i="90"/>
  <c r="G486" i="90"/>
  <c r="F486" i="90"/>
  <c r="G485" i="90"/>
  <c r="F485" i="90"/>
  <c r="G484" i="90"/>
  <c r="F484" i="90"/>
  <c r="G483" i="90"/>
  <c r="F483" i="90"/>
  <c r="G482" i="90"/>
  <c r="F482" i="90"/>
  <c r="G481" i="90"/>
  <c r="F481" i="90"/>
  <c r="G480" i="90"/>
  <c r="F480" i="90"/>
  <c r="G479" i="90"/>
  <c r="F479" i="90"/>
  <c r="G478" i="90"/>
  <c r="F478" i="90"/>
  <c r="G477" i="90"/>
  <c r="F477" i="90"/>
  <c r="G476" i="90"/>
  <c r="F476" i="90"/>
  <c r="G475" i="90"/>
  <c r="F475" i="90"/>
  <c r="G474" i="90"/>
  <c r="F474" i="90"/>
  <c r="G473" i="90"/>
  <c r="F473" i="90"/>
  <c r="G472" i="90"/>
  <c r="F472" i="90"/>
  <c r="G471" i="90"/>
  <c r="F471" i="90"/>
  <c r="G470" i="90"/>
  <c r="F470" i="90"/>
  <c r="G469" i="90"/>
  <c r="F469" i="90"/>
  <c r="G468" i="90"/>
  <c r="F468" i="90"/>
  <c r="G467" i="90"/>
  <c r="F467" i="90"/>
  <c r="G466" i="90"/>
  <c r="F466" i="90"/>
  <c r="G465" i="90"/>
  <c r="F465" i="90"/>
  <c r="G464" i="90"/>
  <c r="F464" i="90"/>
  <c r="G463" i="90"/>
  <c r="F463" i="90"/>
  <c r="G462" i="90"/>
  <c r="F462" i="90"/>
  <c r="G461" i="90"/>
  <c r="F461" i="90"/>
  <c r="G460" i="90"/>
  <c r="F460" i="90"/>
  <c r="G459" i="90"/>
  <c r="F459" i="90"/>
  <c r="G458" i="90"/>
  <c r="F458" i="90"/>
  <c r="G457" i="90"/>
  <c r="F457" i="90"/>
  <c r="G456" i="90"/>
  <c r="F456" i="90"/>
  <c r="G455" i="90"/>
  <c r="F455" i="90"/>
  <c r="G454" i="90"/>
  <c r="F454" i="90"/>
  <c r="G453" i="90"/>
  <c r="F453" i="90"/>
  <c r="G452" i="90"/>
  <c r="F452" i="90"/>
  <c r="G451" i="90"/>
  <c r="F451" i="90"/>
  <c r="G450" i="90"/>
  <c r="F450" i="90"/>
  <c r="G449" i="90"/>
  <c r="F449" i="90"/>
  <c r="G448" i="90"/>
  <c r="F448" i="90"/>
  <c r="G447" i="90"/>
  <c r="F447" i="90"/>
  <c r="G446" i="90"/>
  <c r="F446" i="90"/>
  <c r="G445" i="90"/>
  <c r="F445" i="90"/>
  <c r="G444" i="90"/>
  <c r="F444" i="90"/>
  <c r="G443" i="90"/>
  <c r="F443" i="90"/>
  <c r="G442" i="90"/>
  <c r="F442" i="90"/>
  <c r="G441" i="90"/>
  <c r="F441" i="90"/>
  <c r="G440" i="90"/>
  <c r="F440" i="90"/>
  <c r="G439" i="90"/>
  <c r="F439" i="90"/>
  <c r="G438" i="90"/>
  <c r="F438" i="90"/>
  <c r="G437" i="90"/>
  <c r="F437" i="90"/>
  <c r="G436" i="90"/>
  <c r="F436" i="90"/>
  <c r="G435" i="90"/>
  <c r="F435" i="90"/>
  <c r="G434" i="90"/>
  <c r="F434" i="90"/>
  <c r="G433" i="90"/>
  <c r="F433" i="90"/>
  <c r="G432" i="90"/>
  <c r="F432" i="90"/>
  <c r="G431" i="90"/>
  <c r="F431" i="90"/>
  <c r="G430" i="90"/>
  <c r="F430" i="90"/>
  <c r="G429" i="90"/>
  <c r="F429" i="90"/>
  <c r="G428" i="90"/>
  <c r="F428" i="90"/>
  <c r="G427" i="90"/>
  <c r="F427" i="90"/>
  <c r="G426" i="90"/>
  <c r="F426" i="90"/>
  <c r="G425" i="90"/>
  <c r="F425" i="90"/>
  <c r="G424" i="90"/>
  <c r="F424" i="90"/>
  <c r="G423" i="90"/>
  <c r="F423" i="90"/>
  <c r="G422" i="90"/>
  <c r="F422" i="90"/>
  <c r="G421" i="90"/>
  <c r="F421" i="90"/>
  <c r="G420" i="90"/>
  <c r="F420" i="90"/>
  <c r="G419" i="90"/>
  <c r="F419" i="90"/>
  <c r="G418" i="90"/>
  <c r="F418" i="90"/>
  <c r="G417" i="90"/>
  <c r="F417" i="90"/>
  <c r="G416" i="90"/>
  <c r="F416" i="90"/>
  <c r="G415" i="90"/>
  <c r="F415" i="90"/>
  <c r="G414" i="90"/>
  <c r="F414" i="90"/>
  <c r="G413" i="90"/>
  <c r="F413" i="90"/>
  <c r="G412" i="90"/>
  <c r="F412" i="90"/>
  <c r="G411" i="90"/>
  <c r="F411" i="90"/>
  <c r="G410" i="90"/>
  <c r="F410" i="90"/>
  <c r="G409" i="90"/>
  <c r="F409" i="90"/>
  <c r="G408" i="90"/>
  <c r="F408" i="90"/>
  <c r="G407" i="90"/>
  <c r="F407" i="90"/>
  <c r="G406" i="90"/>
  <c r="F406" i="90"/>
  <c r="G405" i="90"/>
  <c r="F405" i="90"/>
  <c r="G404" i="90"/>
  <c r="F404" i="90"/>
  <c r="G403" i="90"/>
  <c r="F403" i="90"/>
  <c r="G402" i="90"/>
  <c r="F402" i="90"/>
  <c r="G401" i="90"/>
  <c r="F401" i="90"/>
  <c r="G400" i="90"/>
  <c r="F400" i="90"/>
  <c r="G399" i="90"/>
  <c r="F399" i="90"/>
  <c r="G398" i="90"/>
  <c r="F398" i="90"/>
  <c r="G397" i="90"/>
  <c r="F397" i="90"/>
  <c r="G396" i="90"/>
  <c r="F396" i="90"/>
  <c r="G395" i="90"/>
  <c r="F395" i="90"/>
  <c r="G394" i="90"/>
  <c r="F394" i="90"/>
  <c r="G393" i="90"/>
  <c r="F393" i="90"/>
  <c r="G392" i="90"/>
  <c r="F392" i="90"/>
  <c r="G391" i="90"/>
  <c r="F391" i="90"/>
  <c r="G390" i="90"/>
  <c r="F390" i="90"/>
  <c r="G389" i="90"/>
  <c r="F389" i="90"/>
  <c r="G388" i="90"/>
  <c r="F388" i="90"/>
  <c r="G387" i="90"/>
  <c r="F387" i="90"/>
  <c r="G386" i="90"/>
  <c r="F386" i="90"/>
  <c r="G385" i="90"/>
  <c r="F385" i="90"/>
  <c r="G384" i="90"/>
  <c r="F384" i="90"/>
  <c r="G383" i="90"/>
  <c r="F383" i="90"/>
  <c r="G382" i="90"/>
  <c r="F382" i="90"/>
  <c r="G381" i="90"/>
  <c r="F381" i="90"/>
  <c r="G380" i="90"/>
  <c r="F380" i="90"/>
  <c r="G379" i="90"/>
  <c r="F379" i="90"/>
  <c r="G378" i="90"/>
  <c r="F378" i="90"/>
  <c r="G377" i="90"/>
  <c r="F377" i="90"/>
  <c r="G376" i="90"/>
  <c r="F376" i="90"/>
  <c r="G375" i="90"/>
  <c r="F375" i="90"/>
  <c r="G374" i="90"/>
  <c r="F374" i="90"/>
  <c r="G373" i="90"/>
  <c r="F373" i="90"/>
  <c r="G372" i="90"/>
  <c r="F372" i="90"/>
  <c r="G371" i="90"/>
  <c r="F371" i="90"/>
  <c r="G370" i="90"/>
  <c r="F370" i="90"/>
  <c r="G369" i="90"/>
  <c r="F369" i="90"/>
  <c r="G368" i="90"/>
  <c r="F368" i="90"/>
  <c r="G367" i="90"/>
  <c r="F367" i="90"/>
  <c r="G366" i="90"/>
  <c r="F366" i="90"/>
  <c r="G365" i="90"/>
  <c r="F365" i="90"/>
  <c r="G364" i="90"/>
  <c r="F364" i="90"/>
  <c r="G363" i="90"/>
  <c r="F363" i="90"/>
  <c r="G362" i="90"/>
  <c r="F362" i="90"/>
  <c r="G361" i="90"/>
  <c r="F361" i="90"/>
  <c r="G360" i="90"/>
  <c r="F360" i="90"/>
  <c r="G359" i="90"/>
  <c r="F359" i="90"/>
  <c r="G358" i="90"/>
  <c r="F358" i="90"/>
  <c r="G357" i="90"/>
  <c r="F357" i="90"/>
  <c r="G356" i="90"/>
  <c r="F356" i="90"/>
  <c r="G355" i="90"/>
  <c r="F355" i="90"/>
  <c r="G354" i="90"/>
  <c r="F354" i="90"/>
  <c r="G353" i="90"/>
  <c r="F353" i="90"/>
  <c r="G352" i="90"/>
  <c r="F352" i="90"/>
  <c r="G351" i="90"/>
  <c r="F351" i="90"/>
  <c r="G350" i="90"/>
  <c r="F350" i="90"/>
  <c r="G349" i="90"/>
  <c r="F349" i="90"/>
  <c r="G348" i="90"/>
  <c r="F348" i="90"/>
  <c r="G347" i="90"/>
  <c r="F347" i="90"/>
  <c r="G346" i="90"/>
  <c r="F346" i="90"/>
  <c r="G345" i="90"/>
  <c r="F345" i="90"/>
  <c r="G344" i="90"/>
  <c r="F344" i="90"/>
  <c r="G343" i="90"/>
  <c r="F343" i="90"/>
  <c r="G342" i="90"/>
  <c r="F342" i="90"/>
  <c r="G341" i="90"/>
  <c r="F341" i="90"/>
  <c r="G340" i="90"/>
  <c r="F340" i="90"/>
  <c r="G339" i="90"/>
  <c r="F339" i="90"/>
  <c r="G338" i="90"/>
  <c r="F338" i="90"/>
  <c r="G337" i="90"/>
  <c r="F337" i="90"/>
  <c r="G336" i="90"/>
  <c r="F336" i="90"/>
  <c r="G335" i="90"/>
  <c r="F335" i="90"/>
  <c r="G334" i="90"/>
  <c r="F334" i="90"/>
  <c r="G333" i="90"/>
  <c r="F333" i="90"/>
  <c r="G332" i="90"/>
  <c r="F332" i="90"/>
  <c r="G331" i="90"/>
  <c r="F331" i="90"/>
  <c r="G330" i="90"/>
  <c r="F330" i="90"/>
  <c r="G329" i="90"/>
  <c r="F329" i="90"/>
  <c r="G328" i="90"/>
  <c r="F328" i="90"/>
  <c r="G327" i="90"/>
  <c r="F327" i="90"/>
  <c r="G326" i="90"/>
  <c r="F326" i="90"/>
  <c r="G325" i="90"/>
  <c r="F325" i="90"/>
  <c r="G324" i="90"/>
  <c r="F324" i="90"/>
  <c r="G323" i="90"/>
  <c r="F323" i="90"/>
  <c r="G322" i="90"/>
  <c r="F322" i="90"/>
  <c r="G321" i="90"/>
  <c r="F321" i="90"/>
  <c r="G320" i="90"/>
  <c r="F320" i="90"/>
  <c r="G319" i="90"/>
  <c r="F319" i="90"/>
  <c r="G318" i="90"/>
  <c r="F318" i="90"/>
  <c r="G317" i="90"/>
  <c r="F317" i="90"/>
  <c r="G316" i="90"/>
  <c r="F316" i="90"/>
  <c r="G315" i="90"/>
  <c r="F315" i="90"/>
  <c r="G314" i="90"/>
  <c r="F314" i="90"/>
  <c r="G313" i="90"/>
  <c r="F313" i="90"/>
  <c r="G312" i="90"/>
  <c r="F312" i="90"/>
  <c r="G311" i="90"/>
  <c r="F311" i="90"/>
  <c r="G310" i="90"/>
  <c r="F310" i="90"/>
  <c r="G309" i="90"/>
  <c r="F309" i="90"/>
  <c r="G308" i="90"/>
  <c r="F308" i="90"/>
  <c r="G307" i="90"/>
  <c r="F307" i="90"/>
  <c r="G306" i="90"/>
  <c r="F306" i="90"/>
  <c r="G305" i="90"/>
  <c r="F305" i="90"/>
  <c r="G304" i="90"/>
  <c r="F304" i="90"/>
  <c r="G303" i="90"/>
  <c r="F303" i="90"/>
  <c r="G302" i="90"/>
  <c r="F302" i="90"/>
  <c r="G301" i="90"/>
  <c r="F301" i="90"/>
  <c r="G300" i="90"/>
  <c r="F300" i="90"/>
  <c r="G299" i="90"/>
  <c r="F299" i="90"/>
  <c r="G298" i="90"/>
  <c r="F298" i="90"/>
  <c r="G297" i="90"/>
  <c r="F297" i="90"/>
  <c r="G296" i="90"/>
  <c r="F296" i="90"/>
  <c r="G295" i="90"/>
  <c r="F295" i="90"/>
  <c r="G294" i="90"/>
  <c r="F294" i="90"/>
  <c r="G293" i="90"/>
  <c r="F293" i="90"/>
  <c r="G292" i="90"/>
  <c r="F292" i="90"/>
  <c r="G291" i="90"/>
  <c r="F291" i="90"/>
  <c r="G290" i="90"/>
  <c r="F290" i="90"/>
  <c r="G289" i="90"/>
  <c r="F289" i="90"/>
  <c r="G288" i="90"/>
  <c r="F288" i="90"/>
  <c r="G287" i="90"/>
  <c r="F287" i="90"/>
  <c r="G286" i="90"/>
  <c r="F286" i="90"/>
  <c r="G285" i="90"/>
  <c r="F285" i="90"/>
  <c r="G284" i="90"/>
  <c r="F284" i="90"/>
  <c r="G283" i="90"/>
  <c r="F283" i="90"/>
  <c r="G282" i="90"/>
  <c r="F282" i="90"/>
  <c r="G281" i="90"/>
  <c r="F281" i="90"/>
  <c r="G280" i="90"/>
  <c r="F280" i="90"/>
  <c r="G279" i="90"/>
  <c r="F279" i="90"/>
  <c r="G278" i="90"/>
  <c r="F278" i="90"/>
  <c r="G277" i="90"/>
  <c r="F277" i="90"/>
  <c r="G276" i="90"/>
  <c r="F276" i="90"/>
  <c r="G275" i="90"/>
  <c r="F275" i="90"/>
  <c r="G274" i="90"/>
  <c r="F274" i="90"/>
  <c r="G273" i="90"/>
  <c r="F273" i="90"/>
  <c r="G272" i="90"/>
  <c r="F272" i="90"/>
  <c r="G271" i="90"/>
  <c r="F271" i="90"/>
  <c r="G270" i="90"/>
  <c r="F270" i="90"/>
  <c r="G269" i="90"/>
  <c r="F269" i="90"/>
  <c r="G268" i="90"/>
  <c r="F268" i="90"/>
  <c r="G267" i="90"/>
  <c r="F267" i="90"/>
  <c r="G266" i="90"/>
  <c r="F266" i="90"/>
  <c r="G265" i="90"/>
  <c r="F265" i="90"/>
  <c r="G264" i="90"/>
  <c r="F264" i="90"/>
  <c r="G263" i="90"/>
  <c r="F263" i="90"/>
  <c r="G262" i="90"/>
  <c r="F262" i="90"/>
  <c r="G261" i="90"/>
  <c r="F261" i="90"/>
  <c r="G260" i="90"/>
  <c r="F260" i="90"/>
  <c r="G259" i="90"/>
  <c r="F259" i="90"/>
  <c r="G258" i="90"/>
  <c r="F258" i="90"/>
  <c r="G257" i="90"/>
  <c r="F257" i="90"/>
  <c r="G256" i="90"/>
  <c r="F256" i="90"/>
  <c r="G255" i="90"/>
  <c r="F255" i="90"/>
  <c r="G254" i="90"/>
  <c r="F254" i="90"/>
  <c r="G253" i="90"/>
  <c r="F253" i="90"/>
  <c r="G252" i="90"/>
  <c r="F252" i="90"/>
  <c r="G251" i="90"/>
  <c r="F251" i="90"/>
  <c r="G250" i="90"/>
  <c r="F250" i="90"/>
  <c r="G249" i="90"/>
  <c r="F249" i="90"/>
  <c r="G248" i="90"/>
  <c r="F248" i="90"/>
  <c r="G247" i="90"/>
  <c r="F247" i="90"/>
  <c r="G246" i="90"/>
  <c r="F246" i="90"/>
  <c r="G245" i="90"/>
  <c r="F245" i="90"/>
  <c r="G244" i="90"/>
  <c r="F244" i="90"/>
  <c r="G243" i="90"/>
  <c r="F243" i="90"/>
  <c r="G242" i="90"/>
  <c r="F242" i="90"/>
  <c r="G241" i="90"/>
  <c r="F241" i="90"/>
  <c r="G240" i="90"/>
  <c r="F240" i="90"/>
  <c r="G239" i="90"/>
  <c r="F239" i="90"/>
  <c r="G238" i="90"/>
  <c r="F238" i="90"/>
  <c r="G237" i="90"/>
  <c r="F237" i="90"/>
  <c r="G236" i="90"/>
  <c r="F236" i="90"/>
  <c r="G235" i="90"/>
  <c r="F235" i="90"/>
  <c r="G234" i="90"/>
  <c r="F234" i="90"/>
  <c r="G233" i="90"/>
  <c r="F233" i="90"/>
  <c r="G232" i="90"/>
  <c r="F232" i="90"/>
  <c r="G231" i="90"/>
  <c r="F231" i="90"/>
  <c r="G230" i="90"/>
  <c r="F230" i="90"/>
  <c r="G229" i="90"/>
  <c r="F229" i="90"/>
  <c r="G228" i="90"/>
  <c r="F228" i="90"/>
  <c r="G227" i="90"/>
  <c r="F227" i="90"/>
  <c r="G226" i="90"/>
  <c r="F226" i="90"/>
  <c r="G225" i="90"/>
  <c r="F225" i="90"/>
  <c r="G224" i="90"/>
  <c r="F224" i="90"/>
  <c r="G223" i="90"/>
  <c r="F223" i="90"/>
  <c r="G222" i="90"/>
  <c r="F222" i="90"/>
  <c r="G221" i="90"/>
  <c r="F221" i="90"/>
  <c r="G220" i="90"/>
  <c r="F220" i="90"/>
  <c r="G219" i="90"/>
  <c r="F219" i="90"/>
  <c r="G218" i="90"/>
  <c r="F218" i="90"/>
  <c r="G217" i="90"/>
  <c r="F217" i="90"/>
  <c r="G216" i="90"/>
  <c r="F216" i="90"/>
  <c r="G215" i="90"/>
  <c r="F215" i="90"/>
  <c r="G214" i="90"/>
  <c r="F214" i="90"/>
  <c r="G213" i="90"/>
  <c r="F213" i="90"/>
  <c r="G212" i="90"/>
  <c r="F212" i="90"/>
  <c r="G211" i="90"/>
  <c r="F211" i="90"/>
  <c r="G210" i="90"/>
  <c r="F210" i="90"/>
  <c r="G209" i="90"/>
  <c r="F209" i="90"/>
  <c r="G208" i="90"/>
  <c r="F208" i="90"/>
  <c r="G207" i="90"/>
  <c r="F207" i="90"/>
  <c r="G206" i="90"/>
  <c r="F206" i="90"/>
  <c r="G205" i="90"/>
  <c r="F205" i="90"/>
  <c r="G204" i="90"/>
  <c r="F204" i="90"/>
  <c r="G203" i="90"/>
  <c r="F203" i="90"/>
  <c r="G202" i="90"/>
  <c r="F202" i="90"/>
  <c r="G201" i="90"/>
  <c r="F201" i="90"/>
  <c r="G200" i="90"/>
  <c r="F200" i="90"/>
  <c r="G199" i="90"/>
  <c r="F199" i="90"/>
  <c r="G198" i="90"/>
  <c r="F198" i="90"/>
  <c r="G197" i="90"/>
  <c r="F197" i="90"/>
  <c r="G196" i="90"/>
  <c r="F196" i="90"/>
  <c r="G195" i="90"/>
  <c r="F195" i="90"/>
  <c r="G194" i="90"/>
  <c r="F194" i="90"/>
  <c r="G193" i="90"/>
  <c r="F193" i="90"/>
  <c r="G192" i="90"/>
  <c r="F192" i="90"/>
  <c r="G191" i="90"/>
  <c r="F191" i="90"/>
  <c r="G190" i="90"/>
  <c r="F190" i="90"/>
  <c r="G189" i="90"/>
  <c r="F189" i="90"/>
  <c r="G188" i="90"/>
  <c r="F188" i="90"/>
  <c r="G187" i="90"/>
  <c r="F187" i="90"/>
  <c r="G186" i="90"/>
  <c r="F186" i="90"/>
  <c r="G185" i="90"/>
  <c r="F185" i="90"/>
  <c r="G184" i="90"/>
  <c r="F184" i="90"/>
  <c r="G183" i="90"/>
  <c r="F183" i="90"/>
  <c r="G182" i="90"/>
  <c r="F182" i="90"/>
  <c r="G181" i="90"/>
  <c r="F181" i="90"/>
  <c r="G180" i="90"/>
  <c r="F180" i="90"/>
  <c r="G179" i="90"/>
  <c r="F179" i="90"/>
  <c r="G178" i="90"/>
  <c r="F178" i="90"/>
  <c r="G177" i="90"/>
  <c r="F177" i="90"/>
  <c r="G176" i="90"/>
  <c r="F176" i="90"/>
  <c r="G175" i="90"/>
  <c r="F175" i="90"/>
  <c r="G174" i="90"/>
  <c r="F174" i="90"/>
  <c r="G173" i="90"/>
  <c r="F173" i="90"/>
  <c r="G172" i="90"/>
  <c r="F172" i="90"/>
  <c r="G171" i="90"/>
  <c r="F171" i="90"/>
  <c r="G170" i="90"/>
  <c r="F170" i="90"/>
  <c r="G169" i="90"/>
  <c r="F169" i="90"/>
  <c r="G168" i="90"/>
  <c r="F168" i="90"/>
  <c r="G167" i="90"/>
  <c r="F167" i="90"/>
  <c r="G166" i="90"/>
  <c r="F166" i="90"/>
  <c r="G165" i="90"/>
  <c r="F165" i="90"/>
  <c r="G164" i="90"/>
  <c r="F164" i="90"/>
  <c r="G163" i="90"/>
  <c r="F163" i="90"/>
  <c r="G162" i="90"/>
  <c r="F162" i="90"/>
  <c r="G161" i="90"/>
  <c r="F161" i="90"/>
  <c r="G160" i="90"/>
  <c r="F160" i="90"/>
  <c r="G159" i="90"/>
  <c r="F159" i="90"/>
  <c r="G158" i="90"/>
  <c r="F158" i="90"/>
  <c r="G157" i="90"/>
  <c r="F157" i="90"/>
  <c r="G156" i="90"/>
  <c r="F156" i="90"/>
  <c r="G155" i="90"/>
  <c r="F155" i="90"/>
  <c r="G154" i="90"/>
  <c r="F154" i="90"/>
  <c r="G153" i="90"/>
  <c r="F153" i="90"/>
  <c r="G152" i="90"/>
  <c r="F152" i="90"/>
  <c r="G151" i="90"/>
  <c r="F151" i="90"/>
  <c r="G150" i="90"/>
  <c r="F150" i="90"/>
  <c r="G149" i="90"/>
  <c r="F149" i="90"/>
  <c r="G148" i="90"/>
  <c r="F148" i="90"/>
  <c r="G147" i="90"/>
  <c r="F147" i="90"/>
  <c r="G146" i="90"/>
  <c r="F146" i="90"/>
  <c r="G145" i="90"/>
  <c r="F145" i="90"/>
  <c r="G144" i="90"/>
  <c r="F144" i="90"/>
  <c r="G143" i="90"/>
  <c r="F143" i="90"/>
  <c r="G142" i="90"/>
  <c r="F142" i="90"/>
  <c r="G141" i="90"/>
  <c r="F141" i="90"/>
  <c r="G140" i="90"/>
  <c r="F140" i="90"/>
  <c r="G139" i="90"/>
  <c r="F139" i="90"/>
  <c r="G138" i="90"/>
  <c r="F138" i="90"/>
  <c r="G137" i="90"/>
  <c r="F137" i="90"/>
  <c r="G136" i="90"/>
  <c r="F136" i="90"/>
  <c r="G135" i="90"/>
  <c r="F135" i="90"/>
  <c r="G134" i="90"/>
  <c r="F134" i="90"/>
  <c r="G133" i="90"/>
  <c r="F133" i="90"/>
  <c r="G132" i="90"/>
  <c r="F132" i="90"/>
  <c r="G131" i="90"/>
  <c r="F131" i="90"/>
  <c r="G130" i="90"/>
  <c r="F130" i="90"/>
  <c r="G129" i="90"/>
  <c r="F129" i="90"/>
  <c r="G128" i="90"/>
  <c r="F128" i="90"/>
  <c r="G127" i="90"/>
  <c r="F127" i="90"/>
  <c r="G126" i="90"/>
  <c r="F126" i="90"/>
  <c r="G125" i="90"/>
  <c r="F125" i="90"/>
  <c r="G124" i="90"/>
  <c r="F124" i="90"/>
  <c r="G123" i="90"/>
  <c r="F123" i="90"/>
  <c r="G122" i="90"/>
  <c r="F122" i="90"/>
  <c r="G121" i="90"/>
  <c r="F121" i="90"/>
  <c r="G120" i="90"/>
  <c r="F120" i="90"/>
  <c r="G119" i="90"/>
  <c r="F119" i="90"/>
  <c r="G118" i="90"/>
  <c r="F118" i="90"/>
  <c r="G117" i="90"/>
  <c r="F117" i="90"/>
  <c r="G116" i="90"/>
  <c r="F116" i="90"/>
  <c r="G115" i="90"/>
  <c r="F115" i="90"/>
  <c r="G114" i="90"/>
  <c r="F114" i="90"/>
  <c r="G113" i="90"/>
  <c r="F113" i="90"/>
  <c r="G112" i="90"/>
  <c r="F112" i="90"/>
  <c r="G111" i="90"/>
  <c r="F111" i="90"/>
  <c r="G110" i="90"/>
  <c r="F110" i="90"/>
  <c r="G109" i="90"/>
  <c r="F109" i="90"/>
  <c r="G108" i="90"/>
  <c r="F108" i="90"/>
  <c r="G107" i="90"/>
  <c r="F107" i="90"/>
  <c r="G106" i="90"/>
  <c r="F106" i="90"/>
  <c r="G105" i="90"/>
  <c r="F105" i="90"/>
  <c r="G104" i="90"/>
  <c r="F104" i="90"/>
  <c r="G103" i="90"/>
  <c r="F103" i="90"/>
  <c r="G102" i="90"/>
  <c r="F102" i="90"/>
  <c r="G101" i="90"/>
  <c r="F101" i="90"/>
  <c r="G100" i="90"/>
  <c r="F100" i="90"/>
  <c r="G99" i="90"/>
  <c r="F99" i="90"/>
  <c r="G98" i="90"/>
  <c r="F98" i="90"/>
  <c r="G97" i="90"/>
  <c r="F97" i="90"/>
  <c r="G96" i="90"/>
  <c r="F96" i="90"/>
  <c r="G95" i="90"/>
  <c r="F95" i="90"/>
  <c r="G94" i="90"/>
  <c r="F94" i="90"/>
  <c r="G93" i="90"/>
  <c r="F93" i="90"/>
  <c r="G92" i="90"/>
  <c r="F92" i="90"/>
  <c r="G91" i="90"/>
  <c r="F91" i="90"/>
  <c r="G90" i="90"/>
  <c r="F90" i="90"/>
  <c r="G89" i="90"/>
  <c r="F89" i="90"/>
  <c r="G88" i="90"/>
  <c r="F88" i="90"/>
  <c r="G87" i="90"/>
  <c r="F87" i="90"/>
  <c r="G86" i="90"/>
  <c r="F86" i="90"/>
  <c r="G85" i="90"/>
  <c r="F85" i="90"/>
  <c r="G84" i="90"/>
  <c r="F84" i="90"/>
  <c r="G83" i="90"/>
  <c r="F83" i="90"/>
  <c r="G82" i="90"/>
  <c r="F82" i="90"/>
  <c r="G81" i="90"/>
  <c r="F81" i="90"/>
  <c r="G80" i="90"/>
  <c r="F80" i="90"/>
  <c r="G79" i="90"/>
  <c r="F79" i="90"/>
  <c r="G78" i="90"/>
  <c r="F78" i="90"/>
  <c r="G77" i="90"/>
  <c r="F77" i="90"/>
  <c r="G76" i="90"/>
  <c r="F76" i="90"/>
  <c r="G75" i="90"/>
  <c r="F75" i="90"/>
  <c r="G74" i="90"/>
  <c r="F74" i="90"/>
  <c r="G73" i="90"/>
  <c r="F73" i="90"/>
  <c r="G72" i="90"/>
  <c r="F72" i="90"/>
  <c r="G71" i="90"/>
  <c r="F71" i="90"/>
  <c r="G70" i="90"/>
  <c r="F70" i="90"/>
  <c r="G69" i="90"/>
  <c r="F69" i="90"/>
  <c r="G68" i="90"/>
  <c r="F68" i="90"/>
  <c r="G67" i="90"/>
  <c r="F67" i="90"/>
  <c r="G66" i="90"/>
  <c r="F66" i="90"/>
  <c r="G65" i="90"/>
  <c r="F65" i="90"/>
  <c r="G64" i="90"/>
  <c r="F64" i="90"/>
  <c r="G63" i="90"/>
  <c r="F63" i="90"/>
  <c r="G62" i="90"/>
  <c r="F62" i="90"/>
  <c r="G61" i="90"/>
  <c r="F61" i="90"/>
  <c r="G60" i="90"/>
  <c r="F60" i="90"/>
  <c r="G59" i="90"/>
  <c r="F59" i="90"/>
  <c r="G58" i="90"/>
  <c r="F58" i="90"/>
  <c r="G57" i="90"/>
  <c r="F57" i="90"/>
  <c r="G56" i="90"/>
  <c r="F56" i="90"/>
  <c r="G55" i="90"/>
  <c r="F55" i="90"/>
  <c r="G54" i="90"/>
  <c r="F54" i="90"/>
  <c r="G53" i="90"/>
  <c r="F53" i="90"/>
  <c r="G52" i="90"/>
  <c r="F52" i="90"/>
  <c r="G51" i="90"/>
  <c r="F51" i="90"/>
  <c r="G50" i="90"/>
  <c r="F50" i="90"/>
  <c r="G49" i="90"/>
  <c r="F49" i="90"/>
  <c r="G48" i="90"/>
  <c r="F48" i="90"/>
  <c r="G47" i="90"/>
  <c r="F47" i="90"/>
  <c r="G46" i="90"/>
  <c r="F46" i="90"/>
  <c r="G45" i="90"/>
  <c r="F45" i="90"/>
  <c r="G44" i="90"/>
  <c r="F44" i="90"/>
  <c r="G43" i="90"/>
  <c r="F43" i="90"/>
  <c r="G42" i="90"/>
  <c r="F42" i="90"/>
  <c r="G41" i="90"/>
  <c r="F41" i="90"/>
  <c r="G40" i="90"/>
  <c r="F40" i="90"/>
  <c r="G39" i="90"/>
  <c r="F39" i="90"/>
  <c r="G38" i="90"/>
  <c r="F38" i="90"/>
  <c r="G37" i="90"/>
  <c r="F37" i="90"/>
  <c r="G36" i="90"/>
  <c r="F36" i="90"/>
  <c r="G35" i="90"/>
  <c r="F35" i="90"/>
  <c r="G34" i="90"/>
  <c r="F34" i="90"/>
  <c r="G33" i="90"/>
  <c r="F33" i="90"/>
  <c r="G32" i="90"/>
  <c r="F32" i="90"/>
  <c r="G31" i="90"/>
  <c r="F31" i="90"/>
  <c r="G30" i="90"/>
  <c r="F30" i="90"/>
  <c r="G29" i="90"/>
  <c r="F29" i="90"/>
  <c r="G28" i="90"/>
  <c r="F28" i="90"/>
  <c r="G27" i="90"/>
  <c r="F27" i="90"/>
  <c r="G26" i="90"/>
  <c r="F26" i="90"/>
  <c r="G25" i="90"/>
  <c r="F25" i="90"/>
  <c r="G24" i="90"/>
  <c r="F24" i="90"/>
  <c r="G23" i="90"/>
  <c r="F23" i="90"/>
  <c r="G22" i="90"/>
  <c r="F22" i="90"/>
  <c r="G21" i="90"/>
  <c r="F21" i="90"/>
  <c r="G20" i="90"/>
  <c r="F20" i="90"/>
  <c r="G19" i="90"/>
  <c r="F19" i="90"/>
  <c r="G18" i="90"/>
  <c r="F18" i="90"/>
  <c r="G17" i="90"/>
  <c r="F17" i="90"/>
  <c r="G16" i="90"/>
  <c r="F16" i="90"/>
  <c r="G15" i="90"/>
  <c r="F15" i="90"/>
  <c r="G14" i="90"/>
  <c r="F14" i="90"/>
  <c r="G13" i="90"/>
  <c r="F13" i="90"/>
  <c r="G12" i="90"/>
  <c r="F12" i="90"/>
  <c r="G11" i="90"/>
  <c r="F11" i="90"/>
  <c r="G10" i="90"/>
  <c r="F10" i="90"/>
  <c r="G9" i="90"/>
  <c r="F9" i="90"/>
  <c r="G8" i="90"/>
  <c r="F8" i="90"/>
  <c r="G7" i="90"/>
  <c r="F7" i="90"/>
  <c r="G6" i="90"/>
  <c r="F6" i="90"/>
  <c r="G5" i="90"/>
  <c r="F5" i="90"/>
  <c r="C187" i="72" l="1"/>
  <c r="C14" i="71"/>
  <c r="C25" i="69"/>
  <c r="C11" i="68"/>
  <c r="C6" i="67"/>
  <c r="J74" i="66" l="1"/>
  <c r="I74" i="66"/>
  <c r="G74" i="66"/>
  <c r="E74" i="66"/>
  <c r="D74" i="66"/>
  <c r="J68" i="66"/>
  <c r="I68" i="66"/>
  <c r="G68" i="66"/>
  <c r="E68" i="66"/>
  <c r="D68" i="66"/>
  <c r="F68" i="66"/>
  <c r="J66" i="66"/>
  <c r="I66" i="66"/>
  <c r="D66" i="66"/>
  <c r="G66" i="66"/>
  <c r="E66" i="66"/>
  <c r="J64" i="66"/>
  <c r="I64" i="66"/>
  <c r="G64" i="66"/>
  <c r="E64" i="66"/>
  <c r="D64" i="66"/>
  <c r="F64" i="66"/>
  <c r="J62" i="66"/>
  <c r="I62" i="66"/>
  <c r="G62" i="66"/>
  <c r="E62" i="66"/>
  <c r="D62" i="66"/>
  <c r="J59" i="66"/>
  <c r="I59" i="66"/>
  <c r="E59" i="66"/>
  <c r="J34" i="66"/>
  <c r="I34" i="66"/>
  <c r="G34" i="66"/>
  <c r="E34" i="66"/>
  <c r="D34" i="66"/>
  <c r="J29" i="66"/>
  <c r="D29" i="66"/>
  <c r="J17" i="66"/>
  <c r="I17" i="66"/>
  <c r="D17" i="66"/>
  <c r="H64" i="66" l="1"/>
  <c r="J75" i="66"/>
  <c r="F74" i="66"/>
  <c r="F34" i="66"/>
  <c r="G59" i="66"/>
  <c r="F62" i="66"/>
  <c r="H62" i="66"/>
  <c r="H74" i="66"/>
  <c r="I29" i="66"/>
  <c r="I75" i="66" s="1"/>
  <c r="H34" i="66"/>
  <c r="F59" i="66"/>
  <c r="F29" i="66"/>
  <c r="E17" i="66"/>
  <c r="D59" i="66"/>
  <c r="D75" i="66" s="1"/>
  <c r="F17" i="66"/>
  <c r="E29" i="66"/>
  <c r="H68" i="66"/>
  <c r="H59" i="66" l="1"/>
  <c r="E75" i="66"/>
  <c r="H17" i="66"/>
  <c r="H29" i="66"/>
  <c r="F66" i="66"/>
  <c r="F75" i="66" s="1"/>
  <c r="H66" i="66"/>
  <c r="G29" i="66"/>
  <c r="G17" i="66"/>
  <c r="G75" i="66" s="1"/>
  <c r="H75" i="66" l="1"/>
  <c r="D535" i="64" l="1"/>
  <c r="E535" i="64" s="1"/>
  <c r="C535" i="64"/>
  <c r="E534" i="64"/>
  <c r="E533" i="64"/>
  <c r="D531" i="64"/>
  <c r="C531" i="64"/>
  <c r="E530" i="64"/>
  <c r="E529" i="64"/>
  <c r="E528" i="64"/>
  <c r="E527" i="64"/>
  <c r="E526" i="64"/>
  <c r="E525" i="64"/>
  <c r="E524" i="64"/>
  <c r="E523" i="64"/>
  <c r="E522" i="64"/>
  <c r="E521" i="64"/>
  <c r="E520" i="64"/>
  <c r="E519" i="64"/>
  <c r="E518" i="64"/>
  <c r="E517" i="64"/>
  <c r="E516" i="64"/>
  <c r="E515" i="64"/>
  <c r="E514" i="64"/>
  <c r="E513" i="64"/>
  <c r="E512" i="64"/>
  <c r="E511" i="64"/>
  <c r="E510" i="64"/>
  <c r="E509" i="64"/>
  <c r="E508" i="64"/>
  <c r="E507" i="64"/>
  <c r="E506" i="64"/>
  <c r="E505" i="64"/>
  <c r="E504" i="64"/>
  <c r="E503" i="64"/>
  <c r="E502" i="64"/>
  <c r="E501" i="64"/>
  <c r="D499" i="64"/>
  <c r="C499" i="64"/>
  <c r="E499" i="64" s="1"/>
  <c r="E498" i="64"/>
  <c r="E497" i="64"/>
  <c r="E496" i="64"/>
  <c r="E495" i="64"/>
  <c r="E494" i="64"/>
  <c r="E493" i="64"/>
  <c r="E492" i="64"/>
  <c r="E491" i="64"/>
  <c r="E490" i="64"/>
  <c r="E489" i="64"/>
  <c r="E488" i="64"/>
  <c r="E487" i="64"/>
  <c r="E486" i="64"/>
  <c r="E485" i="64"/>
  <c r="E484" i="64"/>
  <c r="E483" i="64"/>
  <c r="E482" i="64"/>
  <c r="E481" i="64"/>
  <c r="E480" i="64"/>
  <c r="E479" i="64"/>
  <c r="E478" i="64"/>
  <c r="E477" i="64"/>
  <c r="E476" i="64"/>
  <c r="E475" i="64"/>
  <c r="E474" i="64"/>
  <c r="D472" i="64"/>
  <c r="E472" i="64" s="1"/>
  <c r="C472" i="64"/>
  <c r="E471" i="64"/>
  <c r="E470" i="64"/>
  <c r="E469" i="64"/>
  <c r="E468" i="64"/>
  <c r="E467" i="64"/>
  <c r="E466" i="64"/>
  <c r="E465" i="64"/>
  <c r="E464" i="64"/>
  <c r="E463" i="64"/>
  <c r="E462" i="64"/>
  <c r="E461" i="64"/>
  <c r="E460" i="64"/>
  <c r="E459" i="64"/>
  <c r="E458" i="64"/>
  <c r="E457" i="64"/>
  <c r="E456" i="64"/>
  <c r="E455" i="64"/>
  <c r="E454" i="64"/>
  <c r="E453" i="64"/>
  <c r="E452" i="64"/>
  <c r="E451" i="64"/>
  <c r="E450" i="64"/>
  <c r="E449" i="64"/>
  <c r="E448" i="64"/>
  <c r="E447" i="64"/>
  <c r="E446" i="64"/>
  <c r="E445" i="64"/>
  <c r="E444" i="64"/>
  <c r="E443" i="64"/>
  <c r="E442" i="64"/>
  <c r="E441" i="64"/>
  <c r="E440" i="64"/>
  <c r="E439" i="64"/>
  <c r="E438" i="64"/>
  <c r="E437" i="64"/>
  <c r="E436" i="64"/>
  <c r="E435" i="64"/>
  <c r="E434" i="64"/>
  <c r="E433" i="64"/>
  <c r="E432" i="64"/>
  <c r="E431" i="64"/>
  <c r="E430" i="64"/>
  <c r="E429" i="64"/>
  <c r="E428" i="64"/>
  <c r="E427" i="64"/>
  <c r="E426" i="64"/>
  <c r="E425" i="64"/>
  <c r="E424" i="64"/>
  <c r="E423" i="64"/>
  <c r="E422" i="64"/>
  <c r="E421" i="64"/>
  <c r="E420" i="64"/>
  <c r="E419" i="64"/>
  <c r="E418" i="64"/>
  <c r="E417" i="64"/>
  <c r="E416" i="64"/>
  <c r="E415" i="64"/>
  <c r="E414" i="64"/>
  <c r="E413" i="64"/>
  <c r="E412" i="64"/>
  <c r="E411" i="64"/>
  <c r="E410" i="64"/>
  <c r="E409" i="64"/>
  <c r="E408" i="64"/>
  <c r="E407" i="64"/>
  <c r="E406" i="64"/>
  <c r="E405" i="64"/>
  <c r="E404" i="64"/>
  <c r="E403" i="64"/>
  <c r="E402" i="64"/>
  <c r="E401" i="64"/>
  <c r="E400" i="64"/>
  <c r="E399" i="64"/>
  <c r="E398" i="64"/>
  <c r="E397" i="64"/>
  <c r="E396" i="64"/>
  <c r="E395" i="64"/>
  <c r="E394" i="64"/>
  <c r="E393" i="64"/>
  <c r="E392" i="64"/>
  <c r="E391" i="64"/>
  <c r="E390" i="64"/>
  <c r="E389" i="64"/>
  <c r="E388" i="64"/>
  <c r="E387" i="64"/>
  <c r="E386" i="64"/>
  <c r="E385" i="64"/>
  <c r="E384" i="64"/>
  <c r="E383" i="64"/>
  <c r="E382" i="64"/>
  <c r="E381" i="64"/>
  <c r="E380" i="64"/>
  <c r="E379" i="64"/>
  <c r="E378" i="64"/>
  <c r="E377" i="64"/>
  <c r="E376" i="64"/>
  <c r="E375" i="64"/>
  <c r="E374" i="64"/>
  <c r="E373" i="64"/>
  <c r="E372" i="64"/>
  <c r="E371" i="64"/>
  <c r="E370" i="64"/>
  <c r="E369" i="64"/>
  <c r="E368" i="64"/>
  <c r="E367" i="64"/>
  <c r="E366" i="64"/>
  <c r="E365" i="64"/>
  <c r="E364" i="64"/>
  <c r="E363" i="64"/>
  <c r="E362" i="64"/>
  <c r="E361" i="64"/>
  <c r="E360" i="64"/>
  <c r="E359" i="64"/>
  <c r="E358" i="64"/>
  <c r="E357" i="64"/>
  <c r="E356" i="64"/>
  <c r="E355" i="64"/>
  <c r="E354" i="64"/>
  <c r="E353" i="64"/>
  <c r="E352" i="64"/>
  <c r="E351" i="64"/>
  <c r="D349" i="64"/>
  <c r="E349" i="64" s="1"/>
  <c r="C349" i="64"/>
  <c r="E348" i="64"/>
  <c r="E347" i="64"/>
  <c r="E346" i="64"/>
  <c r="E345" i="64"/>
  <c r="E344" i="64"/>
  <c r="E343" i="64"/>
  <c r="E342" i="64"/>
  <c r="E341" i="64"/>
  <c r="E340" i="64"/>
  <c r="E339" i="64"/>
  <c r="E338" i="64"/>
  <c r="E337" i="64"/>
  <c r="E336" i="64"/>
  <c r="E335" i="64"/>
  <c r="E334" i="64"/>
  <c r="E333" i="64"/>
  <c r="E332" i="64"/>
  <c r="E331" i="64"/>
  <c r="E330" i="64"/>
  <c r="D328" i="64"/>
  <c r="E328" i="64" s="1"/>
  <c r="C328" i="64"/>
  <c r="E327" i="64"/>
  <c r="E326" i="64"/>
  <c r="E325" i="64"/>
  <c r="E324" i="64"/>
  <c r="E323" i="64"/>
  <c r="E322" i="64"/>
  <c r="E321" i="64"/>
  <c r="E320" i="64"/>
  <c r="E319" i="64"/>
  <c r="E318" i="64"/>
  <c r="E317" i="64"/>
  <c r="E316" i="64"/>
  <c r="E315" i="64"/>
  <c r="E314" i="64"/>
  <c r="E313" i="64"/>
  <c r="E312" i="64"/>
  <c r="E311" i="64"/>
  <c r="E310" i="64"/>
  <c r="E309" i="64"/>
  <c r="E308" i="64"/>
  <c r="E307" i="64"/>
  <c r="E306" i="64"/>
  <c r="E305" i="64"/>
  <c r="E304" i="64"/>
  <c r="E303" i="64"/>
  <c r="E302" i="64"/>
  <c r="E301" i="64"/>
  <c r="E300" i="64"/>
  <c r="E299" i="64"/>
  <c r="E298" i="64"/>
  <c r="E297" i="64"/>
  <c r="E296" i="64"/>
  <c r="E295" i="64"/>
  <c r="E294" i="64"/>
  <c r="E293" i="64"/>
  <c r="E292" i="64"/>
  <c r="E291" i="64"/>
  <c r="E290" i="64"/>
  <c r="E289" i="64"/>
  <c r="D287" i="64"/>
  <c r="C287" i="64"/>
  <c r="E286" i="64"/>
  <c r="E285" i="64"/>
  <c r="E284" i="64"/>
  <c r="E283" i="64"/>
  <c r="E282" i="64"/>
  <c r="E281" i="64"/>
  <c r="E280" i="64"/>
  <c r="E279" i="64"/>
  <c r="E278" i="64"/>
  <c r="E277" i="64"/>
  <c r="E276" i="64"/>
  <c r="E275" i="64"/>
  <c r="E274" i="64"/>
  <c r="E273" i="64"/>
  <c r="E272" i="64"/>
  <c r="E271" i="64"/>
  <c r="E270" i="64"/>
  <c r="E269" i="64"/>
  <c r="E268" i="64"/>
  <c r="E267" i="64"/>
  <c r="E266" i="64"/>
  <c r="E265" i="64"/>
  <c r="E264" i="64"/>
  <c r="E263" i="64"/>
  <c r="E262" i="64"/>
  <c r="E261" i="64"/>
  <c r="E260" i="64"/>
  <c r="E259" i="64"/>
  <c r="E258" i="64"/>
  <c r="E257" i="64"/>
  <c r="E256" i="64"/>
  <c r="E255" i="64"/>
  <c r="E254" i="64"/>
  <c r="E253" i="64"/>
  <c r="E252" i="64"/>
  <c r="E251" i="64"/>
  <c r="E250" i="64"/>
  <c r="D248" i="64"/>
  <c r="C248" i="64"/>
  <c r="E247" i="64"/>
  <c r="E246" i="64"/>
  <c r="E245" i="64"/>
  <c r="E244" i="64"/>
  <c r="E243" i="64"/>
  <c r="E242" i="64"/>
  <c r="E241" i="64"/>
  <c r="E240" i="64"/>
  <c r="D238" i="64"/>
  <c r="E238" i="64" s="1"/>
  <c r="C238" i="64"/>
  <c r="E237" i="64"/>
  <c r="E236" i="64"/>
  <c r="E235" i="64"/>
  <c r="E234" i="64"/>
  <c r="E233" i="64"/>
  <c r="E232" i="64"/>
  <c r="E231" i="64"/>
  <c r="E230" i="64"/>
  <c r="E229" i="64"/>
  <c r="E228" i="64"/>
  <c r="E227" i="64"/>
  <c r="E226" i="64"/>
  <c r="E225" i="64"/>
  <c r="E224" i="64"/>
  <c r="E223" i="64"/>
  <c r="E222" i="64"/>
  <c r="E221" i="64"/>
  <c r="E220" i="64"/>
  <c r="E219" i="64"/>
  <c r="E218" i="64"/>
  <c r="E217" i="64"/>
  <c r="E216" i="64"/>
  <c r="E215" i="64"/>
  <c r="E214" i="64"/>
  <c r="E213" i="64"/>
  <c r="E212" i="64"/>
  <c r="E211" i="64"/>
  <c r="E210" i="64"/>
  <c r="E209" i="64"/>
  <c r="E208" i="64"/>
  <c r="E207" i="64"/>
  <c r="E206" i="64"/>
  <c r="E205" i="64"/>
  <c r="E204" i="64"/>
  <c r="E203" i="64"/>
  <c r="E202" i="64"/>
  <c r="E201" i="64"/>
  <c r="E200" i="64"/>
  <c r="E199" i="64"/>
  <c r="E198" i="64"/>
  <c r="E197" i="64"/>
  <c r="E196" i="64"/>
  <c r="E195" i="64"/>
  <c r="E194" i="64"/>
  <c r="E193" i="64"/>
  <c r="E192" i="64"/>
  <c r="E191" i="64"/>
  <c r="E190" i="64"/>
  <c r="E189" i="64"/>
  <c r="E188" i="64"/>
  <c r="E187" i="64"/>
  <c r="E186" i="64"/>
  <c r="E185" i="64"/>
  <c r="E184" i="64"/>
  <c r="E183" i="64"/>
  <c r="E182" i="64"/>
  <c r="E181" i="64"/>
  <c r="E180" i="64"/>
  <c r="E179" i="64"/>
  <c r="E178" i="64"/>
  <c r="E177" i="64"/>
  <c r="E176" i="64"/>
  <c r="E175" i="64"/>
  <c r="E174" i="64"/>
  <c r="E173" i="64"/>
  <c r="E172" i="64"/>
  <c r="E171" i="64"/>
  <c r="E170" i="64"/>
  <c r="E169" i="64"/>
  <c r="E168" i="64"/>
  <c r="E167" i="64"/>
  <c r="E166" i="64"/>
  <c r="E165" i="64"/>
  <c r="E164" i="64"/>
  <c r="E163" i="64"/>
  <c r="E162" i="64"/>
  <c r="E161" i="64"/>
  <c r="E160" i="64"/>
  <c r="E159" i="64"/>
  <c r="E158" i="64"/>
  <c r="E157" i="64"/>
  <c r="E156" i="64"/>
  <c r="E155" i="64"/>
  <c r="E154" i="64"/>
  <c r="E153" i="64"/>
  <c r="E152" i="64"/>
  <c r="E151" i="64"/>
  <c r="E150" i="64"/>
  <c r="E149" i="64"/>
  <c r="E148" i="64"/>
  <c r="E147" i="64"/>
  <c r="E146" i="64"/>
  <c r="E145" i="64"/>
  <c r="E144" i="64"/>
  <c r="E143" i="64"/>
  <c r="E142" i="64"/>
  <c r="E141" i="64"/>
  <c r="E140" i="64"/>
  <c r="E139" i="64"/>
  <c r="E138" i="64"/>
  <c r="E137" i="64"/>
  <c r="E136" i="64"/>
  <c r="D134" i="64"/>
  <c r="E134" i="64" s="1"/>
  <c r="C134" i="64"/>
  <c r="E133" i="64"/>
  <c r="E132" i="64"/>
  <c r="E131" i="64"/>
  <c r="E130" i="64"/>
  <c r="E129" i="64"/>
  <c r="E128" i="64"/>
  <c r="E127" i="64"/>
  <c r="E126" i="64"/>
  <c r="E125" i="64"/>
  <c r="E124" i="64"/>
  <c r="E123" i="64"/>
  <c r="E122" i="64"/>
  <c r="E121" i="64"/>
  <c r="E120" i="64"/>
  <c r="E119" i="64"/>
  <c r="E118" i="64"/>
  <c r="E117" i="64"/>
  <c r="E116" i="64"/>
  <c r="E115" i="64"/>
  <c r="E114" i="64"/>
  <c r="E113" i="64"/>
  <c r="E112" i="64"/>
  <c r="E111" i="64"/>
  <c r="E110" i="64"/>
  <c r="E109" i="64"/>
  <c r="E108" i="64"/>
  <c r="E107" i="64"/>
  <c r="E106" i="64"/>
  <c r="E105" i="64"/>
  <c r="E104" i="64"/>
  <c r="E103" i="64"/>
  <c r="E102" i="64"/>
  <c r="E101" i="64"/>
  <c r="E100" i="64"/>
  <c r="E99" i="64"/>
  <c r="E98" i="64"/>
  <c r="E97" i="64"/>
  <c r="E96" i="64"/>
  <c r="E95" i="64"/>
  <c r="E94" i="64"/>
  <c r="E93" i="64"/>
  <c r="E92" i="64"/>
  <c r="E91" i="64"/>
  <c r="E90" i="64"/>
  <c r="E89" i="64"/>
  <c r="E88" i="64"/>
  <c r="E87" i="64"/>
  <c r="E86" i="64"/>
  <c r="E85" i="64"/>
  <c r="E84" i="64"/>
  <c r="E83" i="64"/>
  <c r="E82" i="64"/>
  <c r="E81" i="64"/>
  <c r="E80" i="64"/>
  <c r="E79" i="64"/>
  <c r="E78" i="64"/>
  <c r="E77" i="64"/>
  <c r="E76" i="64"/>
  <c r="E75" i="64"/>
  <c r="E74" i="64"/>
  <c r="E73" i="64"/>
  <c r="E72" i="64"/>
  <c r="E71" i="64"/>
  <c r="E70" i="64"/>
  <c r="E69" i="64"/>
  <c r="E68" i="64"/>
  <c r="E67" i="64"/>
  <c r="E66" i="64"/>
  <c r="E65" i="64"/>
  <c r="E64" i="64"/>
  <c r="E63" i="64"/>
  <c r="E62" i="64"/>
  <c r="E61" i="64"/>
  <c r="E60" i="64"/>
  <c r="E59" i="64"/>
  <c r="E58" i="64"/>
  <c r="E57" i="64"/>
  <c r="E56" i="64"/>
  <c r="E55" i="64"/>
  <c r="E54" i="64"/>
  <c r="E53" i="64"/>
  <c r="E52" i="64"/>
  <c r="E51" i="64"/>
  <c r="E50" i="64"/>
  <c r="E49" i="64"/>
  <c r="E48" i="64"/>
  <c r="E47" i="64"/>
  <c r="E46" i="64"/>
  <c r="E45" i="64"/>
  <c r="E44" i="64"/>
  <c r="E43" i="64"/>
  <c r="E42" i="64"/>
  <c r="E41" i="64"/>
  <c r="E40" i="64"/>
  <c r="E39" i="64"/>
  <c r="E38" i="64"/>
  <c r="E37" i="64"/>
  <c r="E36" i="64"/>
  <c r="E35" i="64"/>
  <c r="E34" i="64"/>
  <c r="E33" i="64"/>
  <c r="E32" i="64"/>
  <c r="E31" i="64"/>
  <c r="E30" i="64"/>
  <c r="E29" i="64"/>
  <c r="E28" i="64"/>
  <c r="E27" i="64"/>
  <c r="E26" i="64"/>
  <c r="E25" i="64"/>
  <c r="E24" i="64"/>
  <c r="D22" i="64"/>
  <c r="D536" i="64" s="1"/>
  <c r="C22" i="64"/>
  <c r="E21" i="64"/>
  <c r="E20" i="64"/>
  <c r="E19" i="64"/>
  <c r="E18" i="64"/>
  <c r="E17" i="64"/>
  <c r="E16" i="64"/>
  <c r="E15" i="64"/>
  <c r="E14" i="64"/>
  <c r="E13" i="64"/>
  <c r="E12" i="64"/>
  <c r="E11" i="64"/>
  <c r="E10" i="64"/>
  <c r="E9" i="64"/>
  <c r="F52" i="62"/>
  <c r="E52" i="62"/>
  <c r="D52" i="62"/>
  <c r="C52" i="62"/>
  <c r="F51" i="62"/>
  <c r="E51" i="62"/>
  <c r="D51" i="62"/>
  <c r="C51" i="62"/>
  <c r="F50" i="62"/>
  <c r="F49" i="62"/>
  <c r="F48" i="62"/>
  <c r="F47" i="62"/>
  <c r="F46" i="62"/>
  <c r="E46" i="62"/>
  <c r="D46" i="62"/>
  <c r="C46" i="62"/>
  <c r="F45" i="62"/>
  <c r="F44" i="62"/>
  <c r="F43" i="62"/>
  <c r="E43" i="62"/>
  <c r="D43" i="62"/>
  <c r="C43" i="62"/>
  <c r="F42" i="62"/>
  <c r="F41" i="62"/>
  <c r="F40" i="62"/>
  <c r="F39" i="62"/>
  <c r="F38" i="62"/>
  <c r="E38" i="62"/>
  <c r="D38" i="62"/>
  <c r="F37" i="62"/>
  <c r="F36" i="62"/>
  <c r="F35" i="62"/>
  <c r="E35" i="62"/>
  <c r="D35" i="62"/>
  <c r="C35" i="62"/>
  <c r="F34" i="62"/>
  <c r="F33" i="62"/>
  <c r="E33" i="62"/>
  <c r="D33" i="62"/>
  <c r="F32" i="62"/>
  <c r="F31" i="62"/>
  <c r="F30" i="62"/>
  <c r="F29" i="62"/>
  <c r="F28" i="62"/>
  <c r="F27" i="62"/>
  <c r="F26" i="62"/>
  <c r="F25" i="62"/>
  <c r="E25" i="62"/>
  <c r="D25" i="62"/>
  <c r="C25" i="62"/>
  <c r="F24" i="62"/>
  <c r="F23" i="62"/>
  <c r="E23" i="62"/>
  <c r="D23" i="62"/>
  <c r="F22" i="62"/>
  <c r="F21" i="62"/>
  <c r="F20" i="62"/>
  <c r="F19" i="62"/>
  <c r="E19" i="62"/>
  <c r="D19" i="62"/>
  <c r="C19" i="62"/>
  <c r="F18" i="62"/>
  <c r="F17" i="62"/>
  <c r="F16" i="62"/>
  <c r="F15" i="62"/>
  <c r="F14" i="62"/>
  <c r="F13" i="62"/>
  <c r="F12" i="62"/>
  <c r="E12" i="62"/>
  <c r="D12" i="62"/>
  <c r="C12" i="62"/>
  <c r="F11" i="62"/>
  <c r="F10" i="62"/>
  <c r="F9" i="62"/>
  <c r="E8" i="62"/>
  <c r="D8" i="62"/>
  <c r="C8" i="62"/>
  <c r="F6" i="62"/>
  <c r="E6" i="62"/>
  <c r="D6" i="62"/>
  <c r="C6" i="62"/>
  <c r="F5" i="62"/>
  <c r="G1577" i="61"/>
  <c r="G1575" i="61"/>
  <c r="G1574" i="61"/>
  <c r="G1572" i="61"/>
  <c r="G1571" i="61"/>
  <c r="G1570" i="61"/>
  <c r="G1569" i="61"/>
  <c r="G1568" i="61"/>
  <c r="G1567" i="61"/>
  <c r="G1566" i="61"/>
  <c r="G1564" i="61"/>
  <c r="G1563" i="61"/>
  <c r="G1562" i="61"/>
  <c r="G1561" i="61"/>
  <c r="G1560" i="61"/>
  <c r="G1558" i="61"/>
  <c r="G1556" i="61"/>
  <c r="G1555" i="61"/>
  <c r="G1554" i="61"/>
  <c r="G1553" i="61"/>
  <c r="G1552" i="61"/>
  <c r="G1551" i="61"/>
  <c r="G1550" i="61"/>
  <c r="G1548" i="61"/>
  <c r="G1547" i="61"/>
  <c r="G1546" i="61"/>
  <c r="G1544" i="61"/>
  <c r="G1543" i="61"/>
  <c r="G1542" i="61"/>
  <c r="G1541" i="61"/>
  <c r="G1539" i="61"/>
  <c r="G1538" i="61"/>
  <c r="G1537" i="61"/>
  <c r="G1536" i="61"/>
  <c r="G1534" i="61"/>
  <c r="G1533" i="61"/>
  <c r="G1532" i="61"/>
  <c r="G1529" i="61"/>
  <c r="G1528" i="61"/>
  <c r="G1526" i="61"/>
  <c r="G1525" i="61"/>
  <c r="G1523" i="61"/>
  <c r="G1521" i="61"/>
  <c r="G1520" i="61"/>
  <c r="G1518" i="61"/>
  <c r="G1517" i="61"/>
  <c r="G1516" i="61"/>
  <c r="G1515" i="61"/>
  <c r="G1514" i="61"/>
  <c r="G1512" i="61"/>
  <c r="G1511" i="61"/>
  <c r="G1510" i="61"/>
  <c r="G1509" i="61"/>
  <c r="G1507" i="61"/>
  <c r="G1506" i="61"/>
  <c r="G1504" i="61"/>
  <c r="G1503" i="61"/>
  <c r="G1501" i="61"/>
  <c r="G1500" i="61"/>
  <c r="G1499" i="61"/>
  <c r="G1497" i="61"/>
  <c r="G1496" i="61"/>
  <c r="G1495" i="61"/>
  <c r="G1493" i="61"/>
  <c r="G1492" i="61"/>
  <c r="G1491" i="61"/>
  <c r="G1489" i="61"/>
  <c r="G1488" i="61"/>
  <c r="G1487" i="61"/>
  <c r="G1486" i="61"/>
  <c r="G1485" i="61"/>
  <c r="G1484" i="61"/>
  <c r="G1483" i="61"/>
  <c r="G1481" i="61"/>
  <c r="G1480" i="61"/>
  <c r="G1479" i="61"/>
  <c r="G1478" i="61"/>
  <c r="G1476" i="61"/>
  <c r="G1475" i="61"/>
  <c r="G1473" i="61"/>
  <c r="G1472" i="61"/>
  <c r="G1471" i="61"/>
  <c r="G1470" i="61"/>
  <c r="G1469" i="61"/>
  <c r="G1467" i="61"/>
  <c r="G1466" i="61"/>
  <c r="G1465" i="61"/>
  <c r="G1464" i="61"/>
  <c r="G1463" i="61"/>
  <c r="G1461" i="61"/>
  <c r="G1460" i="61"/>
  <c r="G1459" i="61"/>
  <c r="G1458" i="61"/>
  <c r="G1457" i="61"/>
  <c r="G1456" i="61"/>
  <c r="G1454" i="61"/>
  <c r="G1453" i="61"/>
  <c r="G1452" i="61"/>
  <c r="G1450" i="61"/>
  <c r="G1449" i="61"/>
  <c r="G1448" i="61"/>
  <c r="G1446" i="61"/>
  <c r="G1445" i="61"/>
  <c r="G1444" i="61"/>
  <c r="G1442" i="61"/>
  <c r="G1440" i="61"/>
  <c r="G1439" i="61"/>
  <c r="G1438" i="61"/>
  <c r="G1436" i="61"/>
  <c r="G1435" i="61"/>
  <c r="G1433" i="61"/>
  <c r="G1432" i="61"/>
  <c r="G1430" i="61"/>
  <c r="G1429" i="61"/>
  <c r="G1428" i="61"/>
  <c r="G1427" i="61"/>
  <c r="G1426" i="61"/>
  <c r="G1425" i="61"/>
  <c r="G1424" i="61"/>
  <c r="G1423" i="61"/>
  <c r="G1422" i="61"/>
  <c r="G1420" i="61"/>
  <c r="G1419" i="61"/>
  <c r="G1418" i="61"/>
  <c r="G1417" i="61"/>
  <c r="G1416" i="61"/>
  <c r="G1415" i="61"/>
  <c r="G1414" i="61"/>
  <c r="G1412" i="61"/>
  <c r="G1411" i="61"/>
  <c r="G1409" i="61"/>
  <c r="G1408" i="61"/>
  <c r="G1406" i="61"/>
  <c r="G1405" i="61"/>
  <c r="G1404" i="61"/>
  <c r="G1403" i="61"/>
  <c r="G1398" i="61"/>
  <c r="G1397" i="61"/>
  <c r="G1396" i="61"/>
  <c r="G1394" i="61"/>
  <c r="G1393" i="61"/>
  <c r="G1392" i="61"/>
  <c r="G1391" i="61"/>
  <c r="G1390" i="61"/>
  <c r="G1389" i="61"/>
  <c r="G1388" i="61"/>
  <c r="G1387" i="61"/>
  <c r="G1385" i="61"/>
  <c r="G1384" i="61"/>
  <c r="G1383" i="61"/>
  <c r="G1381" i="61"/>
  <c r="G1380" i="61"/>
  <c r="G1378" i="61"/>
  <c r="G1377" i="61"/>
  <c r="G1375" i="61"/>
  <c r="G1374" i="61"/>
  <c r="G1373" i="61"/>
  <c r="G1371" i="61"/>
  <c r="G1370" i="61"/>
  <c r="G1368" i="61"/>
  <c r="G1367" i="61"/>
  <c r="G1366" i="61"/>
  <c r="G1365" i="61"/>
  <c r="G1364" i="61"/>
  <c r="G1362" i="61"/>
  <c r="G1361" i="61"/>
  <c r="G1360" i="61"/>
  <c r="G1358" i="61"/>
  <c r="G1357" i="61"/>
  <c r="G1355" i="61"/>
  <c r="G1354" i="61"/>
  <c r="G1353" i="61"/>
  <c r="G1352" i="61"/>
  <c r="G1350" i="61"/>
  <c r="G1349" i="61"/>
  <c r="G1348" i="61"/>
  <c r="G1346" i="61"/>
  <c r="G1345" i="61"/>
  <c r="G1343" i="61"/>
  <c r="G1342" i="61"/>
  <c r="G1340" i="61"/>
  <c r="G1339" i="61"/>
  <c r="G1338" i="61"/>
  <c r="G1336" i="61"/>
  <c r="G1335" i="61"/>
  <c r="G1333" i="61"/>
  <c r="G1332" i="61"/>
  <c r="G1331" i="61"/>
  <c r="G1329" i="61"/>
  <c r="G1328" i="61"/>
  <c r="G1326" i="61"/>
  <c r="G1325" i="61"/>
  <c r="G1324" i="61"/>
  <c r="G1323" i="61"/>
  <c r="G1321" i="61"/>
  <c r="G1320" i="61"/>
  <c r="G1319" i="61"/>
  <c r="G1318" i="61"/>
  <c r="G1317" i="61"/>
  <c r="G1316" i="61"/>
  <c r="G1314" i="61"/>
  <c r="G1313" i="61"/>
  <c r="G1312" i="61"/>
  <c r="G1311" i="61"/>
  <c r="G1309" i="61"/>
  <c r="G1308" i="61"/>
  <c r="G1307" i="61"/>
  <c r="G1305" i="61"/>
  <c r="G1304" i="61"/>
  <c r="G1303" i="61"/>
  <c r="G1301" i="61"/>
  <c r="G1299" i="61"/>
  <c r="G1298" i="61"/>
  <c r="G1296" i="61"/>
  <c r="G1295" i="61"/>
  <c r="G1294" i="61"/>
  <c r="G1293" i="61"/>
  <c r="G1291" i="61"/>
  <c r="G1290" i="61"/>
  <c r="G1289" i="61"/>
  <c r="G1288" i="61"/>
  <c r="G1287" i="61"/>
  <c r="G1285" i="61"/>
  <c r="G1284" i="61"/>
  <c r="G1282" i="61"/>
  <c r="G1281" i="61"/>
  <c r="G1280" i="61"/>
  <c r="G1279" i="61"/>
  <c r="G1277" i="61"/>
  <c r="G1276" i="61"/>
  <c r="G1275" i="61"/>
  <c r="G1274" i="61"/>
  <c r="G1273" i="61"/>
  <c r="G1272" i="61"/>
  <c r="G1271" i="61"/>
  <c r="G1270" i="61"/>
  <c r="G1269" i="61"/>
  <c r="G1268" i="61"/>
  <c r="G1267" i="61"/>
  <c r="G1265" i="61"/>
  <c r="G1264" i="61"/>
  <c r="G1262" i="61"/>
  <c r="G1260" i="61"/>
  <c r="G1259" i="61"/>
  <c r="G1246" i="61"/>
  <c r="G1244" i="61"/>
  <c r="G1243" i="61"/>
  <c r="G1242" i="61"/>
  <c r="G1241" i="61"/>
  <c r="G1239" i="61"/>
  <c r="G1238" i="61"/>
  <c r="G1237" i="61"/>
  <c r="G1235" i="61"/>
  <c r="G1234" i="61"/>
  <c r="G1233" i="61"/>
  <c r="G1231" i="61"/>
  <c r="G1230" i="61"/>
  <c r="G1228" i="61"/>
  <c r="G1227" i="61"/>
  <c r="G1226" i="61"/>
  <c r="G1225" i="61"/>
  <c r="G1223" i="61"/>
  <c r="G1222" i="61"/>
  <c r="G1221" i="61"/>
  <c r="G1220" i="61"/>
  <c r="G1219" i="61"/>
  <c r="G1218" i="61"/>
  <c r="G1217" i="61"/>
  <c r="G1216" i="61"/>
  <c r="G1215" i="61"/>
  <c r="G1213" i="61"/>
  <c r="G1212" i="61"/>
  <c r="G1210" i="61"/>
  <c r="G1209" i="61"/>
  <c r="G1208" i="61"/>
  <c r="G1207" i="61"/>
  <c r="G1206" i="61"/>
  <c r="G1205" i="61"/>
  <c r="G1204" i="61"/>
  <c r="G1203" i="61"/>
  <c r="G1202" i="61"/>
  <c r="G1201" i="61"/>
  <c r="G1200" i="61"/>
  <c r="G1199" i="61"/>
  <c r="G1198" i="61"/>
  <c r="G1197" i="61"/>
  <c r="G1196" i="61"/>
  <c r="G1195" i="61"/>
  <c r="G1194" i="61"/>
  <c r="G1193" i="61"/>
  <c r="G1192" i="61"/>
  <c r="G1191" i="61"/>
  <c r="G1190" i="61"/>
  <c r="G1189" i="61"/>
  <c r="G1188" i="61"/>
  <c r="G1187" i="61"/>
  <c r="G1186" i="61"/>
  <c r="G1185" i="61"/>
  <c r="G1184" i="61"/>
  <c r="G1183" i="61"/>
  <c r="G1182" i="61"/>
  <c r="G1181" i="61"/>
  <c r="G1180" i="61"/>
  <c r="G1179" i="61"/>
  <c r="G1178" i="61"/>
  <c r="G1177" i="61"/>
  <c r="G1176" i="61"/>
  <c r="G1175" i="61"/>
  <c r="G1174" i="61"/>
  <c r="G1173" i="61"/>
  <c r="G1172" i="61"/>
  <c r="G1171" i="61"/>
  <c r="G1170" i="61"/>
  <c r="G1169" i="61"/>
  <c r="G1168" i="61"/>
  <c r="G1167" i="61"/>
  <c r="G1165" i="61"/>
  <c r="G1164" i="61"/>
  <c r="G1163" i="61"/>
  <c r="G1162" i="61"/>
  <c r="G1161" i="61"/>
  <c r="G1160" i="61"/>
  <c r="G1159" i="61"/>
  <c r="G1158" i="61"/>
  <c r="G1156" i="61"/>
  <c r="G1155" i="61"/>
  <c r="G1154" i="61"/>
  <c r="G1153" i="61"/>
  <c r="G1152" i="61"/>
  <c r="G1151" i="61"/>
  <c r="G1150" i="61"/>
  <c r="G1149" i="61"/>
  <c r="G1147" i="61"/>
  <c r="G1146" i="61"/>
  <c r="G1145" i="61"/>
  <c r="G1144" i="61"/>
  <c r="G1143" i="61"/>
  <c r="G1142" i="61"/>
  <c r="G1141" i="61"/>
  <c r="G1139" i="61"/>
  <c r="G1138" i="61"/>
  <c r="G1137" i="61"/>
  <c r="G1136" i="61"/>
  <c r="G1135" i="61"/>
  <c r="G1134" i="61"/>
  <c r="G1133" i="61"/>
  <c r="G1132" i="61"/>
  <c r="G1131" i="61"/>
  <c r="G1130" i="61"/>
  <c r="G1129" i="61"/>
  <c r="G1128" i="61"/>
  <c r="G1127" i="61"/>
  <c r="G1126" i="61"/>
  <c r="G1125" i="61"/>
  <c r="G1124" i="61"/>
  <c r="G1123" i="61"/>
  <c r="G1122" i="61"/>
  <c r="G1121" i="61"/>
  <c r="G1119" i="61"/>
  <c r="G1118" i="61"/>
  <c r="G1117" i="61"/>
  <c r="G1116" i="61"/>
  <c r="G1115" i="61"/>
  <c r="G1114" i="61"/>
  <c r="G1112" i="61"/>
  <c r="G1110" i="61"/>
  <c r="G1109" i="61"/>
  <c r="G1108" i="61"/>
  <c r="G1107" i="61"/>
  <c r="G1106" i="61"/>
  <c r="G1100" i="61"/>
  <c r="G1099" i="61"/>
  <c r="G1098" i="61"/>
  <c r="G1097" i="61"/>
  <c r="G1096" i="61"/>
  <c r="G1095" i="61"/>
  <c r="G1094" i="61"/>
  <c r="G1093" i="61"/>
  <c r="G1092" i="61"/>
  <c r="G1090" i="61"/>
  <c r="G1089" i="61"/>
  <c r="G1088" i="61"/>
  <c r="G1086" i="61"/>
  <c r="G1085" i="61"/>
  <c r="G1084" i="61"/>
  <c r="G1083" i="61"/>
  <c r="G1081" i="61"/>
  <c r="G1080" i="61"/>
  <c r="G1079" i="61"/>
  <c r="G1078" i="61"/>
  <c r="G1077" i="61"/>
  <c r="G1076" i="61"/>
  <c r="G1075" i="61"/>
  <c r="G1074" i="61"/>
  <c r="G1073" i="61"/>
  <c r="G1072" i="61"/>
  <c r="G1071" i="61"/>
  <c r="G1070" i="61"/>
  <c r="G1069" i="61"/>
  <c r="G1068" i="61"/>
  <c r="G1067" i="61"/>
  <c r="G1066" i="61"/>
  <c r="G1064" i="61"/>
  <c r="G1063" i="61"/>
  <c r="G1062" i="61"/>
  <c r="G1061" i="61"/>
  <c r="G1060" i="61"/>
  <c r="G1059" i="61"/>
  <c r="G1058" i="61"/>
  <c r="G1057" i="61"/>
  <c r="G1056" i="61"/>
  <c r="G1054" i="61"/>
  <c r="G1053" i="61"/>
  <c r="G1052" i="61"/>
  <c r="G1051" i="61"/>
  <c r="G1050" i="61"/>
  <c r="G1049" i="61"/>
  <c r="G1048" i="61"/>
  <c r="G1047" i="61"/>
  <c r="G1046" i="61"/>
  <c r="G1044" i="61"/>
  <c r="G1043" i="61"/>
  <c r="G1042" i="61"/>
  <c r="G1041" i="61"/>
  <c r="G1040" i="61"/>
  <c r="G1039" i="61"/>
  <c r="G1038" i="61"/>
  <c r="G1036" i="61"/>
  <c r="G1035" i="61"/>
  <c r="G1033" i="61"/>
  <c r="G1031" i="61"/>
  <c r="G1029" i="61"/>
  <c r="G1028" i="61"/>
  <c r="G1027" i="61"/>
  <c r="G1026" i="61"/>
  <c r="G1025" i="61"/>
  <c r="G1024" i="61"/>
  <c r="G1023" i="61"/>
  <c r="G1022" i="61"/>
  <c r="G1021" i="61"/>
  <c r="G1020" i="61"/>
  <c r="G1019" i="61"/>
  <c r="G1018" i="61"/>
  <c r="G1017" i="61"/>
  <c r="G1016" i="61"/>
  <c r="G1015" i="61"/>
  <c r="G1014" i="61"/>
  <c r="G1013" i="61"/>
  <c r="G1012" i="61"/>
  <c r="G1010" i="61"/>
  <c r="G1009" i="61"/>
  <c r="G1008" i="61"/>
  <c r="G1007" i="61"/>
  <c r="G1006" i="61"/>
  <c r="G1005" i="61"/>
  <c r="G1004" i="61"/>
  <c r="G1003" i="61"/>
  <c r="G1002" i="61"/>
  <c r="G1001" i="61"/>
  <c r="G1000" i="61"/>
  <c r="G999" i="61"/>
  <c r="G998" i="61"/>
  <c r="G997" i="61"/>
  <c r="G996" i="61"/>
  <c r="G995" i="61"/>
  <c r="G994" i="61"/>
  <c r="G993" i="61"/>
  <c r="G992" i="61"/>
  <c r="G991" i="61"/>
  <c r="G990" i="61"/>
  <c r="G989" i="61"/>
  <c r="G988" i="61"/>
  <c r="G987" i="61"/>
  <c r="G986" i="61"/>
  <c r="G985" i="61"/>
  <c r="G983" i="61"/>
  <c r="G982" i="61"/>
  <c r="G981" i="61"/>
  <c r="G980" i="61"/>
  <c r="G979" i="61"/>
  <c r="G978" i="61"/>
  <c r="G977" i="61"/>
  <c r="G976" i="61"/>
  <c r="G974" i="61"/>
  <c r="G973" i="61"/>
  <c r="G972" i="61"/>
  <c r="G971" i="61"/>
  <c r="G970" i="61"/>
  <c r="G969" i="61"/>
  <c r="G968" i="61"/>
  <c r="G967" i="61"/>
  <c r="G965" i="61"/>
  <c r="G964" i="61"/>
  <c r="G963" i="61"/>
  <c r="G962" i="61"/>
  <c r="G961" i="61"/>
  <c r="G960" i="61"/>
  <c r="G959" i="61"/>
  <c r="G957" i="61"/>
  <c r="G956" i="61"/>
  <c r="G955" i="61"/>
  <c r="G954" i="61"/>
  <c r="G953" i="61"/>
  <c r="G952" i="61"/>
  <c r="G951" i="61"/>
  <c r="G950" i="61"/>
  <c r="G949" i="61"/>
  <c r="G947" i="61"/>
  <c r="G946" i="61"/>
  <c r="G945" i="61"/>
  <c r="G944" i="61"/>
  <c r="G943" i="61"/>
  <c r="G942" i="61"/>
  <c r="G941" i="61"/>
  <c r="G940" i="61"/>
  <c r="G938" i="61"/>
  <c r="G937" i="61"/>
  <c r="G936" i="61"/>
  <c r="G935" i="61"/>
  <c r="G934" i="61"/>
  <c r="G932" i="61"/>
  <c r="G931" i="61"/>
  <c r="G930" i="61"/>
  <c r="G929" i="61"/>
  <c r="G927" i="61"/>
  <c r="G926" i="61"/>
  <c r="G925" i="61"/>
  <c r="G924" i="61"/>
  <c r="G923" i="61"/>
  <c r="G922" i="61"/>
  <c r="G921" i="61"/>
  <c r="G920" i="61"/>
  <c r="G918" i="61"/>
  <c r="G917" i="61"/>
  <c r="G916" i="61"/>
  <c r="G915" i="61"/>
  <c r="G914" i="61"/>
  <c r="G913" i="61"/>
  <c r="G912" i="61"/>
  <c r="G911" i="61"/>
  <c r="G910" i="61"/>
  <c r="G909" i="61"/>
  <c r="G908" i="61"/>
  <c r="G907" i="61"/>
  <c r="G906" i="61"/>
  <c r="G905" i="61"/>
  <c r="G904" i="61"/>
  <c r="G903" i="61"/>
  <c r="G902" i="61"/>
  <c r="G900" i="61"/>
  <c r="G899" i="61"/>
  <c r="G898" i="61"/>
  <c r="G897" i="61"/>
  <c r="G896" i="61"/>
  <c r="G894" i="61"/>
  <c r="G893" i="61"/>
  <c r="G892" i="61"/>
  <c r="G891" i="61"/>
  <c r="G890" i="61"/>
  <c r="G889" i="61"/>
  <c r="G888" i="61"/>
  <c r="G887" i="61"/>
  <c r="G886" i="61"/>
  <c r="G885" i="61"/>
  <c r="G884" i="61"/>
  <c r="G882" i="61"/>
  <c r="G881" i="61"/>
  <c r="G880" i="61"/>
  <c r="G879" i="61"/>
  <c r="G878" i="61"/>
  <c r="G877" i="61"/>
  <c r="G875" i="61"/>
  <c r="G874" i="61"/>
  <c r="G872" i="61"/>
  <c r="G871" i="61"/>
  <c r="G870" i="61"/>
  <c r="G869" i="61"/>
  <c r="G868" i="61"/>
  <c r="G867" i="61"/>
  <c r="G866" i="61"/>
  <c r="G864" i="61"/>
  <c r="G863" i="61"/>
  <c r="G861" i="61"/>
  <c r="G860" i="61"/>
  <c r="G859" i="61"/>
  <c r="G858" i="61"/>
  <c r="G857" i="61"/>
  <c r="G856" i="61"/>
  <c r="G854" i="61"/>
  <c r="G853" i="61"/>
  <c r="G852" i="61"/>
  <c r="G851" i="61"/>
  <c r="G850" i="61"/>
  <c r="G849" i="61"/>
  <c r="G848" i="61"/>
  <c r="G847" i="61"/>
  <c r="G846" i="61"/>
  <c r="G845" i="61"/>
  <c r="G844" i="61"/>
  <c r="G843" i="61"/>
  <c r="G841" i="61"/>
  <c r="G840" i="61"/>
  <c r="G839" i="61"/>
  <c r="G838" i="61"/>
  <c r="G837" i="61"/>
  <c r="G835" i="61"/>
  <c r="G834" i="61"/>
  <c r="G833" i="61"/>
  <c r="G832" i="61"/>
  <c r="G831" i="61"/>
  <c r="G830" i="61"/>
  <c r="G829" i="61"/>
  <c r="G828" i="61"/>
  <c r="G827" i="61"/>
  <c r="G825" i="61"/>
  <c r="G823" i="61"/>
  <c r="G822" i="61"/>
  <c r="G821" i="61"/>
  <c r="G820" i="61"/>
  <c r="G819" i="61"/>
  <c r="G818" i="61"/>
  <c r="G817" i="61"/>
  <c r="G816" i="61"/>
  <c r="G814" i="61"/>
  <c r="G813" i="61"/>
  <c r="G812" i="61"/>
  <c r="G811" i="61"/>
  <c r="G810" i="61"/>
  <c r="G809" i="61"/>
  <c r="G808" i="61"/>
  <c r="G807" i="61"/>
  <c r="G806" i="61"/>
  <c r="G805" i="61"/>
  <c r="G804" i="61"/>
  <c r="G803" i="61"/>
  <c r="G802" i="61"/>
  <c r="G801" i="61"/>
  <c r="G800" i="61"/>
  <c r="G799" i="61"/>
  <c r="G798" i="61"/>
  <c r="G797" i="61"/>
  <c r="G796" i="61"/>
  <c r="G795" i="61"/>
  <c r="G794" i="61"/>
  <c r="G793" i="61"/>
  <c r="G792" i="61"/>
  <c r="G791" i="61"/>
  <c r="G789" i="61"/>
  <c r="G788" i="61"/>
  <c r="G787" i="61"/>
  <c r="G786" i="61"/>
  <c r="G785" i="61"/>
  <c r="G784" i="61"/>
  <c r="G783" i="61"/>
  <c r="G782" i="61"/>
  <c r="G781" i="61"/>
  <c r="G780" i="61"/>
  <c r="G779" i="61"/>
  <c r="G778" i="61"/>
  <c r="G776" i="61"/>
  <c r="G775" i="61"/>
  <c r="G774" i="61"/>
  <c r="G773" i="61"/>
  <c r="G772" i="61"/>
  <c r="G770" i="61"/>
  <c r="G769" i="61"/>
  <c r="G768" i="61"/>
  <c r="G767" i="61"/>
  <c r="G766" i="61"/>
  <c r="G765" i="61"/>
  <c r="G764" i="61"/>
  <c r="G763" i="61"/>
  <c r="G762" i="61"/>
  <c r="G761" i="61"/>
  <c r="G760" i="61"/>
  <c r="G759" i="61"/>
  <c r="G758" i="61"/>
  <c r="G757" i="61"/>
  <c r="G756" i="61"/>
  <c r="G755" i="61"/>
  <c r="G753" i="61"/>
  <c r="G752" i="61"/>
  <c r="G751" i="61"/>
  <c r="G750" i="61"/>
  <c r="G749" i="61"/>
  <c r="G748" i="61"/>
  <c r="G747" i="61"/>
  <c r="G746" i="61"/>
  <c r="G745" i="61"/>
  <c r="G744" i="61"/>
  <c r="G743" i="61"/>
  <c r="G740" i="61"/>
  <c r="G738" i="61"/>
  <c r="G737" i="61"/>
  <c r="G736" i="61"/>
  <c r="G735" i="61"/>
  <c r="G734" i="61"/>
  <c r="G733" i="61"/>
  <c r="G732" i="61"/>
  <c r="G731" i="61"/>
  <c r="G730" i="61"/>
  <c r="G729" i="61"/>
  <c r="G728" i="61"/>
  <c r="G727" i="61"/>
  <c r="G725" i="61"/>
  <c r="G724" i="61"/>
  <c r="G723" i="61"/>
  <c r="G722" i="61"/>
  <c r="G720" i="61"/>
  <c r="G719" i="61"/>
  <c r="G718" i="61"/>
  <c r="G717" i="61"/>
  <c r="G716" i="61"/>
  <c r="G715" i="61"/>
  <c r="G714" i="61"/>
  <c r="G713" i="61"/>
  <c r="G712" i="61"/>
  <c r="G711" i="61"/>
  <c r="G710" i="61"/>
  <c r="G709" i="61"/>
  <c r="G707" i="61"/>
  <c r="G706" i="61"/>
  <c r="G704" i="61"/>
  <c r="G703" i="61"/>
  <c r="G701" i="61"/>
  <c r="G700" i="61"/>
  <c r="G699" i="61"/>
  <c r="G698" i="61"/>
  <c r="G696" i="61"/>
  <c r="G695" i="61"/>
  <c r="G690" i="61"/>
  <c r="G688" i="61"/>
  <c r="G687" i="61"/>
  <c r="G685" i="61"/>
  <c r="G684" i="61"/>
  <c r="G683" i="61"/>
  <c r="G682" i="61"/>
  <c r="G680" i="61"/>
  <c r="G679" i="61"/>
  <c r="G678" i="61"/>
  <c r="G677" i="61"/>
  <c r="G676" i="61"/>
  <c r="G675" i="61"/>
  <c r="G673" i="61"/>
  <c r="G672" i="61"/>
  <c r="G671" i="61"/>
  <c r="G669" i="61"/>
  <c r="G668" i="61"/>
  <c r="G667" i="61"/>
  <c r="G666" i="61"/>
  <c r="G664" i="61"/>
  <c r="G662" i="61"/>
  <c r="G660" i="61"/>
  <c r="G659" i="61"/>
  <c r="G658" i="61"/>
  <c r="G656" i="61"/>
  <c r="G655" i="61"/>
  <c r="G654" i="61"/>
  <c r="G653" i="61"/>
  <c r="G652" i="61"/>
  <c r="G651" i="61"/>
  <c r="G650" i="61"/>
  <c r="G649" i="61"/>
  <c r="G648" i="61"/>
  <c r="G647" i="61"/>
  <c r="G646" i="61"/>
  <c r="G645" i="61"/>
  <c r="G643" i="61"/>
  <c r="G642" i="61"/>
  <c r="G641" i="61"/>
  <c r="G640" i="61"/>
  <c r="G639" i="61"/>
  <c r="G638" i="61"/>
  <c r="G637" i="61"/>
  <c r="G636" i="61"/>
  <c r="G635" i="61"/>
  <c r="G634" i="61"/>
  <c r="G633" i="61"/>
  <c r="G632" i="61"/>
  <c r="G631" i="61"/>
  <c r="G630" i="61"/>
  <c r="G629" i="61"/>
  <c r="G628" i="61"/>
  <c r="G627" i="61"/>
  <c r="G626" i="61"/>
  <c r="G625" i="61"/>
  <c r="G624" i="61"/>
  <c r="G623" i="61"/>
  <c r="G622" i="61"/>
  <c r="G621" i="61"/>
  <c r="G620" i="61"/>
  <c r="G619" i="61"/>
  <c r="G618" i="61"/>
  <c r="G617" i="61"/>
  <c r="G616" i="61"/>
  <c r="G615" i="61"/>
  <c r="G613" i="61"/>
  <c r="G612" i="61"/>
  <c r="G611" i="61"/>
  <c r="G610" i="61"/>
  <c r="G609" i="61"/>
  <c r="G608" i="61"/>
  <c r="G607" i="61"/>
  <c r="G605" i="61"/>
  <c r="G604" i="61"/>
  <c r="G603" i="61"/>
  <c r="G602" i="61"/>
  <c r="G601" i="61"/>
  <c r="G600" i="61"/>
  <c r="G598" i="61"/>
  <c r="G597" i="61"/>
  <c r="G596" i="61"/>
  <c r="G595" i="61"/>
  <c r="G594" i="61"/>
  <c r="G593" i="61"/>
  <c r="G592" i="61"/>
  <c r="G591" i="61"/>
  <c r="G590" i="61"/>
  <c r="G589" i="61"/>
  <c r="G588" i="61"/>
  <c r="G587" i="61"/>
  <c r="G586" i="61"/>
  <c r="G584" i="61"/>
  <c r="G583" i="61"/>
  <c r="G582" i="61"/>
  <c r="G580" i="61"/>
  <c r="G579" i="61"/>
  <c r="G578" i="61"/>
  <c r="G577" i="61"/>
  <c r="G576" i="61"/>
  <c r="G575" i="61"/>
  <c r="G574" i="61"/>
  <c r="G573" i="61"/>
  <c r="G572" i="61"/>
  <c r="G571" i="61"/>
  <c r="G570" i="61"/>
  <c r="G569" i="61"/>
  <c r="G568" i="61"/>
  <c r="G567" i="61"/>
  <c r="G566" i="61"/>
  <c r="G565" i="61"/>
  <c r="G564" i="61"/>
  <c r="G563" i="61"/>
  <c r="G561" i="61"/>
  <c r="G560" i="61"/>
  <c r="G559" i="61"/>
  <c r="G558" i="61"/>
  <c r="G557" i="61"/>
  <c r="G556" i="61"/>
  <c r="G555" i="61"/>
  <c r="G553" i="61"/>
  <c r="G552" i="61"/>
  <c r="G551" i="61"/>
  <c r="G550" i="61"/>
  <c r="G549" i="61"/>
  <c r="G548" i="61"/>
  <c r="G547" i="61"/>
  <c r="G545" i="61"/>
  <c r="G544" i="61"/>
  <c r="G543" i="61"/>
  <c r="G542" i="61"/>
  <c r="G540" i="61"/>
  <c r="G539" i="61"/>
  <c r="G538" i="61"/>
  <c r="G537" i="61"/>
  <c r="G536" i="61"/>
  <c r="G535" i="61"/>
  <c r="G534" i="61"/>
  <c r="G533" i="61"/>
  <c r="G532" i="61"/>
  <c r="G531" i="61"/>
  <c r="G529" i="61"/>
  <c r="G528" i="61"/>
  <c r="G526" i="61"/>
  <c r="G525" i="61"/>
  <c r="G524" i="61"/>
  <c r="G523" i="61"/>
  <c r="G521" i="61"/>
  <c r="G520" i="61"/>
  <c r="G518" i="61"/>
  <c r="G517" i="61"/>
  <c r="G515" i="61"/>
  <c r="G514" i="61"/>
  <c r="G512" i="61"/>
  <c r="G511" i="61"/>
  <c r="G510" i="61"/>
  <c r="G508" i="61"/>
  <c r="G507" i="61"/>
  <c r="G506" i="61"/>
  <c r="G505" i="61"/>
  <c r="G501" i="61"/>
  <c r="G500" i="61"/>
  <c r="G499" i="61"/>
  <c r="G498" i="61"/>
  <c r="G497" i="61"/>
  <c r="G496" i="61"/>
  <c r="G495" i="61"/>
  <c r="G494" i="61"/>
  <c r="G493" i="61"/>
  <c r="G492" i="61"/>
  <c r="G491" i="61"/>
  <c r="G490" i="61"/>
  <c r="G488" i="61"/>
  <c r="G487" i="61"/>
  <c r="G485" i="61"/>
  <c r="G484" i="61"/>
  <c r="G482" i="61"/>
  <c r="G481" i="61"/>
  <c r="G480" i="61"/>
  <c r="G479" i="61"/>
  <c r="G478" i="61"/>
  <c r="G477" i="61"/>
  <c r="G476" i="61"/>
  <c r="G475" i="61"/>
  <c r="G473" i="61"/>
  <c r="G472" i="61"/>
  <c r="G471" i="61"/>
  <c r="G470" i="61"/>
  <c r="G469" i="61"/>
  <c r="G468" i="61"/>
  <c r="G467" i="61"/>
  <c r="G466" i="61"/>
  <c r="G465" i="61"/>
  <c r="G464" i="61"/>
  <c r="G463" i="61"/>
  <c r="G462" i="61"/>
  <c r="G459" i="61"/>
  <c r="G458" i="61"/>
  <c r="G457" i="61"/>
  <c r="G456" i="61"/>
  <c r="G455" i="61"/>
  <c r="G454" i="61"/>
  <c r="G453" i="61"/>
  <c r="G451" i="61"/>
  <c r="G450" i="61"/>
  <c r="G449" i="61"/>
  <c r="G448" i="61"/>
  <c r="G447" i="61"/>
  <c r="G446" i="61"/>
  <c r="G445" i="61"/>
  <c r="G443" i="61"/>
  <c r="G442" i="61"/>
  <c r="G440" i="61"/>
  <c r="G439" i="61"/>
  <c r="G438" i="61"/>
  <c r="G436" i="61"/>
  <c r="G435" i="61"/>
  <c r="G434" i="61"/>
  <c r="G433" i="61"/>
  <c r="G431" i="61"/>
  <c r="G430" i="61"/>
  <c r="G429" i="61"/>
  <c r="G428" i="61"/>
  <c r="G425" i="61"/>
  <c r="G423" i="61"/>
  <c r="G421" i="61"/>
  <c r="G420" i="61"/>
  <c r="G419" i="61"/>
  <c r="G418" i="61"/>
  <c r="G417" i="61"/>
  <c r="G416" i="61"/>
  <c r="G415" i="61"/>
  <c r="G414" i="61"/>
  <c r="G413" i="61"/>
  <c r="G412" i="61"/>
  <c r="G411" i="61"/>
  <c r="G410" i="61"/>
  <c r="G409" i="61"/>
  <c r="G408" i="61"/>
  <c r="G407" i="61"/>
  <c r="G406" i="61"/>
  <c r="G404" i="61"/>
  <c r="G403" i="61"/>
  <c r="G402" i="61"/>
  <c r="G401" i="61"/>
  <c r="G400" i="61"/>
  <c r="G399" i="61"/>
  <c r="G398" i="61"/>
  <c r="G397" i="61"/>
  <c r="G396" i="61"/>
  <c r="G395" i="61"/>
  <c r="G394" i="61"/>
  <c r="G393" i="61"/>
  <c r="G392" i="61"/>
  <c r="G391" i="61"/>
  <c r="G390" i="61"/>
  <c r="G388" i="61"/>
  <c r="G387" i="61"/>
  <c r="G386" i="61"/>
  <c r="G384" i="61"/>
  <c r="G383" i="61"/>
  <c r="G382" i="61"/>
  <c r="G380" i="61"/>
  <c r="G379" i="61"/>
  <c r="G378" i="61"/>
  <c r="G377" i="61"/>
  <c r="G376" i="61"/>
  <c r="G375" i="61"/>
  <c r="G374" i="61"/>
  <c r="G373" i="61"/>
  <c r="G372" i="61"/>
  <c r="G370" i="61"/>
  <c r="G369" i="61"/>
  <c r="G368" i="61"/>
  <c r="G367" i="61"/>
  <c r="G366" i="61"/>
  <c r="G364" i="61"/>
  <c r="G363" i="61"/>
  <c r="G362" i="61"/>
  <c r="G360" i="61"/>
  <c r="G359" i="61"/>
  <c r="G358" i="61"/>
  <c r="G357" i="61"/>
  <c r="G356" i="61"/>
  <c r="G355" i="61"/>
  <c r="G354" i="61"/>
  <c r="G353" i="61"/>
  <c r="G352" i="61"/>
  <c r="G351" i="61"/>
  <c r="G349" i="61"/>
  <c r="G348" i="61"/>
  <c r="G347" i="61"/>
  <c r="G346" i="61"/>
  <c r="G345" i="61"/>
  <c r="G344" i="61"/>
  <c r="G342" i="61"/>
  <c r="G341" i="61"/>
  <c r="G340" i="61"/>
  <c r="G339" i="61"/>
  <c r="G338" i="61"/>
  <c r="G337" i="61"/>
  <c r="G336" i="61"/>
  <c r="G335" i="61"/>
  <c r="G334" i="61"/>
  <c r="G333" i="61"/>
  <c r="G332" i="61"/>
  <c r="G331" i="61"/>
  <c r="G330" i="61"/>
  <c r="G329" i="61"/>
  <c r="G328" i="61"/>
  <c r="G327" i="61"/>
  <c r="G326" i="61"/>
  <c r="G325" i="61"/>
  <c r="G324" i="61"/>
  <c r="G323" i="61"/>
  <c r="G322" i="61"/>
  <c r="G321" i="61"/>
  <c r="G320" i="61"/>
  <c r="G319" i="61"/>
  <c r="G318" i="61"/>
  <c r="G317" i="61"/>
  <c r="G316" i="61"/>
  <c r="G315" i="61"/>
  <c r="G314" i="61"/>
  <c r="G313" i="61"/>
  <c r="G311" i="61"/>
  <c r="G310" i="61"/>
  <c r="G309" i="61"/>
  <c r="G308" i="61"/>
  <c r="G306" i="61"/>
  <c r="G305" i="61"/>
  <c r="G304" i="61"/>
  <c r="G303" i="61"/>
  <c r="G302" i="61"/>
  <c r="G300" i="61"/>
  <c r="G299" i="61"/>
  <c r="G298" i="61"/>
  <c r="G297" i="61"/>
  <c r="G296" i="61"/>
  <c r="G295" i="61"/>
  <c r="G294" i="61"/>
  <c r="G293" i="61"/>
  <c r="G291" i="61"/>
  <c r="G290" i="61"/>
  <c r="G289" i="61"/>
  <c r="G288" i="61"/>
  <c r="G287" i="61"/>
  <c r="G285" i="61"/>
  <c r="G284" i="61"/>
  <c r="G283" i="61"/>
  <c r="G281" i="61"/>
  <c r="G280" i="61"/>
  <c r="G279" i="61"/>
  <c r="G278" i="61"/>
  <c r="G277" i="61"/>
  <c r="G275" i="61"/>
  <c r="G274" i="61"/>
  <c r="G273" i="61"/>
  <c r="G272" i="61"/>
  <c r="G270" i="61"/>
  <c r="G269" i="61"/>
  <c r="G268" i="61"/>
  <c r="G266" i="61"/>
  <c r="G265" i="61"/>
  <c r="G264" i="61"/>
  <c r="G263" i="61"/>
  <c r="G262" i="61"/>
  <c r="G261" i="61"/>
  <c r="G259" i="61"/>
  <c r="G258" i="61"/>
  <c r="G257" i="61"/>
  <c r="G256" i="61"/>
  <c r="G255" i="61"/>
  <c r="G254" i="61"/>
  <c r="G253" i="61"/>
  <c r="G252" i="61"/>
  <c r="G251" i="61"/>
  <c r="G250" i="61"/>
  <c r="G248" i="61"/>
  <c r="G247" i="61"/>
  <c r="G246" i="61"/>
  <c r="G245" i="61"/>
  <c r="G243" i="61"/>
  <c r="G242" i="61"/>
  <c r="G241" i="61"/>
  <c r="G239" i="61"/>
  <c r="G238" i="61"/>
  <c r="G237" i="61"/>
  <c r="G236" i="61"/>
  <c r="G235" i="61"/>
  <c r="G232" i="61"/>
  <c r="G231" i="61"/>
  <c r="G230" i="61"/>
  <c r="G228" i="61"/>
  <c r="G227" i="61"/>
  <c r="G226" i="61"/>
  <c r="G225" i="61"/>
  <c r="G224" i="61"/>
  <c r="G223" i="61"/>
  <c r="G222" i="61"/>
  <c r="G221" i="61"/>
  <c r="G220" i="61"/>
  <c r="G218" i="61"/>
  <c r="G217" i="61"/>
  <c r="G216" i="61"/>
  <c r="G215" i="61"/>
  <c r="G214" i="61"/>
  <c r="G213" i="61"/>
  <c r="G212" i="61"/>
  <c r="G211" i="61"/>
  <c r="G210" i="61"/>
  <c r="G208" i="61"/>
  <c r="G207" i="61"/>
  <c r="G206" i="61"/>
  <c r="G205" i="61"/>
  <c r="G204" i="61"/>
  <c r="G203" i="61"/>
  <c r="G202" i="61"/>
  <c r="G201" i="61"/>
  <c r="G200" i="61"/>
  <c r="G198" i="61"/>
  <c r="G197" i="61"/>
  <c r="G196" i="61"/>
  <c r="G195" i="61"/>
  <c r="G194" i="61"/>
  <c r="G192" i="61"/>
  <c r="G191" i="61"/>
  <c r="G190" i="61"/>
  <c r="G189" i="61"/>
  <c r="G188" i="61"/>
  <c r="G187" i="61"/>
  <c r="G185" i="61"/>
  <c r="G184" i="61"/>
  <c r="G183" i="61"/>
  <c r="G182" i="61"/>
  <c r="G181" i="61"/>
  <c r="G180" i="61"/>
  <c r="G178" i="61"/>
  <c r="G177" i="61"/>
  <c r="G176" i="61"/>
  <c r="G175" i="61"/>
  <c r="G174" i="61"/>
  <c r="G172" i="61"/>
  <c r="G171" i="61"/>
  <c r="G170" i="61"/>
  <c r="G169" i="61"/>
  <c r="G168" i="61"/>
  <c r="G167" i="61"/>
  <c r="G165" i="61"/>
  <c r="G163" i="61"/>
  <c r="G162" i="61"/>
  <c r="G161" i="61"/>
  <c r="G156" i="61"/>
  <c r="G155" i="61"/>
  <c r="G154" i="61"/>
  <c r="G153" i="61"/>
  <c r="G152" i="61"/>
  <c r="G151" i="61"/>
  <c r="G150" i="61"/>
  <c r="G149" i="61"/>
  <c r="G148" i="61"/>
  <c r="G147" i="61"/>
  <c r="G146" i="61"/>
  <c r="G145" i="61"/>
  <c r="G144" i="61"/>
  <c r="G143" i="61"/>
  <c r="G142" i="61"/>
  <c r="G141" i="61"/>
  <c r="G140" i="61"/>
  <c r="G139" i="61"/>
  <c r="G138" i="61"/>
  <c r="G137" i="61"/>
  <c r="G136" i="61"/>
  <c r="G134" i="61"/>
  <c r="G133" i="61"/>
  <c r="G132" i="61"/>
  <c r="G131" i="61"/>
  <c r="G130" i="61"/>
  <c r="G128" i="61"/>
  <c r="G127" i="61"/>
  <c r="G126" i="61"/>
  <c r="G124" i="61"/>
  <c r="G123" i="61"/>
  <c r="G122" i="61"/>
  <c r="G121" i="61"/>
  <c r="G115" i="61"/>
  <c r="G114" i="61"/>
  <c r="G111" i="61"/>
  <c r="G110" i="61"/>
  <c r="G103" i="61"/>
  <c r="G102" i="61"/>
  <c r="G100" i="61"/>
  <c r="G99" i="61"/>
  <c r="G98" i="61"/>
  <c r="G97" i="61"/>
  <c r="G96" i="61"/>
  <c r="G95" i="61"/>
  <c r="G94" i="61"/>
  <c r="G93" i="61"/>
  <c r="G91" i="61"/>
  <c r="G90" i="61"/>
  <c r="G88" i="61"/>
  <c r="G85" i="61"/>
  <c r="G84" i="61"/>
  <c r="G83" i="61"/>
  <c r="G82" i="61"/>
  <c r="G81" i="61"/>
  <c r="G80" i="61"/>
  <c r="G78" i="61"/>
  <c r="G77" i="61"/>
  <c r="G76" i="61"/>
  <c r="G75" i="61"/>
  <c r="G74" i="61"/>
  <c r="G73" i="61"/>
  <c r="G72" i="61"/>
  <c r="G70" i="61"/>
  <c r="G69" i="61"/>
  <c r="G68" i="61"/>
  <c r="G67" i="61"/>
  <c r="G66" i="61"/>
  <c r="G65" i="61"/>
  <c r="G64" i="61"/>
  <c r="G63" i="61"/>
  <c r="G62" i="61"/>
  <c r="G61" i="61"/>
  <c r="G60" i="61"/>
  <c r="G59" i="61"/>
  <c r="G58" i="61"/>
  <c r="G57" i="61"/>
  <c r="G56" i="61"/>
  <c r="G55" i="61"/>
  <c r="G54" i="61"/>
  <c r="G53" i="61"/>
  <c r="G52" i="61"/>
  <c r="G51" i="61"/>
  <c r="G50" i="61"/>
  <c r="G49" i="61"/>
  <c r="G48" i="61"/>
  <c r="G46" i="61"/>
  <c r="G44" i="61"/>
  <c r="G43" i="61"/>
  <c r="G42" i="61"/>
  <c r="G41" i="61"/>
  <c r="G40" i="61"/>
  <c r="G39" i="61"/>
  <c r="G38" i="61"/>
  <c r="G37" i="61"/>
  <c r="G35" i="61"/>
  <c r="G33" i="61"/>
  <c r="G32" i="61"/>
  <c r="G30" i="61"/>
  <c r="G28" i="61"/>
  <c r="G26" i="61"/>
  <c r="G25" i="61"/>
  <c r="G24" i="61"/>
  <c r="G22" i="61"/>
  <c r="G21" i="61"/>
  <c r="G20" i="61"/>
  <c r="G19" i="61"/>
  <c r="G18" i="61"/>
  <c r="G17" i="61"/>
  <c r="G16" i="61"/>
  <c r="G14" i="61"/>
  <c r="G13" i="61"/>
  <c r="G11" i="61"/>
  <c r="G10" i="61"/>
  <c r="G9" i="61"/>
  <c r="F224" i="60"/>
  <c r="D224" i="60"/>
  <c r="C73" i="6"/>
  <c r="B73" i="6"/>
  <c r="C72" i="6"/>
  <c r="C71" i="6"/>
  <c r="C70" i="6"/>
  <c r="C69" i="6"/>
  <c r="C68" i="6"/>
  <c r="C67" i="6"/>
  <c r="C66" i="6"/>
  <c r="C65" i="6"/>
  <c r="Q56" i="6"/>
  <c r="P56" i="6"/>
  <c r="O56" i="6"/>
  <c r="N56" i="6"/>
  <c r="M56" i="6"/>
  <c r="L56" i="6"/>
  <c r="K56" i="6"/>
  <c r="J56" i="6"/>
  <c r="I56" i="6"/>
  <c r="H56" i="6"/>
  <c r="G56" i="6"/>
  <c r="F56" i="6"/>
  <c r="E56" i="6"/>
  <c r="D56" i="6"/>
  <c r="C56" i="6"/>
  <c r="B56" i="6"/>
  <c r="C55" i="6"/>
  <c r="Q54" i="6"/>
  <c r="O54" i="6"/>
  <c r="M54" i="6"/>
  <c r="K54" i="6"/>
  <c r="I54" i="6"/>
  <c r="H54" i="6"/>
  <c r="G54" i="6"/>
  <c r="F54" i="6"/>
  <c r="E54" i="6"/>
  <c r="D54" i="6"/>
  <c r="C54" i="6"/>
  <c r="B54" i="6"/>
  <c r="Q53" i="6"/>
  <c r="O53" i="6"/>
  <c r="M53" i="6"/>
  <c r="K53" i="6"/>
  <c r="I53" i="6"/>
  <c r="H53" i="6"/>
  <c r="G53" i="6"/>
  <c r="F53" i="6"/>
  <c r="E53" i="6"/>
  <c r="D53" i="6"/>
  <c r="C53" i="6"/>
  <c r="B53" i="6"/>
  <c r="Q52" i="6"/>
  <c r="O52" i="6"/>
  <c r="M52" i="6"/>
  <c r="K52" i="6"/>
  <c r="I52" i="6"/>
  <c r="G52" i="6"/>
  <c r="E52" i="6"/>
  <c r="C52" i="6"/>
  <c r="Q51" i="6"/>
  <c r="O51" i="6"/>
  <c r="M51" i="6"/>
  <c r="K51" i="6"/>
  <c r="I51" i="6"/>
  <c r="G51" i="6"/>
  <c r="E51" i="6"/>
  <c r="C51" i="6"/>
  <c r="Q50" i="6"/>
  <c r="O50" i="6"/>
  <c r="M50" i="6"/>
  <c r="K50" i="6"/>
  <c r="I50" i="6"/>
  <c r="G50" i="6"/>
  <c r="E50" i="6"/>
  <c r="C50" i="6"/>
  <c r="Q49" i="6"/>
  <c r="O49" i="6"/>
  <c r="M49" i="6"/>
  <c r="K49" i="6"/>
  <c r="I49" i="6"/>
  <c r="G49" i="6"/>
  <c r="E49" i="6"/>
  <c r="C49" i="6"/>
  <c r="Q48" i="6"/>
  <c r="O48" i="6"/>
  <c r="M48" i="6"/>
  <c r="K48" i="6"/>
  <c r="I48" i="6"/>
  <c r="G48" i="6"/>
  <c r="E48" i="6"/>
  <c r="C48" i="6"/>
  <c r="Q47" i="6"/>
  <c r="O47" i="6"/>
  <c r="M47" i="6"/>
  <c r="K47" i="6"/>
  <c r="I47" i="6"/>
  <c r="G47" i="6"/>
  <c r="E47" i="6"/>
  <c r="C47" i="6"/>
  <c r="Q46" i="6"/>
  <c r="O46" i="6"/>
  <c r="M46" i="6"/>
  <c r="K46" i="6"/>
  <c r="I46" i="6"/>
  <c r="G46" i="6"/>
  <c r="E46" i="6"/>
  <c r="C46" i="6"/>
  <c r="Q45" i="6"/>
  <c r="O45" i="6"/>
  <c r="M45" i="6"/>
  <c r="K45" i="6"/>
  <c r="I45" i="6"/>
  <c r="G45" i="6"/>
  <c r="E45" i="6"/>
  <c r="C45" i="6"/>
  <c r="Q44" i="6"/>
  <c r="O44" i="6"/>
  <c r="M44" i="6"/>
  <c r="K44" i="6"/>
  <c r="I44" i="6"/>
  <c r="G44" i="6"/>
  <c r="E44" i="6"/>
  <c r="D44" i="6"/>
  <c r="C44" i="6"/>
  <c r="E43" i="6"/>
  <c r="C43" i="6"/>
  <c r="C36" i="6"/>
  <c r="B36" i="6"/>
  <c r="C35" i="6"/>
  <c r="C34" i="6"/>
  <c r="C33" i="6"/>
  <c r="C32" i="6"/>
  <c r="C31" i="6"/>
  <c r="H16" i="6"/>
  <c r="G16" i="6"/>
  <c r="F16" i="6"/>
  <c r="E16" i="6"/>
  <c r="D16" i="6"/>
  <c r="C16" i="6"/>
  <c r="B16" i="6"/>
  <c r="H15" i="6"/>
  <c r="G15" i="6"/>
  <c r="F15" i="6"/>
  <c r="E15" i="6"/>
  <c r="D15" i="6"/>
  <c r="C15" i="6"/>
  <c r="B15" i="6"/>
  <c r="H7" i="6"/>
  <c r="G7" i="6"/>
  <c r="F7" i="6"/>
  <c r="E7" i="6"/>
  <c r="D7" i="6"/>
  <c r="C7" i="6"/>
  <c r="B7" i="6"/>
  <c r="H6" i="6"/>
  <c r="G6" i="6"/>
  <c r="F6" i="6"/>
  <c r="E6" i="6"/>
  <c r="D6" i="6"/>
  <c r="C6" i="6"/>
  <c r="B6" i="6"/>
  <c r="J36" i="2"/>
  <c r="I36" i="2"/>
  <c r="H36" i="2"/>
  <c r="G36" i="2"/>
  <c r="F36" i="2"/>
  <c r="E36" i="2"/>
  <c r="D36" i="2"/>
  <c r="J27" i="1"/>
  <c r="I27" i="1"/>
  <c r="H27" i="1"/>
  <c r="G27" i="1"/>
  <c r="F27" i="1"/>
  <c r="E27" i="1"/>
  <c r="D27" i="1"/>
  <c r="E248" i="64" l="1"/>
  <c r="E531" i="64"/>
  <c r="E287" i="64"/>
  <c r="C536" i="64"/>
  <c r="E536" i="64" s="1"/>
  <c r="E22" i="64"/>
</calcChain>
</file>

<file path=xl/sharedStrings.xml><?xml version="1.0" encoding="utf-8"?>
<sst xmlns="http://schemas.openxmlformats.org/spreadsheetml/2006/main" count="18363" uniqueCount="5014">
  <si>
    <t>Cestovní ruch</t>
  </si>
  <si>
    <t>Skutečnost</t>
  </si>
  <si>
    <t>v tis. Kč</t>
  </si>
  <si>
    <t>Kapitálové výdaje</t>
  </si>
  <si>
    <t>Běžné výdaje</t>
  </si>
  <si>
    <t>Daňové příjmy</t>
  </si>
  <si>
    <t>Nedaňové příjmy</t>
  </si>
  <si>
    <t>Kapitálové příjmy</t>
  </si>
  <si>
    <t>ostatní</t>
  </si>
  <si>
    <t>Odvětví/dotační program</t>
  </si>
  <si>
    <t>Celkový součet</t>
  </si>
  <si>
    <t>Celkem</t>
  </si>
  <si>
    <t>v mil. Kč</t>
  </si>
  <si>
    <t>Rok 2011</t>
  </si>
  <si>
    <t>Rok 2012</t>
  </si>
  <si>
    <t>Rok 2013</t>
  </si>
  <si>
    <t>Rok 2014</t>
  </si>
  <si>
    <t>Dotace</t>
  </si>
  <si>
    <t>Vlastní příjmy</t>
  </si>
  <si>
    <t>pol. 3xxx</t>
  </si>
  <si>
    <t>pol. 1xxx</t>
  </si>
  <si>
    <t>pol. 42xx</t>
  </si>
  <si>
    <t>pol. 41xx</t>
  </si>
  <si>
    <t>pol. 2xxx</t>
  </si>
  <si>
    <t xml:space="preserve"> = územko, prezentace, nes.rez., FV, platba daní, … FSM + socfond</t>
  </si>
  <si>
    <t>Data graf 1</t>
  </si>
  <si>
    <t>dotace</t>
  </si>
  <si>
    <t>vlastní příjmy</t>
  </si>
  <si>
    <t>Data graf 2</t>
  </si>
  <si>
    <t>běžné výdaje</t>
  </si>
  <si>
    <t>kapitálové výdaje</t>
  </si>
  <si>
    <t>Data graf 3</t>
  </si>
  <si>
    <t>Daně a správní poplatky</t>
  </si>
  <si>
    <t>Investiční dotace</t>
  </si>
  <si>
    <t>Neinvestiční dotace</t>
  </si>
  <si>
    <t>druh příjmu</t>
  </si>
  <si>
    <t>Čerpání v tis. Kč</t>
  </si>
  <si>
    <t>Data graf 4</t>
  </si>
  <si>
    <t xml:space="preserve"> - z toho SPZ Nošovice</t>
  </si>
  <si>
    <t>Regionální rozvoj</t>
  </si>
  <si>
    <t>Školství</t>
  </si>
  <si>
    <t>Kultura</t>
  </si>
  <si>
    <t>Zdravotnictví</t>
  </si>
  <si>
    <t>Životní prostředí</t>
  </si>
  <si>
    <t>Sociální věci</t>
  </si>
  <si>
    <t>Krizové řízení</t>
  </si>
  <si>
    <t>Všeobecná veřejná správa a služby</t>
  </si>
  <si>
    <t>Ostatní</t>
  </si>
  <si>
    <t>finance a správa majetku</t>
  </si>
  <si>
    <t>celkem</t>
  </si>
  <si>
    <t>všeobecná veřejná správa a služby</t>
  </si>
  <si>
    <t xml:space="preserve"> = KÚ, ZAST, SOCFOND</t>
  </si>
  <si>
    <t>Data graf 5</t>
  </si>
  <si>
    <t>%</t>
  </si>
  <si>
    <t xml:space="preserve">Životní prostředí </t>
  </si>
  <si>
    <t>Sociální věcí</t>
  </si>
  <si>
    <t>13.2 Tabulková část</t>
  </si>
  <si>
    <t>Pozn.:</t>
  </si>
  <si>
    <t>Případný rozdíl v součtovém řádku oproti součtu jednotlivých položek v tabulkách je způsoben zaokrouhlením.</t>
  </si>
  <si>
    <t>Rok 2015</t>
  </si>
  <si>
    <t>PŘÍJMY PO KONSOLIDACI</t>
  </si>
  <si>
    <t xml:space="preserve">Příjmy celkem        </t>
  </si>
  <si>
    <t xml:space="preserve">Konsolidace příjmů   </t>
  </si>
  <si>
    <t xml:space="preserve">Přijaté transfery celkem        </t>
  </si>
  <si>
    <t>Kapitálové příjmy celkem</t>
  </si>
  <si>
    <t>Nedaňové příjmy celkem</t>
  </si>
  <si>
    <t>Daňové příjmy celkem</t>
  </si>
  <si>
    <t>Ostatní převody z vlastních fondů</t>
  </si>
  <si>
    <t>Převody z rozpočtových účtů</t>
  </si>
  <si>
    <t>Investiční přijaté transfery</t>
  </si>
  <si>
    <t xml:space="preserve">      </t>
  </si>
  <si>
    <t>Investiční přijaté transfery od obcí</t>
  </si>
  <si>
    <t>Neinvestiční přijaté transfery</t>
  </si>
  <si>
    <t>Neinvestiční přijaté transfery od regionálních rad</t>
  </si>
  <si>
    <t>Neinvestiční přijaté transfery od krajů</t>
  </si>
  <si>
    <t>Neinvestiční přijaté transfery od obcí</t>
  </si>
  <si>
    <t>Neinvestiční převody z Národního fondu</t>
  </si>
  <si>
    <t>Ostatní neinvestiční přijaté transfery ze státního rozpočtu</t>
  </si>
  <si>
    <t>% plnění UR</t>
  </si>
  <si>
    <t>Upravený rozpočet</t>
  </si>
  <si>
    <t>Schválený rozpočet</t>
  </si>
  <si>
    <t>Text</t>
  </si>
  <si>
    <t>Položka</t>
  </si>
  <si>
    <t>OdPa</t>
  </si>
  <si>
    <t>Přijaté transfery</t>
  </si>
  <si>
    <t>Činnost regionální správy</t>
  </si>
  <si>
    <t>Příjmy z prodeje ostatního hmotného dlouhodobého majetku</t>
  </si>
  <si>
    <t>Ostatní záležitosti požární ochrany a integrovaného záchranného systému</t>
  </si>
  <si>
    <t>Požární ochrana - profesionální část</t>
  </si>
  <si>
    <t>Ostatní investiční příjmy jinde nezařazené</t>
  </si>
  <si>
    <t>Komunální služby a územní rozvoj jinde nezařazené</t>
  </si>
  <si>
    <t>Příjmy z prodeje pozemků</t>
  </si>
  <si>
    <t>Přijaté splátky půjčených prostředků</t>
  </si>
  <si>
    <t>Splátky půjčených prostředků od příspěvkových organizací</t>
  </si>
  <si>
    <t>-</t>
  </si>
  <si>
    <t>Splátky půjčených prostředků od obecně prospěšných společností a podobných subjektů</t>
  </si>
  <si>
    <t>Ostatní činnosti jinde nezařazené</t>
  </si>
  <si>
    <t>Ostatní přijaté vratky transferů</t>
  </si>
  <si>
    <t>Přijaté vratky transferů od jiných veřejných rozpočtů</t>
  </si>
  <si>
    <t>Finanční vypořádání minulých let</t>
  </si>
  <si>
    <t>Příjmy z finančního vypořádání minulých let mezi regionální radou a kraji, obcemi a dobrovolnými svazky obcí</t>
  </si>
  <si>
    <t>Příjmy z finančního vypořádání minulých let mezi krajem a obcemi</t>
  </si>
  <si>
    <t>Pojištění funkčně nespecifikované</t>
  </si>
  <si>
    <t>Přijaté pojistné náhrady</t>
  </si>
  <si>
    <t>Obecné příjmy a výdaje z finančních operací</t>
  </si>
  <si>
    <t>Ostatní nedaňové příjmy jinde nezařazené</t>
  </si>
  <si>
    <t>Příjmy z úroků (část)</t>
  </si>
  <si>
    <t>Přijaté nekapitálové příspěvky a náhrady</t>
  </si>
  <si>
    <t>Sankční platby přijaté od jiných subjektů</t>
  </si>
  <si>
    <t>Sankční platby přijaté od státu, obcí a krajů</t>
  </si>
  <si>
    <t>Kursové rozdíly v příjmech</t>
  </si>
  <si>
    <t>Ostatní příjmy z pronájmu majetku</t>
  </si>
  <si>
    <t>Příjmy z poskytování služeb a výrobků</t>
  </si>
  <si>
    <t>Zastupitelstva krajů</t>
  </si>
  <si>
    <t>Přijaté neinvestiční dary</t>
  </si>
  <si>
    <t>Operační a informační střediska integrovaného záchranného systému</t>
  </si>
  <si>
    <t>Ostatní správa v oblasti krizového řízení</t>
  </si>
  <si>
    <t>Ostatní záležitosti sociálních věcí a politiky zaměstnanosti</t>
  </si>
  <si>
    <t>Ostatní služby a činnosti v oblasti sociální prevence</t>
  </si>
  <si>
    <t>Raná péče a sociálně aktivizační služby pro rodiny s dětmi</t>
  </si>
  <si>
    <t>Domovy pro osoby se zdravotním postižením a domovy se zvláštním režimem</t>
  </si>
  <si>
    <t>Odvody příspěvkových organizací</t>
  </si>
  <si>
    <t>Domovy pro seniory</t>
  </si>
  <si>
    <t>Ostatní sociální péče a pomoc ostatním skupinám obyvatelstva</t>
  </si>
  <si>
    <t>Ostatní dávky zdravotně postiženým občanům</t>
  </si>
  <si>
    <t>Příspěvek na provoz motorového vozidla</t>
  </si>
  <si>
    <t>Ostatní dávky sociální pomoci</t>
  </si>
  <si>
    <t>Ostatní správa v ochraně životního prostředí</t>
  </si>
  <si>
    <t>Chráněné části přírody</t>
  </si>
  <si>
    <t>Příjmy z pronájmu pozemků</t>
  </si>
  <si>
    <t>Ostatní příjmy z vlastní činnosti</t>
  </si>
  <si>
    <t>Územní rozvoj</t>
  </si>
  <si>
    <t>Ostatní činnost ve zdravotnictví</t>
  </si>
  <si>
    <t>Zdravotnická záchranná služba</t>
  </si>
  <si>
    <t>Ostatní nemocnice</t>
  </si>
  <si>
    <t>Využití volného času dětí a mládeže</t>
  </si>
  <si>
    <t>Ostatní tělovýchovná činnost</t>
  </si>
  <si>
    <t>Zachování a obnova kulturních památek</t>
  </si>
  <si>
    <t>Příjmy z prodeje krátkodobého a drobného dlouhodobého majetku</t>
  </si>
  <si>
    <t>Ostatní záležitosti kultury</t>
  </si>
  <si>
    <t>Vydavatelská činnost</t>
  </si>
  <si>
    <t>Činnosti knihovnické</t>
  </si>
  <si>
    <t>Filmová tvorba, distribuce, kina a shromažďování audiovizuálních archiválií</t>
  </si>
  <si>
    <t>Hudební činnost</t>
  </si>
  <si>
    <t>Ostatní záležitosti vzdělávání</t>
  </si>
  <si>
    <t>Ostatní odvody příspěvkových organizací</t>
  </si>
  <si>
    <t>Základní umělecké školy</t>
  </si>
  <si>
    <t>Střední školy poskytující střední vzdělání s výučním listem</t>
  </si>
  <si>
    <t>Střední odborné školy</t>
  </si>
  <si>
    <t>Gymnázia</t>
  </si>
  <si>
    <t>Základní školy pro žáky se speciálními vzdělávacími potřebami</t>
  </si>
  <si>
    <t>Mateřské školy</t>
  </si>
  <si>
    <t>Ostatní záležitosti vodního hospodářství</t>
  </si>
  <si>
    <t>Letiště</t>
  </si>
  <si>
    <t>Provoz veřejné železniční dopravy</t>
  </si>
  <si>
    <t>Ostatní záležitosti v silniční dopravě</t>
  </si>
  <si>
    <t>Provoz veřejné silniční dopravy</t>
  </si>
  <si>
    <t>Silnice</t>
  </si>
  <si>
    <t>Úspora energie a obnovitelné zdroje</t>
  </si>
  <si>
    <t>Rybářství</t>
  </si>
  <si>
    <t>Ostatní záležitosti lesního hospodářství</t>
  </si>
  <si>
    <t>Správní poplatky</t>
  </si>
  <si>
    <t>Daň z přidané hodnoty</t>
  </si>
  <si>
    <t>Daň z příjmů právnických osob za kraje</t>
  </si>
  <si>
    <t>Daň z příjmů právnických osob</t>
  </si>
  <si>
    <t>PŘÍJMY</t>
  </si>
  <si>
    <t>VÝDAJE PO KONSOLIDACI</t>
  </si>
  <si>
    <t xml:space="preserve">Výdaje celkem        </t>
  </si>
  <si>
    <t xml:space="preserve">Konsolidace výdajů   </t>
  </si>
  <si>
    <t>Kapitálové výdaje celkem</t>
  </si>
  <si>
    <t xml:space="preserve">Běžné výdaje celkem  </t>
  </si>
  <si>
    <t>Skupina 6 - Všeobecná veřejná správa a služby - celkem</t>
  </si>
  <si>
    <t>Výpočetní technika</t>
  </si>
  <si>
    <t>Dopravní prostředky</t>
  </si>
  <si>
    <t>Stroje, přístroje a zařízení</t>
  </si>
  <si>
    <t>Budovy, haly a stavby</t>
  </si>
  <si>
    <t>Ostatní nákupy dlouhodobého nehmotného majetku</t>
  </si>
  <si>
    <t>Programové vybavení</t>
  </si>
  <si>
    <t>Ostatní investiční  transfery neziskovým a podobným organizacím</t>
  </si>
  <si>
    <t>Skupina 5 - Bezpečnost státu a právní ochrana - celkem</t>
  </si>
  <si>
    <t>Pozemky</t>
  </si>
  <si>
    <t>Požární ochrana - dobrovolná část</t>
  </si>
  <si>
    <t>Investiční transfery obcím</t>
  </si>
  <si>
    <t xml:space="preserve">Investiční transfery spolkům </t>
  </si>
  <si>
    <t>Ostatní investiční transfery jiným veřejným rozpočtům</t>
  </si>
  <si>
    <t>Bezpečnost a veřejný pořádek</t>
  </si>
  <si>
    <t>Záležitosti krizového řízení jinde nezařazené</t>
  </si>
  <si>
    <t>Ochrana obyvatelstva</t>
  </si>
  <si>
    <t>Skupina 4 - Sociální věci a politika zaměstnanosti - celkem</t>
  </si>
  <si>
    <t>Investiční transfery církvím a náboženským společnostem</t>
  </si>
  <si>
    <t>Investiční transfery obecně prospěšným společnostem</t>
  </si>
  <si>
    <t>Sociálně terapeutické dílny</t>
  </si>
  <si>
    <t>Investiční transfery zřízeným příspěvkovým organizacím</t>
  </si>
  <si>
    <t>Chráněné bydlení</t>
  </si>
  <si>
    <t>Ostatní sociální péče a pomoc rodině a manželství</t>
  </si>
  <si>
    <t>x</t>
  </si>
  <si>
    <t>Ostatní výdaje související se sociálním poradenstvím</t>
  </si>
  <si>
    <t>Odborné sociální poradenství</t>
  </si>
  <si>
    <t>Skupina 3 - Služby pro obyvatelstvo - celkem</t>
  </si>
  <si>
    <t>Ostatní ekologické záležitosti</t>
  </si>
  <si>
    <t>Ekologická výchova a osvěta</t>
  </si>
  <si>
    <t>Protierozní, protilavinová a protipožární ochrana</t>
  </si>
  <si>
    <t>Ostatní investiční transfery podnikatelským subjektům</t>
  </si>
  <si>
    <t>Ostatní nakládání s odpady</t>
  </si>
  <si>
    <t>Nákup akcií</t>
  </si>
  <si>
    <t>Ostatní činnosti k ochraně ovzduší</t>
  </si>
  <si>
    <t>Účelové investiční transfery nepodnikajícím fyzickým osobám</t>
  </si>
  <si>
    <t>Investiční transfery vysokým školám</t>
  </si>
  <si>
    <t>Investiční transfery nefinančním podnikatelským subjektům - právnickým osobám</t>
  </si>
  <si>
    <t>Nákup dlouhodobého hmotného majetku jinde nezařazený</t>
  </si>
  <si>
    <t>Investiční transfery ostatním příspěvkovým organizacím</t>
  </si>
  <si>
    <t>Investiční transfery veřejným výzkumným institucím</t>
  </si>
  <si>
    <t>Ostatní investiční transfery veřejným rozpočtům územní úrovně</t>
  </si>
  <si>
    <t>Územní plánování</t>
  </si>
  <si>
    <t>Odborné léčebné ústavy</t>
  </si>
  <si>
    <t>Jiné investiční transfery zřízeným příspěvkovým organizacím</t>
  </si>
  <si>
    <t>Ostatní záležitosti ochrany památek a péče o kulturní dědictví</t>
  </si>
  <si>
    <t>Pořízení, zachování a obnova hodnot místního kulturního, národního a historického povědomí</t>
  </si>
  <si>
    <t>Činnosti muzeí a galerií</t>
  </si>
  <si>
    <t>Divadelní činnost</t>
  </si>
  <si>
    <t>Investiční půjčené prostředky zřízeným příspěvkovým organizacím</t>
  </si>
  <si>
    <t>Zařízení výchovného poradenství</t>
  </si>
  <si>
    <t>Školní stravování</t>
  </si>
  <si>
    <t>Dětské domovy</t>
  </si>
  <si>
    <t>Střediska praktického vyučování a školní hospodářství</t>
  </si>
  <si>
    <t>Střední školy a konzervatoře pro žáky se speciálními vzdělávacími potřebami</t>
  </si>
  <si>
    <t>Mateřské školy pro děti se speciálními vzdělávacími potřebami</t>
  </si>
  <si>
    <t>Skupina 2 - Průmyslová a ostatní odvětví hospodářství - celkem</t>
  </si>
  <si>
    <t>Ostatní záležitosti v dopravě</t>
  </si>
  <si>
    <t>Ostatní záležitosti pozemních komunikací</t>
  </si>
  <si>
    <t>Investiční transfery nefinančním podnikatelským subjektům - fyzickým osobám</t>
  </si>
  <si>
    <t>Nákup majetkových podílů</t>
  </si>
  <si>
    <t>Ocenitelná práva</t>
  </si>
  <si>
    <t>Skupina 1 - Zemědělství, lesní hospodářství a rybářství - celkem</t>
  </si>
  <si>
    <t>Celospolečenské funkce lesů</t>
  </si>
  <si>
    <t>Převody vlastním rozpočtovým účtům</t>
  </si>
  <si>
    <t>Ostatní převody vlastním fondům</t>
  </si>
  <si>
    <t>Ostatní neinvestiční výdaje jinde nezařazené</t>
  </si>
  <si>
    <t>Nespecifikované rezervy</t>
  </si>
  <si>
    <t>Vratky veřejným rozpočtům ústřední úrovně transferů poskytnutých v minulých rozpočtových obdobích</t>
  </si>
  <si>
    <t>Výdaje z finančního vypořádání minulých let mezi krajem a obcemi</t>
  </si>
  <si>
    <t>Ostatní finanční operace</t>
  </si>
  <si>
    <t>Platby daní a poplatků státnímu rozpočtu</t>
  </si>
  <si>
    <t>Služby peněžních ústavů</t>
  </si>
  <si>
    <t>Úrokové výdaje na finanční deriváty kromě k vlastním dluhopisům</t>
  </si>
  <si>
    <t>Úroky vlastní</t>
  </si>
  <si>
    <t>Mezinárodní spolupráce (jinde nezařazená)</t>
  </si>
  <si>
    <t>Pohoštění</t>
  </si>
  <si>
    <t>Nákup ostatních služeb</t>
  </si>
  <si>
    <t>Konzultační, poradenské a právní služby</t>
  </si>
  <si>
    <t>Nájemné</t>
  </si>
  <si>
    <t>Nákup materiálu jinde nezařazený</t>
  </si>
  <si>
    <t>Drobný hmotný dlouhodobý majetek</t>
  </si>
  <si>
    <t>Činnost regionálních rad</t>
  </si>
  <si>
    <t>Neinvestiční transfery regionálním radám</t>
  </si>
  <si>
    <t>Ostatní neinvestiční transfery do zahraničí</t>
  </si>
  <si>
    <t>Ostatní neinvestiční transfery obyvatelstvu</t>
  </si>
  <si>
    <t>Náhrady mezd v době nemoci</t>
  </si>
  <si>
    <t>Úhrada sankcí jiným rozpočtům</t>
  </si>
  <si>
    <t>Nákup kolků</t>
  </si>
  <si>
    <t>Neinvestiční transfery obcím</t>
  </si>
  <si>
    <t xml:space="preserve">Neinvestiční transfery spolkům </t>
  </si>
  <si>
    <t>Věcné dary</t>
  </si>
  <si>
    <t>Poskytnuté náhrady</t>
  </si>
  <si>
    <t>Ostatní poskytované zálohy a jistiny</t>
  </si>
  <si>
    <t>Ostatní nákupy jinde nezařazené</t>
  </si>
  <si>
    <t>Účastnické poplatky na konference</t>
  </si>
  <si>
    <t>Cestovné (tuzemské i zahraniční)</t>
  </si>
  <si>
    <t xml:space="preserve">Programové vybavení </t>
  </si>
  <si>
    <t>Opravy a udržování</t>
  </si>
  <si>
    <t xml:space="preserve">Zpracování dat a služby související s informačními a komunikačními technologiemi </t>
  </si>
  <si>
    <t>Služby školení a vzdělávání</t>
  </si>
  <si>
    <t>Služby telekomunikací a radiokomunikací</t>
  </si>
  <si>
    <t xml:space="preserve">Poštovní služby </t>
  </si>
  <si>
    <t>Pohonné hmoty a maziva</t>
  </si>
  <si>
    <t>Elektrická energie</t>
  </si>
  <si>
    <t>Teplo</t>
  </si>
  <si>
    <t>Studená voda</t>
  </si>
  <si>
    <t>Kursové rozdíly ve výdajích</t>
  </si>
  <si>
    <t>Knihy, učební pomůcky a tisk</t>
  </si>
  <si>
    <t>Prádlo, oděv a obuv</t>
  </si>
  <si>
    <t>Léky a zdravotnický materiál</t>
  </si>
  <si>
    <t>Ochranné pomůcky</t>
  </si>
  <si>
    <t>Potraviny</t>
  </si>
  <si>
    <t>Odměny za užití počítačových programů</t>
  </si>
  <si>
    <t>Odměny za užití duševního vlastnictví</t>
  </si>
  <si>
    <t>Povinné pojistné na úrazové pojištění</t>
  </si>
  <si>
    <t>Povinné pojistné na veřejné zdravotní pojištění</t>
  </si>
  <si>
    <t>Povinné pojistné na sociální zabezpečení a příspěvek na státní politiku zaměstnanosti</t>
  </si>
  <si>
    <t>Odstupné</t>
  </si>
  <si>
    <t>Ostatní osobní výdaje</t>
  </si>
  <si>
    <t>Dary obyvatelstvu</t>
  </si>
  <si>
    <t>Neinvestiční nedotační transfery neziskovým a podobným organizacím</t>
  </si>
  <si>
    <t>Ostatní neinvestiční transfery neziskovým a podobným organizacím</t>
  </si>
  <si>
    <t>Ostatní povinné pojistné placené zaměstnavatelem</t>
  </si>
  <si>
    <t>Ostatní platby za provedenou práci jinde nezařazené</t>
  </si>
  <si>
    <t>Odměny členů zastupitelstev obcí a krajů</t>
  </si>
  <si>
    <t>Ostatní platy</t>
  </si>
  <si>
    <t>Mezinárodní spolupráce v oblasti požární ochrany a integrovaném záchranném systému</t>
  </si>
  <si>
    <t>Ostatní záležitosti požární ochrany</t>
  </si>
  <si>
    <t>Ostatní neinvestiční transfery jiným veřejným rozpočtům</t>
  </si>
  <si>
    <t>Neinvestiční transfery cizím příspěvkovým organizacím</t>
  </si>
  <si>
    <t>Neinvestiční transfery obecně prospěšným společnostem</t>
  </si>
  <si>
    <t>Neinvestiční transfery církvím a náboženským společnostem</t>
  </si>
  <si>
    <t>Neinvestiční transfery zřízeným příspěvkovým organizacím</t>
  </si>
  <si>
    <t>Terénní programy</t>
  </si>
  <si>
    <t>Neinvestiční příspěvky zřízeným příspěvkovým organizacím</t>
  </si>
  <si>
    <t>Služby následné péče, terapeutické komunity a kontaktní centra</t>
  </si>
  <si>
    <t>Nízkoprahová zařízení pro děti a mládež</t>
  </si>
  <si>
    <t>Azylové domy, nízkoprahová denní centra a noclehárny</t>
  </si>
  <si>
    <t>Domy na půl cesty</t>
  </si>
  <si>
    <t>Krizová pomoc</t>
  </si>
  <si>
    <t>Ostatní služby a činnosti v oblasti sociální péče</t>
  </si>
  <si>
    <t>Sociální služby poskytované ve zdravotnických zařízeních ústavní péče</t>
  </si>
  <si>
    <t>Neinvestiční transfery nefinančním podnikatelským subjektům - právnickým osobám</t>
  </si>
  <si>
    <t>Neinvestiční půjčené prostředky zřízeným příspěvkovým organizacím</t>
  </si>
  <si>
    <t>Denní stacionáře a centra denních služeb</t>
  </si>
  <si>
    <t>Týdenní stacionáře</t>
  </si>
  <si>
    <t>Tísňová péče</t>
  </si>
  <si>
    <t>Osobní asistence, pečovatelská služba a podpora samostatného bydlení</t>
  </si>
  <si>
    <t>Neinvestiční transfery nefinančním podnikatelským subjektům - fyzickým osobám</t>
  </si>
  <si>
    <t>Sociální rehabilitace</t>
  </si>
  <si>
    <t>Sociální péče a pomoc přistěhovalcům a vybraným etnikům</t>
  </si>
  <si>
    <t>Ostatní sociální péče a pomoc dětem a mládeži</t>
  </si>
  <si>
    <t>Zařízení pro děti vyžadující okamžitou pomoc</t>
  </si>
  <si>
    <t>Ostatní činnosti související se službami pro obyvatelstvo</t>
  </si>
  <si>
    <t xml:space="preserve">Ostatní neinvestiční transfery veřejným rozpočtům územní úrovně </t>
  </si>
  <si>
    <t>Ochrana druhů a stanovišť</t>
  </si>
  <si>
    <t>Využívání a zneškodňování nebezpečných odpadů</t>
  </si>
  <si>
    <t>Účelové neinvestiční transfery fyzickým osobám</t>
  </si>
  <si>
    <t>Monitoring ochrany ovzduší</t>
  </si>
  <si>
    <t>Změny technologií vytápění</t>
  </si>
  <si>
    <t>Neinvestiční transfery vysokým školám</t>
  </si>
  <si>
    <t>Neinvestiční nedotační transfery podnikatelským subjektům</t>
  </si>
  <si>
    <t>Neinvestiční transfery veřejným výzkumným institucím</t>
  </si>
  <si>
    <t>Ostatní speciální zdravotnická péče</t>
  </si>
  <si>
    <t xml:space="preserve">Prevence před drogami, alkoholem, nikotinem a jinými závislostmi </t>
  </si>
  <si>
    <t>Hygienická služba a ochrana veřejného zdraví</t>
  </si>
  <si>
    <t>Ostatní ústavní péče</t>
  </si>
  <si>
    <t>Ostatní záležitosti kultury, církví a sdělovacích prostředků</t>
  </si>
  <si>
    <t>Mezinárodní spolupráce v kultuře, církvích a sdělovacích prostředcích</t>
  </si>
  <si>
    <t>Ostatní záležitosti sdělovacích prostředků</t>
  </si>
  <si>
    <t>Rozhlas a televize</t>
  </si>
  <si>
    <t>Neinvestiční transfery obyvatelstvu nemající charakter daru</t>
  </si>
  <si>
    <t>Mezinárodní spolupráce ve vzdělávání</t>
  </si>
  <si>
    <t>Střediska volného času</t>
  </si>
  <si>
    <t>Vyšší odborné školy</t>
  </si>
  <si>
    <t>Ostatní zařízení související s výchovou a vzděláváním mládeže</t>
  </si>
  <si>
    <t>Domovy mládeže</t>
  </si>
  <si>
    <t>Internáty</t>
  </si>
  <si>
    <t>Školní družiny a kluby</t>
  </si>
  <si>
    <t>Konzervatoře</t>
  </si>
  <si>
    <t>První stupeň základních škol</t>
  </si>
  <si>
    <t>Základní školy</t>
  </si>
  <si>
    <t>Ostatní záležitosti civilní letecké dopravy</t>
  </si>
  <si>
    <t>Výdaje na dopravní územní obslužnost</t>
  </si>
  <si>
    <t>Železniční dráhy</t>
  </si>
  <si>
    <t>Bezpečnost silničního provozu</t>
  </si>
  <si>
    <t>Záležitosti průmyslu, stavebnictví, obchodu a služeb jinde nezařazené</t>
  </si>
  <si>
    <t>Mezinárodní spolupráce v průmyslu, stavebnictví, obchodu a službách</t>
  </si>
  <si>
    <t>Ostatní neinvestiční transfery podnikatelským subjektům</t>
  </si>
  <si>
    <t>Vnitřní obchod</t>
  </si>
  <si>
    <t>Ostatní zemědělská a potravinářská činnost a rozvoj</t>
  </si>
  <si>
    <t>VÝDAJE</t>
  </si>
  <si>
    <t>Průmyslová zóna Nad Barborou</t>
  </si>
  <si>
    <t>CELKEM</t>
  </si>
  <si>
    <t>Kapitálové výdaje – činnost zastupitelstva kraje</t>
  </si>
  <si>
    <t>Zastupitelstvo
kraje</t>
  </si>
  <si>
    <t>Rekonstrukce části budovy Krajského úřadu Moravskoslezského kraje  pro účely mateřské školy</t>
  </si>
  <si>
    <t>Ostatní kapitálové výdaje - činnost krajského úřadu</t>
  </si>
  <si>
    <t>Kapitálové výdaje - ICT - činnost krajského úřadu</t>
  </si>
  <si>
    <t xml:space="preserve"> -</t>
  </si>
  <si>
    <t xml:space="preserve">Rekonstrukce budovy krajského úřadu </t>
  </si>
  <si>
    <t>Krajský úřad</t>
  </si>
  <si>
    <t>ODVĚTVÍ ŽIVOTNÍHO PROSTŘEDÍ</t>
  </si>
  <si>
    <t>ODVĚTVÍ ZDRAVOTNICTVÍ CELKEM</t>
  </si>
  <si>
    <t xml:space="preserve">Rozdíl do výše celkových výdajů na akci byl dokryt z vlastních zdrojů příspěvkové organizace. </t>
  </si>
  <si>
    <t>Pojistné plnění v odvětví zdravotnictví</t>
  </si>
  <si>
    <t>Nemocnice s poliklinikou v Novém Jičíně - reinvestiční část nájemného a opravy</t>
  </si>
  <si>
    <t>ODVĚTVÍ ZDRAVOTNICTVÍ</t>
  </si>
  <si>
    <t>ODVĚTVÍ ŠKOLSTVÍ CELKEM</t>
  </si>
  <si>
    <t>Nákup automobilů pro příspěvkové organizace v odvětví školství</t>
  </si>
  <si>
    <t>Reprodukce majetku kraje v odvětví školství</t>
  </si>
  <si>
    <t>ODVĚTVÍ ŠKOLSTVÍ</t>
  </si>
  <si>
    <t>ODVĚTVÍ SOCIÁLNÍCH VĚCÍ CELKEM</t>
  </si>
  <si>
    <t>Nákup automobilů pro příspěvkové organizace v odvětví sociálních věcí</t>
  </si>
  <si>
    <t xml:space="preserve"> - </t>
  </si>
  <si>
    <t>Revitalizace budovy Domova Letokruhy (Domov Letokruhy, příspěvková organizace, Budišov nad Budišovkou)</t>
  </si>
  <si>
    <t>Rekonstrukce objektu Domova Vítkov (Domov Vítkov, příspěvková organizace, Vítkov)</t>
  </si>
  <si>
    <t>ODVĚTVÍ SOCIÁLNÍCH VĚCÍ</t>
  </si>
  <si>
    <t>ODVĚTVÍ CESTOVNÍHO RUCHU CELKEM</t>
  </si>
  <si>
    <t>ODVĚTVÍ CESTOVNÍHO RUCHU</t>
  </si>
  <si>
    <t>ODVĚTVÍ REGIONÁLNÍHO ROZVOJE</t>
  </si>
  <si>
    <t>Těšínské divadlo - Malá scéna (Těšínské divadlo Český Těšín, příspěvková organizace)</t>
  </si>
  <si>
    <t>ODVĚTVÍ KULTURY</t>
  </si>
  <si>
    <t>ODVĚTVÍ KRIZOVÉHO ŘÍZENÍ CELKEM</t>
  </si>
  <si>
    <t>Integrované bezpečnostní centrum Moravskoslezského kraje - dovybavení</t>
  </si>
  <si>
    <t>ODVĚTVÍ KRIZOVÉHO ŘÍZENÍ</t>
  </si>
  <si>
    <t>Realizace energetických úspor metodou EPC ve vybraných objektech Moravskoslezského kraje</t>
  </si>
  <si>
    <t>Opravy majetku realizované z pojistných náhrad v odvětví dopravy</t>
  </si>
  <si>
    <t>Souvislé opravy silnic II. a III. tříd (Správa silnic Moravskoslezského kraje, příspěvková organizace, Ostrava)</t>
  </si>
  <si>
    <t>stát</t>
  </si>
  <si>
    <t>kraj</t>
  </si>
  <si>
    <t>PLÁN.VÝDAJE V LETECH</t>
  </si>
  <si>
    <t>VÝDAJE V PŘEDCHOZÍCH LETECH</t>
  </si>
  <si>
    <t>VÝDAJE NA AKCI CELKEM</t>
  </si>
  <si>
    <t>Název akce</t>
  </si>
  <si>
    <t>Odvětví životního prostředí celkem</t>
  </si>
  <si>
    <t>Příspěvky na ozdravné pobyty</t>
  </si>
  <si>
    <t>Podpora dobrovolných aktivit v oblasti udržitelného rozvoje</t>
  </si>
  <si>
    <t xml:space="preserve">Drobné vodohospodářské akce </t>
  </si>
  <si>
    <t>Podpora hospodaření v lesích v Moravskoslezském kraji</t>
  </si>
  <si>
    <t>Odvětví zdravotnictví celkem</t>
  </si>
  <si>
    <t>Program na podporu projektů ve zdravotnictví</t>
  </si>
  <si>
    <t>Odvětví školství celkem</t>
  </si>
  <si>
    <t>Podpora environmentálního vzdělávání, výchovy a osvěty (EVVO)</t>
  </si>
  <si>
    <t>Podpora sportu v Moravskoslezském kraji</t>
  </si>
  <si>
    <t>Odvětví sociálních věcí celkem</t>
  </si>
  <si>
    <t>1778+8406</t>
  </si>
  <si>
    <t>Program na podporu poskytování sociálních služeb</t>
  </si>
  <si>
    <t>Program na podporu komunitní práce a na zmírňování následků sociálního vyloučení v sociálně vyloučených lokalitách Moravskoslezského kraje</t>
  </si>
  <si>
    <t>Program na podporu neinvestičních aktivit z oblasti prevence kriminality</t>
  </si>
  <si>
    <t>Program na podporu zvýšení kvality sociálních služeb poskytovaných v Moravskoslezském kraji</t>
  </si>
  <si>
    <t>Program realizace specifických aktivit Moravskoslezského krajského plánu vyrovnávání příležitostí pro občany se zdravotním postižením</t>
  </si>
  <si>
    <t>Odvětví cestovního ruchu celkem</t>
  </si>
  <si>
    <t>Podpora turistických informačních center v Moravskoslezském kraji</t>
  </si>
  <si>
    <t>1743+8700</t>
  </si>
  <si>
    <t>Program na podporu technických atraktivit</t>
  </si>
  <si>
    <t>Úprava lyžařských běžeckých tras v Moravskoslezském kraji</t>
  </si>
  <si>
    <t>Program na podporu systému destinačního managementu turistických oblastí</t>
  </si>
  <si>
    <t>Odvětví regionálního rozvoje celkem</t>
  </si>
  <si>
    <t xml:space="preserve">Podpora obnovy a rozvoje venkova Moravskoslezského kraje </t>
  </si>
  <si>
    <t>Podpora podnikání</t>
  </si>
  <si>
    <t>Podpora vědy a výzkumu v Moravskoslezském kraji</t>
  </si>
  <si>
    <t xml:space="preserve">Program na podporu přípravy projektové dokumentace </t>
  </si>
  <si>
    <t>Odvětví kultury celkem</t>
  </si>
  <si>
    <t>Program podpory aktivit příslušníků národnostních menšin žijících na území Moravskoslezského kraje</t>
  </si>
  <si>
    <t xml:space="preserve">Program podpory aktivit v oblasti kultury </t>
  </si>
  <si>
    <t xml:space="preserve">Program obnovy kulturních památek a památkově chráněných nemovitostí v Moravskoslezském kraji </t>
  </si>
  <si>
    <t>Čerpání UR (%)</t>
  </si>
  <si>
    <t>Akce</t>
  </si>
  <si>
    <t>Odvětví/účel použití</t>
  </si>
  <si>
    <t>Příjemce</t>
  </si>
  <si>
    <t>Centrum služeb pro silniční dopravu</t>
  </si>
  <si>
    <t>Konference Transport</t>
  </si>
  <si>
    <t>Sdružení pro rozvoj Moravskoslezského kraje z.s., Ostrava-Mariánské Hory a Hulváky</t>
  </si>
  <si>
    <t>Podpora aktivit obcí</t>
  </si>
  <si>
    <t xml:space="preserve">Město Bílovec </t>
  </si>
  <si>
    <t xml:space="preserve">Obec Hrabyně </t>
  </si>
  <si>
    <t>Ostrava, Stará Bělá</t>
  </si>
  <si>
    <t>Činnost krajského sdružení hasičů Moravskoslezského kraje</t>
  </si>
  <si>
    <t>SH ČMS - krajské sdružení hasičů Moravskoslezského kraje, Ostrava-Zábřeh</t>
  </si>
  <si>
    <t>Podpora obcím a organizacím na úseku bezpečnosti a Integrovaného záchranného systému (IZS)</t>
  </si>
  <si>
    <t>Horská služba ČR  o.p.s., Špindlerův Mlýn</t>
  </si>
  <si>
    <t xml:space="preserve">Obec Horní Bludovice </t>
  </si>
  <si>
    <t xml:space="preserve">Obec Luboměř </t>
  </si>
  <si>
    <t xml:space="preserve">Obec Mosty u Jablunkova </t>
  </si>
  <si>
    <t>Příspěvek Hasičskému záchrannému sboru Moravskoslezského kraje na výstavbu a rekonstrukci hasičských stanic</t>
  </si>
  <si>
    <t>Hasičský záchranný sbor Moravskoslezského kraje</t>
  </si>
  <si>
    <t xml:space="preserve">Příspěvek obcím na financování potřeb jednotek sborů dobrovolných hasičů obcí </t>
  </si>
  <si>
    <t xml:space="preserve">Město Andělská Hora </t>
  </si>
  <si>
    <t xml:space="preserve">Město Bohumín </t>
  </si>
  <si>
    <t xml:space="preserve">Město Bruntál </t>
  </si>
  <si>
    <t xml:space="preserve">Město Brušperk </t>
  </si>
  <si>
    <t xml:space="preserve">Město Břidličná </t>
  </si>
  <si>
    <t>Město Budišov nad Budišovkou</t>
  </si>
  <si>
    <t xml:space="preserve">Město Český Těšín </t>
  </si>
  <si>
    <t xml:space="preserve">Město Dolní Benešov </t>
  </si>
  <si>
    <t>Město Frenštát pod Radhoštěm</t>
  </si>
  <si>
    <t>Město Frýdlant nad Ostravicí</t>
  </si>
  <si>
    <t xml:space="preserve">Město Fulnek </t>
  </si>
  <si>
    <t xml:space="preserve">Město Hlučín </t>
  </si>
  <si>
    <t xml:space="preserve">Město Horní Benešov </t>
  </si>
  <si>
    <t xml:space="preserve">Město Hradec nad Moravicí </t>
  </si>
  <si>
    <t xml:space="preserve">Město Jablunkov </t>
  </si>
  <si>
    <t xml:space="preserve">Město Klimkovice </t>
  </si>
  <si>
    <t xml:space="preserve">Město Kopřivnice </t>
  </si>
  <si>
    <t xml:space="preserve">Město Kravaře </t>
  </si>
  <si>
    <t xml:space="preserve">Město Krnov </t>
  </si>
  <si>
    <t xml:space="preserve">Město Město Albrechtice </t>
  </si>
  <si>
    <t xml:space="preserve">Město Nový Jičín </t>
  </si>
  <si>
    <t xml:space="preserve">Město Odry </t>
  </si>
  <si>
    <t xml:space="preserve">Město Orlová </t>
  </si>
  <si>
    <t xml:space="preserve">Město Paskov </t>
  </si>
  <si>
    <t xml:space="preserve">Město Příbor </t>
  </si>
  <si>
    <t xml:space="preserve">Město Rýmařov </t>
  </si>
  <si>
    <t xml:space="preserve">Město Studénka </t>
  </si>
  <si>
    <t xml:space="preserve">Město Šenov </t>
  </si>
  <si>
    <t xml:space="preserve">Město Štramberk </t>
  </si>
  <si>
    <t xml:space="preserve">Město Třinec </t>
  </si>
  <si>
    <t xml:space="preserve">Město Vítkov </t>
  </si>
  <si>
    <t xml:space="preserve">Město Vratimov </t>
  </si>
  <si>
    <t xml:space="preserve">Město Vrbno pod Pradědem </t>
  </si>
  <si>
    <t xml:space="preserve">Městys Litultovice </t>
  </si>
  <si>
    <t xml:space="preserve">Městys Spálov </t>
  </si>
  <si>
    <t xml:space="preserve">Městys Suchdol nad Odrou </t>
  </si>
  <si>
    <t xml:space="preserve">Obec Baška </t>
  </si>
  <si>
    <t xml:space="preserve">Obec Bolatice </t>
  </si>
  <si>
    <t xml:space="preserve">Obec Bordovice </t>
  </si>
  <si>
    <t xml:space="preserve">Obec Bravantice </t>
  </si>
  <si>
    <t xml:space="preserve">Obec Brumovice </t>
  </si>
  <si>
    <t xml:space="preserve">Obec Březová </t>
  </si>
  <si>
    <t xml:space="preserve">Obec Bukovec </t>
  </si>
  <si>
    <t xml:space="preserve">Obec Dolní Lutyně </t>
  </si>
  <si>
    <t xml:space="preserve">Obec Dolní Moravice </t>
  </si>
  <si>
    <t xml:space="preserve">Obec Dolní Tošanovice </t>
  </si>
  <si>
    <t xml:space="preserve">Obec Doubrava </t>
  </si>
  <si>
    <t xml:space="preserve">Obec Dvorce </t>
  </si>
  <si>
    <t xml:space="preserve">Obec Háj ve Slezsku </t>
  </si>
  <si>
    <t xml:space="preserve">Obec Hodslavice </t>
  </si>
  <si>
    <t xml:space="preserve">Obec Horní Město </t>
  </si>
  <si>
    <t xml:space="preserve">Obec Horní Suchá </t>
  </si>
  <si>
    <t xml:space="preserve">Obec Janovice </t>
  </si>
  <si>
    <t xml:space="preserve">Obec Jindřichov </t>
  </si>
  <si>
    <t xml:space="preserve">Obec Jistebník </t>
  </si>
  <si>
    <t xml:space="preserve">Obec Karlova Studánka </t>
  </si>
  <si>
    <t xml:space="preserve">Obec Kozmice </t>
  </si>
  <si>
    <t>Obec Kyjovice</t>
  </si>
  <si>
    <t xml:space="preserve">Obec Lomnice </t>
  </si>
  <si>
    <t xml:space="preserve">Obec Malá Morávka </t>
  </si>
  <si>
    <t xml:space="preserve">Obec Melč </t>
  </si>
  <si>
    <t xml:space="preserve">Obec Metylovice </t>
  </si>
  <si>
    <t xml:space="preserve">Obec Mořkov </t>
  </si>
  <si>
    <t xml:space="preserve">Obec Návsí </t>
  </si>
  <si>
    <t xml:space="preserve">Obec Osoblaha </t>
  </si>
  <si>
    <t xml:space="preserve">Obec Ostravice </t>
  </si>
  <si>
    <t xml:space="preserve">Obec Píšť </t>
  </si>
  <si>
    <t xml:space="preserve">Obec Řepiště </t>
  </si>
  <si>
    <t xml:space="preserve">Obec Sedliště </t>
  </si>
  <si>
    <t xml:space="preserve">Obec Slatina </t>
  </si>
  <si>
    <t xml:space="preserve">Obec Slavkov </t>
  </si>
  <si>
    <t xml:space="preserve">Obec Slezské Rudoltice </t>
  </si>
  <si>
    <t xml:space="preserve">Obec Starý Jičín </t>
  </si>
  <si>
    <t xml:space="preserve">Obec Strahovice </t>
  </si>
  <si>
    <t xml:space="preserve">Obec Světlá Hora </t>
  </si>
  <si>
    <t xml:space="preserve">Obec Šilheřovice </t>
  </si>
  <si>
    <t xml:space="preserve">Obec Štáblovice </t>
  </si>
  <si>
    <t xml:space="preserve">Obec Těrlicko </t>
  </si>
  <si>
    <t xml:space="preserve">Obec Tichá </t>
  </si>
  <si>
    <t xml:space="preserve">Obec Velká Polom </t>
  </si>
  <si>
    <t xml:space="preserve">Obec Velké Heraltice </t>
  </si>
  <si>
    <t xml:space="preserve">Obec Velké Hoštice </t>
  </si>
  <si>
    <t xml:space="preserve">Obec Veřovice </t>
  </si>
  <si>
    <t xml:space="preserve">Obec Zátor </t>
  </si>
  <si>
    <t xml:space="preserve">Statutární město Frýdek-Místek </t>
  </si>
  <si>
    <t xml:space="preserve">Statutární město Karviná </t>
  </si>
  <si>
    <t xml:space="preserve">Statutární město Opava </t>
  </si>
  <si>
    <t xml:space="preserve">Statutární město Ostrava  </t>
  </si>
  <si>
    <t>Zachování a obnova válečných hrobů a pietních míst</t>
  </si>
  <si>
    <t xml:space="preserve">Obec Hukvaldy </t>
  </si>
  <si>
    <t xml:space="preserve">Obec Roudno </t>
  </si>
  <si>
    <t xml:space="preserve">Obec Sudice </t>
  </si>
  <si>
    <t>Ostatní individuální dotace v odvětví krizového řízení</t>
  </si>
  <si>
    <t>Sbor dobrovolných hasičů Jablunkov, Jablunkov</t>
  </si>
  <si>
    <t>Odvětví krizového řízení celkem</t>
  </si>
  <si>
    <t xml:space="preserve">Kulturní akce krajského a nadregionálního významu </t>
  </si>
  <si>
    <t>Colour Production, spol. s r. o., Dolní Lhota</t>
  </si>
  <si>
    <t>Dětský folklorní soubor Ostravička, Frýdek-Místek</t>
  </si>
  <si>
    <t>"Festival Poodří Františka Lýska", o.s., Ostrava-Stará Bělá</t>
  </si>
  <si>
    <t>Janáčkův máj, o.p.s. , Ostrava-Moravská Ostrava a Přívoz</t>
  </si>
  <si>
    <t>Klub žen Lhotka</t>
  </si>
  <si>
    <t>Matice slezská, místní odbor v Dolní Lomné, Dolní Lomná</t>
  </si>
  <si>
    <t>Místní skupina Polského kulturně-osvětového svazu v Jablunkově, Jablunkov</t>
  </si>
  <si>
    <t>Obec Štítina</t>
  </si>
  <si>
    <t>PaS de Theatre s.r.o., Ostrava-Přívoz</t>
  </si>
  <si>
    <t xml:space="preserve">Rusko-české vědecké a kulturní fórum, o.p.s., Ostrava </t>
  </si>
  <si>
    <t>Tofel Zdeněk - ZDENY, Ostrava-Mariánské Hory a Hulváky</t>
  </si>
  <si>
    <t>Podpora individuálních akcí na obnovu kulturních památek a památek místního významu</t>
  </si>
  <si>
    <t>Podpora neprofesionálního umění v Moravskoslezském kraji</t>
  </si>
  <si>
    <t>Podpora profesionálních divadel a profesionálního symfonického orchestru</t>
  </si>
  <si>
    <t xml:space="preserve">Soutěže, festivaly a aktivity v oblasti kultury </t>
  </si>
  <si>
    <t>ANGELUS AUREUS o.p.s., Ostrava-Slezská Ostrava</t>
  </si>
  <si>
    <t>Fond pro opuštěné a handicapované děti, Mořkov</t>
  </si>
  <si>
    <t>MÚZA - sdružení základních uměleckých škol Moravskoslezského kraje, Orlová</t>
  </si>
  <si>
    <t xml:space="preserve">Obec Bystřice </t>
  </si>
  <si>
    <t>Ostravské centrum nové hudby, Ostrava</t>
  </si>
  <si>
    <t>Sdružení Permoník, Karviná</t>
  </si>
  <si>
    <t>Ostatní individuální dotace v odvětví kultury</t>
  </si>
  <si>
    <t>ProMancus o.p.s., Ostrava-Přívoz</t>
  </si>
  <si>
    <t>ODVĚTVÍ PREZENTACE KRAJE A EDIČNÍ PLÁN</t>
  </si>
  <si>
    <t xml:space="preserve">Podpora akcí celokrajského významu </t>
  </si>
  <si>
    <t>Český svaz bojovníků za svobodu, o.s., Praha 2</t>
  </si>
  <si>
    <t>JAGELLO 2000, Ostrava-Mariánské Hory a Hulváky</t>
  </si>
  <si>
    <t>Sdružení českých spotřebitelů, z.ú. , Praha 10 – Strašnice</t>
  </si>
  <si>
    <t>Svaz podnikatelů ve stavebnictví v České republice, Praha 1</t>
  </si>
  <si>
    <t>Ostatní individuální dotace v odvětví prezentace kraje a edičního plánu</t>
  </si>
  <si>
    <t>Česko-polská obchodní komora Ostrava, Ostrava-Moravská Ostrava a Přívoz</t>
  </si>
  <si>
    <t>DTO CZ, s.r.o., Ostrava-Mar. Hory a Hulváky</t>
  </si>
  <si>
    <t>Ostravský ruský dům, Ostrava, Moravská Ostrava a Přívoz</t>
  </si>
  <si>
    <t>Sdružení hasičů Čech, Moravy a Slezska, Sbor dobrovolných hasičů Větřkovice</t>
  </si>
  <si>
    <t>Veteran Car Club Ostrava, Ostrava, Svinov</t>
  </si>
  <si>
    <t>Odvětví prezentace kraje a ediční plán celkem</t>
  </si>
  <si>
    <t>Vysoká škola báňská - Technická univerzita Ostrava</t>
  </si>
  <si>
    <t>Podpora rozvojových aktivit v oblasti regionálního rozvoje</t>
  </si>
  <si>
    <t>Národní strojírenský klastr, o.s., Ostrava</t>
  </si>
  <si>
    <t>Oddíl bojových umění Doubrava - H.P. Martial Gym o.s., Doubrava</t>
  </si>
  <si>
    <t>Ostatní individuální dotace v odvětví regionálního rozvoje</t>
  </si>
  <si>
    <t>Dolní oblast VÍTKOVICE, Ostrava-Vítkovice</t>
  </si>
  <si>
    <t>Podpora významných akcí cestovního ruchu</t>
  </si>
  <si>
    <t>Ázerbájdžánské a kaspické kulturní fórum, Ostrava-Jih</t>
  </si>
  <si>
    <t>FEMININE s.r.o., Bruntál</t>
  </si>
  <si>
    <t>KČT oblast Moravskoslezská, Ostrava</t>
  </si>
  <si>
    <t>Mikroregion Slezská Harta</t>
  </si>
  <si>
    <t>OUTDOORFILMS, s.r.o., Ostrava-Moravská Ostrava</t>
  </si>
  <si>
    <t>SEPETNÁ v. o. s., Frýdek-Místek</t>
  </si>
  <si>
    <t>Seven Days Agency, s.r.o., Praha 3</t>
  </si>
  <si>
    <t>Rozvojové aktivity v cestovním ruchu</t>
  </si>
  <si>
    <t>PUSTEVNY, s.r.o., Trojanovice 477</t>
  </si>
  <si>
    <t>SKI Vítkovice-Bílá, Bílá</t>
  </si>
  <si>
    <t>Turistické značení</t>
  </si>
  <si>
    <t>Horské lázně Karlova Studánka, státní podnik</t>
  </si>
  <si>
    <t>Mikroregion Hvozdnice</t>
  </si>
  <si>
    <t>Slezské zemské dráhy, o.p.s., Bohušov 15</t>
  </si>
  <si>
    <t>Podpora činností a celokrajských aktivit pro seniory Moravskoslezského kraje</t>
  </si>
  <si>
    <t>Krajská rada seniorů Moravskoslezského kraje, Ostrava-Moravská Ostrava a Přívoz</t>
  </si>
  <si>
    <t>Podpora projektů sociální prevence a sociálního začleňování s regionální působností v Moravskoslezském kraji</t>
  </si>
  <si>
    <t>Potravinová banka v Ostravě, o.s., Ostrava-Jih</t>
  </si>
  <si>
    <t>Ostatní individuální dotace v odvětví sociálních věcí</t>
  </si>
  <si>
    <t xml:space="preserve">Evropský spolek pro OZP, Třinec </t>
  </si>
  <si>
    <t>Hry "Olympiády dětí a mládeže"</t>
  </si>
  <si>
    <t>Moravskoslezská krajská organizace ČUS
Ostrava, Moravská Ostrava a Přívoz</t>
  </si>
  <si>
    <t>Podpora soutěží a přehlídek</t>
  </si>
  <si>
    <t>Podpora sportu a pohybových aktivit občanů Moravskoslezského kraje</t>
  </si>
  <si>
    <t>CENTRUM INDIVIDUÁLNÍCH SPORTŮ OSTRAVA, Ostrava-Moravská Ostrava a Přívoz</t>
  </si>
  <si>
    <t>Český tenisový svaz vozíčkářů, Brno-Královo Pole</t>
  </si>
  <si>
    <t>ČESKÝ TENISOVÝ SVAZ, PRAHA 7</t>
  </si>
  <si>
    <t>DAVID MORAVEC HOCKEY ACADEMY, z.s., Ostrava-Zábřeh</t>
  </si>
  <si>
    <t>Fotbalová asociace České republiky, Praha 6</t>
  </si>
  <si>
    <t>HOCKEY CLUB OCELÁŘI TŘINEC, a.s., Třinec</t>
  </si>
  <si>
    <t>Lezení do škol o.s., Slaný</t>
  </si>
  <si>
    <t>Nadační fond na podporu fotbalové mládeže Moravskoslezského kraje, Ostrava-Přívoz</t>
  </si>
  <si>
    <t>POLAR televize Ostrava, s.r.o.,Ostrava, Mariánské Hory a Hulváky</t>
  </si>
  <si>
    <t>SDRUŽENÍ SPORTOVNÍCH KLUBŮ VÍTKOVICE, Ostrava</t>
  </si>
  <si>
    <t>Sportovní basketbalová škola Ostrava o.s., Ostrava-Jih</t>
  </si>
  <si>
    <t>Sportovní klub FC Hlučín, z.s., Hlučín</t>
  </si>
  <si>
    <t>Sportovní klub Slavia Orlová, Orlová</t>
  </si>
  <si>
    <t>TTV Sport Group s.r.o., Praha 6 Dejvice</t>
  </si>
  <si>
    <t>Volejbalový klub Ostrava, z.s., Ostrava-Moravská Ostrava</t>
  </si>
  <si>
    <t>Podpora talentů</t>
  </si>
  <si>
    <t>ABF, a.s., Praha 1, Nové Město</t>
  </si>
  <si>
    <t>ČESKÁ SPOLEČNOST CHEMICKÁ, Praha 1</t>
  </si>
  <si>
    <t>Nadační fond GAUDEAMUS, Cheb</t>
  </si>
  <si>
    <t>OR AŠSK Nový Jičín, Bartošovice</t>
  </si>
  <si>
    <t>PYGMALION, s.r.o., Český Těšín</t>
  </si>
  <si>
    <t>Student Cyber Games, Brno</t>
  </si>
  <si>
    <t>Základní škola a mateřská škola Hello s.r.o.</t>
  </si>
  <si>
    <t>Významné akce kraje - využití volného času dětí a mládeže</t>
  </si>
  <si>
    <t>Asociace středoškolských klubů České republiky, o.s., Brno-střed</t>
  </si>
  <si>
    <t>EXAGE, spol. s r.o., Ostrava-Mariánské Hory a Hulváky</t>
  </si>
  <si>
    <t>Klub přátel školy, Havířov-Prostřední Suchá</t>
  </si>
  <si>
    <t>Konference, sympózia a aktivity v oblasti zdravotnictví</t>
  </si>
  <si>
    <t>DANTER - reklama a potisk, s.r.o., Ostrava-Slezská Ostrava</t>
  </si>
  <si>
    <t>HEALTHCARE INSTITUTE o.p.s., Ostrava-Jih</t>
  </si>
  <si>
    <t>Naděje pro každého o.s., Ostrava-Moravská Ostrava a Přívoz</t>
  </si>
  <si>
    <t>Protialkoholní záchytná stanice</t>
  </si>
  <si>
    <t>Umísťování dětí vyžadujících specializovanou péči</t>
  </si>
  <si>
    <t>Ostatní individuální dotace v odvětví zdravotnictví</t>
  </si>
  <si>
    <t>Oblastní spolek Českého červeného kříže Ostrava, Moravská Ostrava a Přívoz</t>
  </si>
  <si>
    <t>Informační systém o znečištění ovzduší</t>
  </si>
  <si>
    <t>Český hydrometeorologický ústav</t>
  </si>
  <si>
    <t>Zdravotní ústav se sídlem v Ostravě</t>
  </si>
  <si>
    <t>Kolektivní systémy zpětného odběru elektrozařízení</t>
  </si>
  <si>
    <t xml:space="preserve">ASEKOL s.r.o., Praha </t>
  </si>
  <si>
    <t>Odstraňování následků havárií dle zákona o vodách</t>
  </si>
  <si>
    <t>Péče o chráněné druhy živočichů</t>
  </si>
  <si>
    <t>ZO ČSOP NOVÝ JIČÍN 70/02 , Nový Jičín</t>
  </si>
  <si>
    <t>ZO ČSOP Sovinecko, Břidličná</t>
  </si>
  <si>
    <t xml:space="preserve">Podpora včelařství v Moravskoslezském kraji </t>
  </si>
  <si>
    <t>Podpora vodohospodářských projektů</t>
  </si>
  <si>
    <t xml:space="preserve">Obec Písek </t>
  </si>
  <si>
    <t>Propagace v oblasti zemědělství</t>
  </si>
  <si>
    <t xml:space="preserve">Propagace v oblasti životního prostředí </t>
  </si>
  <si>
    <t>BUVI Promotion s.r.o., Opava</t>
  </si>
  <si>
    <t>Českomoravská myslivecká jednota okresní myslivecký spolek Bruntál, Bruntál</t>
  </si>
  <si>
    <t>Nadace na pomoc zvířatům, Ostrava-Poruba</t>
  </si>
  <si>
    <t>Územní sdružení Českého zahrádkářského svazu Karviná</t>
  </si>
  <si>
    <t>FINANCE A SPRÁVA MAJETKU</t>
  </si>
  <si>
    <t>Regionální rada regionu soudržnosti Moravskoslezsko</t>
  </si>
  <si>
    <t>Finance a správa majetku celkem</t>
  </si>
  <si>
    <t>Celkové výdaje</t>
  </si>
  <si>
    <t>Skutečné výdaje v roce</t>
  </si>
  <si>
    <t>Očekávaná výše dotace z EU a ST         %</t>
  </si>
  <si>
    <t>ODVĚTVÍ KRIZOVÉHO ŘÍZENÍ:</t>
  </si>
  <si>
    <t>Integrované výjezdové centrum Ostrava-Jih</t>
  </si>
  <si>
    <t>ODVĚTVÍ KULTURY:</t>
  </si>
  <si>
    <t>ODVĚTVÍ REGIONÁLNÍHO ROZVOJE:</t>
  </si>
  <si>
    <t>ODVĚTVÍ CESTOVNÍHO RUCHU:</t>
  </si>
  <si>
    <t>ODVĚTVÍ SOCIÁLNÍCH VĚCÍ:</t>
  </si>
  <si>
    <t>ODVĚTVÍ ŠKOLSTVÍ:</t>
  </si>
  <si>
    <t>Gymnázium a Střední odborná škola, Rýmařov, příspěvková organizace</t>
  </si>
  <si>
    <t>Krajský akční plán rozvoje vzdělávání Moravskoslezského kraje</t>
  </si>
  <si>
    <t>Modernizace, rekonstrukce a výstavba sportovišť vzdělávacích zařízení V</t>
  </si>
  <si>
    <t>ODVĚTVÍ ZDRAVOTNICTVÍ:</t>
  </si>
  <si>
    <t>Vybudování pavilonu interních oborů v Opavě</t>
  </si>
  <si>
    <t>ODVĚTVÍ ŽIVOTNÍHO PROSTŘEDÍ:</t>
  </si>
  <si>
    <t>ODVĚTVÍ VLASTNÍ SPRÁVNÍ ČINNOST KRAJE A ČINNOST ZASTUPITELSTVA KRAJE:</t>
  </si>
  <si>
    <t>v Kč</t>
  </si>
  <si>
    <t>Poskytovatel dotace</t>
  </si>
  <si>
    <t>UZ</t>
  </si>
  <si>
    <t>Popis</t>
  </si>
  <si>
    <t>Ministerstvo kultury</t>
  </si>
  <si>
    <t>ISO D Preventivní ochrana před vlivy prostředí - podprogram č. 134 515 - neinvestiční</t>
  </si>
  <si>
    <t>Veřejné informační služby knihoven - neinvestice</t>
  </si>
  <si>
    <t>Kulturní aktivity</t>
  </si>
  <si>
    <t>Program restaurování movitých kulturních památek</t>
  </si>
  <si>
    <t>Program státní podpory profesionálních divadel a stálých profesionálních symfonických orchestrů a pěveckých sborů</t>
  </si>
  <si>
    <t>ISO D Preventivní ochrana před vlivy prostředí - podprogram č. 134 515 - investiční</t>
  </si>
  <si>
    <t>Ministerstvo zdravotnictví</t>
  </si>
  <si>
    <t>Specializační vzdělávání zdravotnických pracovníků - rezidenční místa - neinvestice</t>
  </si>
  <si>
    <t>Připravenost poskytovatele ZZS na řešení mimořádných událostí a krizových situací</t>
  </si>
  <si>
    <t>Specializační vzdělávání nelékařů</t>
  </si>
  <si>
    <t>Ministerstvo práce a sociálních věcí</t>
  </si>
  <si>
    <t>Neinvestiční nedávkové transfery podle zákona č. 108/2006 Sb., o sociálních službách</t>
  </si>
  <si>
    <t>Příspěvek na výkon sociální práce (s výjimkou sociálně-právní ochrany dětí)</t>
  </si>
  <si>
    <t>Ministerstvo školství, mládeže a tělovýchovy</t>
  </si>
  <si>
    <t>Rozvojový program MŠMT pro děti - cizince ze 3. zemí</t>
  </si>
  <si>
    <t>Podpora organizace a ukončování středního vzdělávání maturitní zkouškou na vybraných školách v podzimním zkušebním období</t>
  </si>
  <si>
    <t>Excelence středních škol</t>
  </si>
  <si>
    <t>Podpora odborného vzdělávání</t>
  </si>
  <si>
    <t>Rozvojový program na podporu školních psychologů, speciálních pedagogů a metodiků - specialistů</t>
  </si>
  <si>
    <t>Zvýšení platů pracovníků regionálního školství</t>
  </si>
  <si>
    <t>Dotace pro soukromé školy</t>
  </si>
  <si>
    <t>Projekty romské komunity</t>
  </si>
  <si>
    <t>Soutěže</t>
  </si>
  <si>
    <t>Spolupráce s francouzskými, vlámskými a španělskými školami</t>
  </si>
  <si>
    <t>Asistenti pedagogů v soukromých a církevních speciálních školách</t>
  </si>
  <si>
    <t>Přímé náklady na vzdělávání</t>
  </si>
  <si>
    <t>Přímé náklady na vzdělávání - sportovní gymnázia</t>
  </si>
  <si>
    <t>Ministerstvo zemědělství</t>
  </si>
  <si>
    <t>Meliorace a hrazení bystřin v lesích dle § 35 odst 1 a 3 lestního zákona (investice)</t>
  </si>
  <si>
    <t>Úřad vlády ČR</t>
  </si>
  <si>
    <t>Podpora koordinátorů rómských poradců</t>
  </si>
  <si>
    <t>Ministerstvo vnitra</t>
  </si>
  <si>
    <t>Ministerstvo dopravy</t>
  </si>
  <si>
    <t>Příspěvek na ztrátu dopravce z provozu veřejné osobní drážní dopravy</t>
  </si>
  <si>
    <t>Celkem Ministerstvo kultury</t>
  </si>
  <si>
    <t>Celkem Ministerstvo zdravotnictví</t>
  </si>
  <si>
    <t>Celkem Ministerstvo práce a sociálních věcí</t>
  </si>
  <si>
    <t>Celkem Ministerstvo zemědělství</t>
  </si>
  <si>
    <t>Celkem Ministerstvo vnitra</t>
  </si>
  <si>
    <t>Celkem Ministerstvo dopravy</t>
  </si>
  <si>
    <t>Humanizace domova pro seniory na ul. Rooseveltově v Opavě</t>
  </si>
  <si>
    <t>Neinvestiční přijaté transfery z všeobecné pokladní správy státního rozpočtu</t>
  </si>
  <si>
    <t>Ostatní investiční přijaté transfery ze státního rozpočtu</t>
  </si>
  <si>
    <t>1763+8316</t>
  </si>
  <si>
    <t>Program na podporu financování běžných výdajů souvisejících s poskytováním sociálních služeb včetně realizace protidrogové politiky kraje</t>
  </si>
  <si>
    <t>Program podpory činností v oblasti sociálně právní ochrany dětí a navazujících činností v sociálních službách</t>
  </si>
  <si>
    <t>Specializační vzdělávání všeobecných praktických lékařů pro dospělé a praktických lékařů pro děti a dorost</t>
  </si>
  <si>
    <t>1762+8312</t>
  </si>
  <si>
    <t>Rok 2016</t>
  </si>
  <si>
    <t>Mikroregion Žermanické a Těrlické přehrady</t>
  </si>
  <si>
    <t>Magnus Regio s.r.o., Brno</t>
  </si>
  <si>
    <t>Svazek měst a obcí okresu Karviná</t>
  </si>
  <si>
    <t>Integrované výjezdové centrum Jablunkov</t>
  </si>
  <si>
    <t>Obec Branka u Opavy</t>
  </si>
  <si>
    <t>Ostravská univerzita</t>
  </si>
  <si>
    <t>Vodní záchranná služba ČČK Krnov II, pobočný spolek, Krnov</t>
  </si>
  <si>
    <t>Vodní záchranná služba ČČK Těrlicko, pobočný spolek, Albrechtice</t>
  </si>
  <si>
    <t xml:space="preserve">Obec Bělá </t>
  </si>
  <si>
    <t xml:space="preserve">Obec Bocanovice </t>
  </si>
  <si>
    <t xml:space="preserve">Obec Bruzovice </t>
  </si>
  <si>
    <t xml:space="preserve">Obec Dolní Lomná </t>
  </si>
  <si>
    <t xml:space="preserve">Obec Horní Tošanovice </t>
  </si>
  <si>
    <t xml:space="preserve">Obec Krásná </t>
  </si>
  <si>
    <t xml:space="preserve">Obec Nýdek </t>
  </si>
  <si>
    <t xml:space="preserve">Obec Otice </t>
  </si>
  <si>
    <t xml:space="preserve">Obec Široká Niva </t>
  </si>
  <si>
    <t xml:space="preserve">Obec Třanovice </t>
  </si>
  <si>
    <t>Příspěvek statutárnímu městu Ostrava na výstavbu vrtulníkového hangáru v areálu Hasičského záchranného sboru Moravskoslezského kraje</t>
  </si>
  <si>
    <t xml:space="preserve">Obec Hostašovice </t>
  </si>
  <si>
    <t xml:space="preserve">Obec Vysoká </t>
  </si>
  <si>
    <t>Dream Factory Ostrava, Frýdek-Místek</t>
  </si>
  <si>
    <t>JANÁČKOVY HUKVALDY z.s. , Hukvaldy</t>
  </si>
  <si>
    <t>Občanské sdružení Sdružení Romů Severní Moravy z.s., Karviná</t>
  </si>
  <si>
    <t>Valašský folklorní spolek, Vsetín</t>
  </si>
  <si>
    <t>Čtvrtlístek z.s., Praha 3</t>
  </si>
  <si>
    <t>TRDLA - divadelní společnost absolutních neherců, Havířov</t>
  </si>
  <si>
    <t>ZIK - ZAK Vratimov, z.s. Vratimov</t>
  </si>
  <si>
    <t>Biskupství ostravsko-opavské, Ostrava-Moravská Ostrava a Přívoz</t>
  </si>
  <si>
    <t>Cirkus trochu jinak, Vřesina</t>
  </si>
  <si>
    <t>Česko-japonské kulturní centrum, z.s., Ostrava-Moravská Ostrava a Přívoz</t>
  </si>
  <si>
    <t>Matice RADHOŠŤSKÁ, Frenštát pod Radhoštěm</t>
  </si>
  <si>
    <t>Mezinárodní hudební festival MUSICA PURA z.s., Lhotka</t>
  </si>
  <si>
    <t>Polský kulturně-osvětový svaz v České republice, Český Těšín</t>
  </si>
  <si>
    <t>SILVER B.C., společnost s ručením omezeným, Ostrava-Moravská Ostrava a Přívoz</t>
  </si>
  <si>
    <t>Společnost senior, Ostrava-Moravská Ostrava a Přívoz</t>
  </si>
  <si>
    <t>Spolek na podporu DOM Krnov, Krnov</t>
  </si>
  <si>
    <t>Vietnamský spolek Moravskoslezského kraje a Ostravy, z.s., Ostrava-Kunčice</t>
  </si>
  <si>
    <t>Ivan Sekanina, Ostrava-Jih</t>
  </si>
  <si>
    <t>Místní skupina Polského kulturně-osvětového svazu v Třanovicích z.s., Třanovice</t>
  </si>
  <si>
    <t>Družstvo NAPROTI, Ostrava-Moravská Ostrava a Přívoz</t>
  </si>
  <si>
    <t>EBG plastics CZ s.r.o., Ostrava-Moravská Ostrava a Přívoz</t>
  </si>
  <si>
    <t>HRONOVSKÝ s.r.o., Nové Město nad Metují</t>
  </si>
  <si>
    <t>Slezská univerzita v Opavě</t>
  </si>
  <si>
    <t>IdeaHUB z.s., Ostrava, Pustkovec</t>
  </si>
  <si>
    <t>Moravskoslezský automobilový klastr, o.s., Ostrava-Mariánské Hory</t>
  </si>
  <si>
    <t xml:space="preserve">Obec Hrčava </t>
  </si>
  <si>
    <t xml:space="preserve">Obec Razová </t>
  </si>
  <si>
    <t>Advey services s. r. o., Ostrava-Pustkovec</t>
  </si>
  <si>
    <t>Podpora turistických areálů spadajících pod Dolní oblast Vítkovice</t>
  </si>
  <si>
    <t>AHOL - Střední odborná škola gastronomie, turismu a lázeňství, školská právnická osoba</t>
  </si>
  <si>
    <t>Asociace turistických informačních center České republiky, Polička</t>
  </si>
  <si>
    <t>BESKI z.s., Ostrava Mariánské Hory a Hulváky</t>
  </si>
  <si>
    <t>"Cyklocestovatelé", Staré Město, okr Frýdek-Místek</t>
  </si>
  <si>
    <t>IC Petrovice u Karviné, z.s., Petrovice u Karviné</t>
  </si>
  <si>
    <t>KČT, odbor Beskydy, Vyšní Lhoty</t>
  </si>
  <si>
    <t>Kováři Moravskoslezského kraje, z.s., Háj ve Slezsku</t>
  </si>
  <si>
    <t>Občanské sdružení Hájenka, Kopřivnice</t>
  </si>
  <si>
    <t>Piloti v Beskydech, Frýdek-Místek</t>
  </si>
  <si>
    <t>Řecká obec Ostrava</t>
  </si>
  <si>
    <t>SKI Bílá - Služby s.r.o., Bílá 173</t>
  </si>
  <si>
    <t>SLEZSKÝ ŽELEZNIČNÍ SPOLEK, Těrlicko</t>
  </si>
  <si>
    <t>TROJHALÍ KAROLINA, Ostrava-Moravská Ostrava a Přívoz</t>
  </si>
  <si>
    <t>Charita sv. Martina, Malá Morávka 31</t>
  </si>
  <si>
    <t>Charita Jablunkov, Jablunkov</t>
  </si>
  <si>
    <t>Aeroklub Krnov z.s., Krnov</t>
  </si>
  <si>
    <t>DHC Sokol Poruba s.r.o., Ostrava-Moravská Ostrava a Přívoz</t>
  </si>
  <si>
    <t>EQUI FORUM, z.s., Ostrava-Poruba</t>
  </si>
  <si>
    <t>HigBic s.r.o., Veselí nad Moravou</t>
  </si>
  <si>
    <t>HOKEJOVÝ KLUB - HC VÍTKOVICE STEEL, spolek, Ostrava</t>
  </si>
  <si>
    <t>KAFIRA o.p.s., Opava</t>
  </si>
  <si>
    <t>Klub házené Kopřivnice, Kopřivnice</t>
  </si>
  <si>
    <t xml:space="preserve">Krajská rada Asociace školních sportovních klubů České republiky Moravskoslezského kraje, pobočný spolek, Opava </t>
  </si>
  <si>
    <t>Městský Fotbalový Klub Havířov, Havířov</t>
  </si>
  <si>
    <t>Moravskoslezská krajská asociace Sport pro všechny, Ostrava-Moravská Ostrava a Přívoz</t>
  </si>
  <si>
    <t>Nadační fond regionální fotbalové Akademie Moravskoslezského kraje, Ostrava-Přívoz</t>
  </si>
  <si>
    <t>Ostravská tělovýchovná unie, Ostrava-Moravská Ostrava a Přívoz</t>
  </si>
  <si>
    <t>SK JC Sport Opava, Opava</t>
  </si>
  <si>
    <t>SK K2 o.s., Frýdek-Místek</t>
  </si>
  <si>
    <t>SPMP ČR pobočný spolek Moravskoslezský kraj, Břidličná</t>
  </si>
  <si>
    <t>Sportovní klub Pržno, o.s., Pržno</t>
  </si>
  <si>
    <t>T.J. Frenštát pod Radhoštěm, Frenštát pod Radhoštěm</t>
  </si>
  <si>
    <t>T.T.TRADE-VÍTKOVICE, a.s., Ostrava-Zábřeh</t>
  </si>
  <si>
    <t>Table Tennis Club OSTRAVA 2016 s.r.o., Ostrava-Moravská Ostrava a Přívoz</t>
  </si>
  <si>
    <t>Tělocvičná jednota Sokol Mariánské Hory, Ostrava-Mariánské Hory a Hulváky</t>
  </si>
  <si>
    <t>Tělocvičná jednota Sokol Opava</t>
  </si>
  <si>
    <t>Tělovýchovná jednota Ostrava, Ostrava, Moravská Ostrava a Přívoz</t>
  </si>
  <si>
    <t>Tělovýchovná jednota Slavoj Český Těšín z.s., Český Těšín</t>
  </si>
  <si>
    <t>Tělovýchovná jednota Třineckých železáren, Třinec</t>
  </si>
  <si>
    <t>TJ Start Ostrava - Poruba, z.s., Ostrava-Poruba</t>
  </si>
  <si>
    <t>VK Tzunami Ostrava, z.s., Ostrava-Mariánské Hory a Hulváky</t>
  </si>
  <si>
    <t>Česká hlava PROJEKT z.ú., Zeleneč, Mstětice</t>
  </si>
  <si>
    <t>1. JUDO CLUB BANÍK OSTRAVA o.s., Ostrava-Jih</t>
  </si>
  <si>
    <t>1. SC Vítkovice o.s., Ostrava-Poruba</t>
  </si>
  <si>
    <t>Basketbalový klub NH Ostrava a.s., Ostrava-Moravská Ostrava a Přívoz</t>
  </si>
  <si>
    <t>Basketbalový klub Opava a.s., Opava</t>
  </si>
  <si>
    <t>Beskydský golfový klub, Ropice</t>
  </si>
  <si>
    <t>FBC OSTRAVA o.s., Ostrava-Heřmanice</t>
  </si>
  <si>
    <t>FC Baník Ostrava, a.s., Ostrava-Slezská Ostrava</t>
  </si>
  <si>
    <t>Gymnastický klub Vítkovice, Ostrava-Vítkovice</t>
  </si>
  <si>
    <t>HANDBALL MARKETING s.r.o., Karviná</t>
  </si>
  <si>
    <t>HbK Karviná, Karviná</t>
  </si>
  <si>
    <t>HC OCELÁŘI TŘINEC žáci, z.s., Třinec</t>
  </si>
  <si>
    <t>Klub plaveckých sportů Ostrava, Ostrava-Poruba</t>
  </si>
  <si>
    <t>SKSB Ostrava, Ostrava-Poruba</t>
  </si>
  <si>
    <t>Sportovní klub Karviná, Karviná</t>
  </si>
  <si>
    <t>Sportovní klub stolního tenisu Baník Havířov, Havířov-Šumbark</t>
  </si>
  <si>
    <t>Sportovní klub vzpírání Baník Havířov z.s., Havířov</t>
  </si>
  <si>
    <t>Tělocvičná jednota Sokol Frýdek-Místek, Frýdek-Místek</t>
  </si>
  <si>
    <t>Tělocvičná jednota Sokol Moravská Ostrava 1, Ostrava-Moravská Ostrava a Přívoz</t>
  </si>
  <si>
    <t>Tělocvičná jednota Sokol Vítkovice, Ostrava-Vítkovice</t>
  </si>
  <si>
    <t>VK Ostrava, s.r.o., Ostrava-Moravská Ostrava</t>
  </si>
  <si>
    <t>Studium a vzdělávání v zahraničí</t>
  </si>
  <si>
    <t>Taneční škola Horizonty Havířov, z.s., Havířov</t>
  </si>
  <si>
    <t>Ostatní individuální dotace v odvětví školství</t>
  </si>
  <si>
    <t>Centrum mladé rodiny - BOBEŠ, Bohumín</t>
  </si>
  <si>
    <t>NOVÉ ČESKO, nadační fond, Praha 7</t>
  </si>
  <si>
    <t xml:space="preserve">Obec Smilovice </t>
  </si>
  <si>
    <t>Profesní a odborová unie zdravotnických pracovníků, Brno</t>
  </si>
  <si>
    <t>Preventivní programy v oblasti zdravotnictví</t>
  </si>
  <si>
    <t>Českomoravská myslivecká jednota, z.s., okresní myslivecký spolek Frýdek-Místek</t>
  </si>
  <si>
    <t>Moravský lesnický klastr, z.s., Ostrava-Jih, Zábřeh</t>
  </si>
  <si>
    <t>Dotace na spolufinancování nezpůsobilých výdajů Regionální rady regionu soudržnosti Moravskoslezsko</t>
  </si>
  <si>
    <t>Příjmy z pronájmu ostatních nemovitostí a jejich částí</t>
  </si>
  <si>
    <t>Platby za odebrané množství podzemní vody a za správu vodních toků</t>
  </si>
  <si>
    <t>Příjmy z prodeje ostatních nemovitostí a jejich částí</t>
  </si>
  <si>
    <t>Neinvestiční přijaté transfery ze státního rozpočtu v rámci souhrnného dotačního vztahu</t>
  </si>
  <si>
    <t>Platy zaměstnanců v pracovním poměru vyjma zaměstnanců na služebních místech</t>
  </si>
  <si>
    <t>Ostatní výdaje související s neinvestičními nákupy</t>
  </si>
  <si>
    <t>Ostatní zájmová činnost a rekreace</t>
  </si>
  <si>
    <t>Prevence vzniku odpadů</t>
  </si>
  <si>
    <t>Ostatní činností k ochraně přírody a krajiny</t>
  </si>
  <si>
    <t>Protiradonová opatření</t>
  </si>
  <si>
    <t>Platby daní a poplatků krajům, obcím a státním fondům</t>
  </si>
  <si>
    <t>Rezervy kapitálových výdajů</t>
  </si>
  <si>
    <t>Správa silnic Moravskoslezského kraje, příspěvková organizace, Ostrava</t>
  </si>
  <si>
    <t>Název</t>
  </si>
  <si>
    <t>IČ</t>
  </si>
  <si>
    <t>Příspěvkové organizace v odvětví kultury celkem</t>
  </si>
  <si>
    <t>Muzeum Novojičínska, příspěvková organizace</t>
  </si>
  <si>
    <t>00096296</t>
  </si>
  <si>
    <t>Muzeum v Bruntále, příspěvková organizace</t>
  </si>
  <si>
    <t>00095354</t>
  </si>
  <si>
    <t>Muzeum Beskyd Frýdek-Místek, příspěvková organizace</t>
  </si>
  <si>
    <t>00095630</t>
  </si>
  <si>
    <t>Muzeum Těšínska, příspěvková organizace</t>
  </si>
  <si>
    <t>00305847</t>
  </si>
  <si>
    <t>Těšínské divadlo Český Těšín, příspěvková organizace</t>
  </si>
  <si>
    <t>00100536</t>
  </si>
  <si>
    <t>Galerie výtvarného umění v Ostravě, příspěvková organizace</t>
  </si>
  <si>
    <t>00373231</t>
  </si>
  <si>
    <t>Moravskoslezská vědecká knihovna v Ostravě, příspěvková organizace</t>
  </si>
  <si>
    <t>00100579</t>
  </si>
  <si>
    <t>Příspěvkové organizace v odvětví sociálních věcí celkem</t>
  </si>
  <si>
    <t>Domov Letokruhy, příspěvková organizace, Budišov nad Budišovkou</t>
  </si>
  <si>
    <t>71197010</t>
  </si>
  <si>
    <t>Domov Vítkov, příspěvková organizace</t>
  </si>
  <si>
    <t>71196951</t>
  </si>
  <si>
    <t>Domov Na zámku, příspěvková organizace, Kyjovice</t>
  </si>
  <si>
    <t>71197001</t>
  </si>
  <si>
    <t>Marianum, příspěvková organizace, Opava</t>
  </si>
  <si>
    <t>71197061</t>
  </si>
  <si>
    <t>Sírius, příspěvková organizace, Opava</t>
  </si>
  <si>
    <t>71197036</t>
  </si>
  <si>
    <t>Fontána, příspěvková organizace, Hlučín</t>
  </si>
  <si>
    <t>71197044</t>
  </si>
  <si>
    <t>Zámek Dolní Životice, příspěvková organizace</t>
  </si>
  <si>
    <t>71197052</t>
  </si>
  <si>
    <t>Domov Bílá Opava, příspěvková organizace, Opava</t>
  </si>
  <si>
    <t>00016772</t>
  </si>
  <si>
    <t>Domov Duha, příspěvková organizace, Nový Jičín</t>
  </si>
  <si>
    <t>48804886</t>
  </si>
  <si>
    <t>Domov Hortenzie, příspěvková organizace, Frenštát pod Radhoštěm</t>
  </si>
  <si>
    <t>48804843</t>
  </si>
  <si>
    <t>Domov Odry, příspěvková organizace</t>
  </si>
  <si>
    <t>48804894</t>
  </si>
  <si>
    <t>Domov Příbor, příspěvková organizace</t>
  </si>
  <si>
    <t>48804878</t>
  </si>
  <si>
    <t>Domov NaNovo, příspěvková organizace, Studénka</t>
  </si>
  <si>
    <t>48804860</t>
  </si>
  <si>
    <t>Centrum psychologické pomoci, příspěvková organizace, Karviná</t>
  </si>
  <si>
    <t>00847267</t>
  </si>
  <si>
    <t>Benjamín, příspěvková organizace, Petřvald</t>
  </si>
  <si>
    <t>00847461</t>
  </si>
  <si>
    <t>Domov Jistoty, příspěvková organizace, Bohumín</t>
  </si>
  <si>
    <t>00847372</t>
  </si>
  <si>
    <t>Domov Březiny, příspěvková organizace, Petřvald</t>
  </si>
  <si>
    <t>00847348</t>
  </si>
  <si>
    <t>Nový domov, příspěvková organizace, Karviná</t>
  </si>
  <si>
    <t>00847330</t>
  </si>
  <si>
    <t>Náš svět, příspěvková organizace, Pržno</t>
  </si>
  <si>
    <t>00847046</t>
  </si>
  <si>
    <t>Harmonie, příspěvková organizace, Krnov</t>
  </si>
  <si>
    <t>00846384</t>
  </si>
  <si>
    <t>Sagapo, příspěvková organizace, Bruntál</t>
  </si>
  <si>
    <t>00846350</t>
  </si>
  <si>
    <t>Příspěvkové organizace v odvětví školství celkem</t>
  </si>
  <si>
    <t>Dětský domov a Školní jídelna, Lichnov 253, příspěvková organizace</t>
  </si>
  <si>
    <t>00852732</t>
  </si>
  <si>
    <t>Dětský domov a Školní jídelna, Čeladná 87, příspěvková organizace</t>
  </si>
  <si>
    <t>Dětský domov a Školní jídelna, Frýdek-Místek, příspěvková organizace</t>
  </si>
  <si>
    <t>Dětský domov a Školní jídelna, Opava, Rybí trh 14, příspěvková organizace</t>
  </si>
  <si>
    <t>Dětský domov a Školní jídelna, Melč 4, příspěvková organizace</t>
  </si>
  <si>
    <t>Dětský domov a Školní jídelna, Budišov nad Budišovkou, příspěvková organizace</t>
  </si>
  <si>
    <t>Dětský domov a Školní jídelna, Příbor, Masarykova 607, příspěvková organizace</t>
  </si>
  <si>
    <t>Dětský domov a Školní jídelna, Nový Jičín, Revoluční 56, příspěvková organizace</t>
  </si>
  <si>
    <t xml:space="preserve">Dětský domov SRDCE a Školní jídelna, Karviná-Fryštát,Vydmuchov 10, příspěvková organizace </t>
  </si>
  <si>
    <t>Dětský domov a Školní jídelna, Havířov-Podlesí, Čelakovského 1, příspěvková organizace</t>
  </si>
  <si>
    <t>Dětský domov a Školní jídelna, Ostrava-Hrabová, Reymontova 2a, příspěvková organizace</t>
  </si>
  <si>
    <t xml:space="preserve">Dětský domov Úsměv a Školní jídelna, Ostrava-Slezská Ostrava, Bukovanského 25, příspěvková organizace </t>
  </si>
  <si>
    <t>61989321</t>
  </si>
  <si>
    <t>Pedagogicko-psychologická poradna, Bruntál, příspěvková organizace</t>
  </si>
  <si>
    <t>Pedagogicko-psychologická poradna, Frýdek-Místek, příspěvková organizace</t>
  </si>
  <si>
    <t>Zařízení školního stravování Matiční dům, Opava, Rybí trh 7-8, příspěvková organizace</t>
  </si>
  <si>
    <t>47813369</t>
  </si>
  <si>
    <t>Pedagogicko-psychologická poradna, Opava, příspěvková organizace</t>
  </si>
  <si>
    <t>00849936</t>
  </si>
  <si>
    <t>Školní statek, Opava, příspěvková organizace</t>
  </si>
  <si>
    <t>00098752</t>
  </si>
  <si>
    <t>Krajské zařízení pro další vzdělávání pedagogických pracovníků a informační centrum, Nový Jičín, příspěvková organizace</t>
  </si>
  <si>
    <t>62330403</t>
  </si>
  <si>
    <t>Pedagogicko-psychologická poradna, Nový Jičín, příspěvková organizace</t>
  </si>
  <si>
    <t>Pedagogicko-psychologická poradna, Karviná, příspěvková organizace</t>
  </si>
  <si>
    <t>Domov mládeže a Školní jídelna-výdejna, Ostrava-Hrabůvka, Krakovská 1095, příspěvková organizace</t>
  </si>
  <si>
    <t>00602001</t>
  </si>
  <si>
    <t>Pedagogicko-psychologická poradna, Ostrava-Zábřeh, příspěvková organizace</t>
  </si>
  <si>
    <t>Krajské středisko volného času JUVENTUS, Karviná, příspěvková organizace</t>
  </si>
  <si>
    <t>00847925</t>
  </si>
  <si>
    <t>Základní umělecká škola, Rýmařov, Čapkova 6, příspěvková organizace</t>
  </si>
  <si>
    <t>00852481</t>
  </si>
  <si>
    <t>60780487</t>
  </si>
  <si>
    <t>Základní umělecká škola, Krnov, Hlavní náměstí 9, příspěvková organizace</t>
  </si>
  <si>
    <t>Základní umělecká škola, Bruntál, nám. J. Žižky 6, příspěvková organizace</t>
  </si>
  <si>
    <t>60780568</t>
  </si>
  <si>
    <t>Základní umělecká škola, Třinec, Třanovského 596, příspěvková organizace</t>
  </si>
  <si>
    <t>Základní umělecká škola, Jablunkov, příspěvková organizace</t>
  </si>
  <si>
    <t>Základní umělecká škola Leoše Janáčka, Frýdlant nad Ostravicí, příspěvková organizace</t>
  </si>
  <si>
    <t>Základní umělecká škola, Vítkov, Lidická 639, příspěvková organizace</t>
  </si>
  <si>
    <t>Základní umělecká škola, Opava, Solná 8, příspěvková organizace</t>
  </si>
  <si>
    <t>Základní umělecká škola Václava Kálika, Opava, Nádražní okruh 11, příspěvková organizace</t>
  </si>
  <si>
    <t>Základní umělecká škola, Hradec nad Moravicí, Zámecká 313, příspěvková organizace</t>
  </si>
  <si>
    <t>Základní umělecká škola Pavla Josefa Vejvanovského, Hlučín, příspěvková organizace</t>
  </si>
  <si>
    <t>00849910</t>
  </si>
  <si>
    <t>Základní umělecká škola Vladislava Vančury, Háj ve Slezsku, příspěvková organizace</t>
  </si>
  <si>
    <t>Základní umělecká škola J. A. Komenského, Studénka, příspěvková organizace</t>
  </si>
  <si>
    <t>Základní umělecká škola, Příbor, Lidická 50, příspěvková organizace</t>
  </si>
  <si>
    <t>Základní umělecká škola, Odry, příspěvková organizace</t>
  </si>
  <si>
    <t>Základní umělecká škola, Nový Jičín, Derkova 1, příspěvková organizace</t>
  </si>
  <si>
    <t>Základní umělecká škola Zdeňka Buriana, Kopřivnice, příspěvková organizace</t>
  </si>
  <si>
    <t>Základní umělecká škola, Klimkovice, Lidická 5, příspěvková organizace</t>
  </si>
  <si>
    <t>Základní umělecká škola, Frenštát pod Radhoštěm, Tyršova 955, příspěvková organizace</t>
  </si>
  <si>
    <t>Základní umělecká škola, Bílovec, Pivovarská 124, příspěvková organizace</t>
  </si>
  <si>
    <t>Základní umělecká škola, Rychvald, Orlovská 495, příspěvková organizace</t>
  </si>
  <si>
    <t>Základní umělecká škola J. R. Míši, Orlová, příspěvková organizace</t>
  </si>
  <si>
    <t>Základní umělecká škola Bedřicha Smetany, Karviná - Mizerov, příspěvková organizace</t>
  </si>
  <si>
    <t>Základní umělecká škola Leoše Janáčka, Havířov, příspěvková organizace</t>
  </si>
  <si>
    <t>62331647</t>
  </si>
  <si>
    <t>Základní umělecká škola Bohuslava Martinů, Havířov - Město, Na Schodech 1, příspěvková organizace</t>
  </si>
  <si>
    <t>62331663</t>
  </si>
  <si>
    <t>Základní umělecká škola Pavla Kalety, Český Těšín, příspěvková organizace</t>
  </si>
  <si>
    <t>68899106</t>
  </si>
  <si>
    <t>Základní umělecká škola, Bohumín - Nový Bohumín, Žižkova 620, příspěvková organizace</t>
  </si>
  <si>
    <t>62331701</t>
  </si>
  <si>
    <t>Základní umělecká škola Heleny Salichové, Ostrava - Polanka n/O, 1. května 330, příspěvková organizace</t>
  </si>
  <si>
    <t>61989231</t>
  </si>
  <si>
    <t>Základní umělecká škola, Ostrava - Poruba, J. Valčíka 4413, příspěvková organizace</t>
  </si>
  <si>
    <t>64628221</t>
  </si>
  <si>
    <t>Základní umělecká škola Leoše Janáčka, Ostrava - Vítkovice, příspěvková organizace</t>
  </si>
  <si>
    <t>64628116</t>
  </si>
  <si>
    <t>63731983</t>
  </si>
  <si>
    <t>Základní umělecká škola Viléma Petrželky, Ostrava - Hrabůvka, Edisonova 90, příspěvková organizace</t>
  </si>
  <si>
    <t>61989223</t>
  </si>
  <si>
    <t>Základní umělecká škola Edvarda Runda, Ostrava - Slezská Ostrava, Keltičkova 4, příspěvková organizace</t>
  </si>
  <si>
    <t>61989193</t>
  </si>
  <si>
    <t>Základní umělecká škola, Ostrava - Petřkovice, Hlučínská 7, příspěvková organizace</t>
  </si>
  <si>
    <t>61989177</t>
  </si>
  <si>
    <t>Základní umělecká škola Eduarda Marhuly, Ostrava - Mariánské Hory, Hudební 6, příspěvková organizace</t>
  </si>
  <si>
    <t>61989185</t>
  </si>
  <si>
    <t>Základní umělecká škola, Ostrava - Moravská Ostrava, Sokolská třída 15, příspěvková organizace</t>
  </si>
  <si>
    <t>61989207</t>
  </si>
  <si>
    <t>Základní škola, Ostrava-Slezská Ostrava, Na Vizině 28, příspěvková organizace</t>
  </si>
  <si>
    <t>71172050</t>
  </si>
  <si>
    <t>Základní škola, Rýmařov, Školní náměstí 1, příspěvková organizace</t>
  </si>
  <si>
    <t>60802561</t>
  </si>
  <si>
    <t>Základní škola, Město Albrechtice, Hašlerova 2, příspěvková organizace</t>
  </si>
  <si>
    <t>Základní škola, Bruntál, Rýmařovská 15, příspěvková organizace</t>
  </si>
  <si>
    <t>60802669</t>
  </si>
  <si>
    <t>Základní škola, Dětský domov, Školní družina a Školní jídelna, Vrbno p. Pradědem, nám. Sv. Michala 17, příspěvková organizace</t>
  </si>
  <si>
    <t>00852619</t>
  </si>
  <si>
    <t>Střední škola, Základní škola a Mateřská škola, Třinec, Jablunkovská 241, příspěvková organizace</t>
  </si>
  <si>
    <t>Základní škola a Mateřská škola, Frýdlant nad Ostravicí, Náměstí 7, příspěvková organizace</t>
  </si>
  <si>
    <t>Střední škola, Základní škola a Mateřská škola, Frýdek-Místek, příspěvková organizace</t>
  </si>
  <si>
    <t>69610134</t>
  </si>
  <si>
    <t>Základní škola, Vítkov, nám. J. Zajíce č. 1, příspěvková organizace</t>
  </si>
  <si>
    <t>47813172</t>
  </si>
  <si>
    <t>Dětský domov a Školní jídelna, Radkov-Dubová 141, příspěvková organizace</t>
  </si>
  <si>
    <t>Základní škola a Praktická škola, Opava, Slezského odboje 5, příspěvková organizace</t>
  </si>
  <si>
    <t>47813211</t>
  </si>
  <si>
    <t>Základní škola, Hlučín, Gen. Svobody 8, příspěvková organizace</t>
  </si>
  <si>
    <t>Základní škola při zdravotnickém zařízení a Mateřská škola při zdravotnickém zařízení, Opava, Olomoucká 88, příspěvková organizace</t>
  </si>
  <si>
    <t>Základní škola, Opava, Havlíčkova 1, příspěvková organizace</t>
  </si>
  <si>
    <t>Základní škola Floriána Bayera, Kopřivnice, Štramberská 189, příspěvková organizace</t>
  </si>
  <si>
    <t>Dětský domov Loreta a Školní jídelna, Fulnek, příspěvková organizace</t>
  </si>
  <si>
    <t>62330268</t>
  </si>
  <si>
    <t>Základní škola, Frenštát pod Radhoštěm, Tyršova 1053, příspěvková organizace</t>
  </si>
  <si>
    <t>Základní škola a Mateřská škola Motýlek, Kopřivnice, Smetanova 1122, příspěvková organizace</t>
  </si>
  <si>
    <t>Základní škola a Mateřská škola, Nový Jičín, Dlouhá 54, příspěvková organizace</t>
  </si>
  <si>
    <t>Střední škola, Základní škola a Mateřská škola, Karviná, příspěvková organizace</t>
  </si>
  <si>
    <t>Základní škola, Ostrava-Poruba, Čkalovova 942, příspěvková organizace</t>
  </si>
  <si>
    <t>Základní škola, Ostrava-Mariánské Hory, Karasova 6, příspěvková organizace</t>
  </si>
  <si>
    <t>64628205</t>
  </si>
  <si>
    <t>Základní škola, Ostrava-Hrabůvka, U Haldy 66, příspěvková organizace</t>
  </si>
  <si>
    <t>61989266</t>
  </si>
  <si>
    <t>Základní škola, Ostrava-Zábřeh, Kpt. Vajdy 1a, příspěvková organizace</t>
  </si>
  <si>
    <t>61989274</t>
  </si>
  <si>
    <t>Základní škola a Mateřská škola, Ostrava-Poruba, Ukrajinská 19, příspěvková organizace</t>
  </si>
  <si>
    <t>Mateřská škola Eliška, Opava, příspěvková organizace</t>
  </si>
  <si>
    <t>47813474</t>
  </si>
  <si>
    <t>Základní škola speciální a Mateřská škola speciální, Nový Jičín, Komenského 64, příspěvková organizace</t>
  </si>
  <si>
    <t>Mateřská škola Klíček, Karviná-Hranice, Einsteinova 2849, příspěvková organizace</t>
  </si>
  <si>
    <t>60337346</t>
  </si>
  <si>
    <t>Mateřská škola Paraplíčko, Havířov, příspěvková organizace</t>
  </si>
  <si>
    <t>60337389</t>
  </si>
  <si>
    <t>Střední škola prof. Zdeňka Matějčka, Ostrava-Poruba, příspěvková organizace</t>
  </si>
  <si>
    <t>Dětský domov a Školní jídelna, Ostrava-Slezská Ostrava, Na Vizině 28, příspěvková organizace</t>
  </si>
  <si>
    <t>61989258</t>
  </si>
  <si>
    <t>Základní škola speciální, Ostrava-Slezská Ostrava, příspěvková organizace</t>
  </si>
  <si>
    <t>00601977</t>
  </si>
  <si>
    <t>Základní škola pro sluchově postižené a Mateřská škola pro sluchově postižené, Ostrava-Poruba, příspěvková organizace</t>
  </si>
  <si>
    <t>00601985</t>
  </si>
  <si>
    <t>Mateřská škola logopedická, Ostrava-Poruba, Na Robinsonce 1646, příspěvková organizace</t>
  </si>
  <si>
    <t>Mateřská škola logopedická, Ostrava-Poruba, U Školky 1621, příspěvková organizace</t>
  </si>
  <si>
    <t>Střední odborná škola a Střední odborné učiliště podnikání a služeb, Jablunkov, Školní 416, příspěvková organizace,</t>
  </si>
  <si>
    <t>00100340</t>
  </si>
  <si>
    <t>Střední škola zemědělství a služeb, Město Albrechtice, příspěvková organizace</t>
  </si>
  <si>
    <t>00100307</t>
  </si>
  <si>
    <t>Střední odborná škola, Bruntál, příspěvková organizace</t>
  </si>
  <si>
    <t xml:space="preserve">Střední škola průmyslová, Krnov, příspěvková organizace        </t>
  </si>
  <si>
    <t>00846279</t>
  </si>
  <si>
    <t>Střední škola automobilní, Krnov, příspěvková organizace</t>
  </si>
  <si>
    <t>Střední škola gastronomie, oděvnictví a služeb, Frýdek-Místek, příspěvková organizace</t>
  </si>
  <si>
    <t>00577243</t>
  </si>
  <si>
    <t>13644301</t>
  </si>
  <si>
    <t>Střední odborná škola, Frýdek-Místek, příspěvková organizace</t>
  </si>
  <si>
    <t>00844691</t>
  </si>
  <si>
    <t>Odborné učiliště a Praktická škola, Hlučín, příspěvková organizace</t>
  </si>
  <si>
    <t>00601837</t>
  </si>
  <si>
    <t>Střední škola technická, Opava, Kolofíkovo nábřeží 51, příspěvková organizace</t>
  </si>
  <si>
    <t>00845299</t>
  </si>
  <si>
    <t>Střední odborné učiliště stavební, Opava, příspěvková organizace</t>
  </si>
  <si>
    <t>Odborné učiliště a Praktická škola, Nový Jičín, příspěvková organizace</t>
  </si>
  <si>
    <t>00601594</t>
  </si>
  <si>
    <t>Střední škola, Odry, příspěvková organizace</t>
  </si>
  <si>
    <t>00577910</t>
  </si>
  <si>
    <t>Střední škola technická a zemědělská, Nový Jičín, příspěvková organizace</t>
  </si>
  <si>
    <t>00848077</t>
  </si>
  <si>
    <t>Hotelová škola, Frenštát pod Radhoštěm, příspěvková organizace</t>
  </si>
  <si>
    <t>00576441</t>
  </si>
  <si>
    <t>Střední škola a Základní škola, Havířov-Šumbark, příspěvková organizace</t>
  </si>
  <si>
    <t>13644297</t>
  </si>
  <si>
    <t>Střední škola techniky a služeb, Karviná, příspěvková organizace</t>
  </si>
  <si>
    <t>Albrechtova střední škola, Český Těšín, příspěvková organizace</t>
  </si>
  <si>
    <t>00577235</t>
  </si>
  <si>
    <t>Střední škola, Havířov-Šumbark, Sýkorova 1/613, příspěvková organizace</t>
  </si>
  <si>
    <t>Střední škola, Havířov-Prostřední Suchá, příspěvková organizace</t>
  </si>
  <si>
    <t>Střední škola technických oborů, Havířov-Šumbark, Lidická 1a/600, příspěvková organizace</t>
  </si>
  <si>
    <t>Střední škola, Bohumín, příspěvková organizace</t>
  </si>
  <si>
    <t>Střední škola služeb a podnikání, Ostrava-Poruba, příspěvková organizace</t>
  </si>
  <si>
    <t>00575933</t>
  </si>
  <si>
    <t>Střední škola elektrotechnická, Ostrava, Na Jízdárně 30, příspěvková organizace</t>
  </si>
  <si>
    <t>Střední škola technická a dopravní, Ostrava-Vítkovice, příspěvková organizace</t>
  </si>
  <si>
    <t>Střední škola společného stravování, Ostrava-Hrabůvka, příspěvková organizace</t>
  </si>
  <si>
    <t>00577260</t>
  </si>
  <si>
    <t>Střední škola stavební a dřevozpracující, Ostrava, příspěvková organizace</t>
  </si>
  <si>
    <t>00845213</t>
  </si>
  <si>
    <t>Střední škola teleinformatiky, Ostrava, příspěvková organizace</t>
  </si>
  <si>
    <t>00845329</t>
  </si>
  <si>
    <t>Střední škola hotelnictví a služeb a Vyšší odborná škola, Opava, příspěvková organizace</t>
  </si>
  <si>
    <t>72547651</t>
  </si>
  <si>
    <t>Střední odborná škola waldorfská, Ostrava, příspěvková organizace</t>
  </si>
  <si>
    <t>70947911</t>
  </si>
  <si>
    <t>Střední průmyslová škola a Obchodní akademie, Bruntál, příspěvková organizace</t>
  </si>
  <si>
    <t>00601322</t>
  </si>
  <si>
    <t>Střední pedagogická škola a Střední zdravotnická škola, Krnov, příspěvková organizace</t>
  </si>
  <si>
    <t>00601292</t>
  </si>
  <si>
    <t>Střední odborná škola dopravy a cestovního ruchu, Krnov, příspěvková organizace</t>
  </si>
  <si>
    <t>Střední zdravotnická škola, Frýdek-Místek, příspěvková organizace</t>
  </si>
  <si>
    <t>00561151</t>
  </si>
  <si>
    <t>Střední průmyslová škola, Obchodní akademie a Jazyková škola s právem státní jazykové zkoušky, Frýdek-Místek, příspěvková organizace</t>
  </si>
  <si>
    <t>00601381</t>
  </si>
  <si>
    <t>Masarykova střední škola zemědělská a Vyšší odborná škola, Opava, příspěvková organizace</t>
  </si>
  <si>
    <t>Střední škola průmyslová a umělecká, Opava, příspěvková organizace</t>
  </si>
  <si>
    <t>Střední průmyslová škola stavební, Opava, příspěvková organizace</t>
  </si>
  <si>
    <t>47813148</t>
  </si>
  <si>
    <t>Obchodní akademie a Střední odborná škola logistická, Opava, příspěvková organizace</t>
  </si>
  <si>
    <t>Střední zdravotnická škola, Opava, příspěvková organizace</t>
  </si>
  <si>
    <t>00601152</t>
  </si>
  <si>
    <t>Mendelova střední škola, Nový Jičín, příspěvková organizace</t>
  </si>
  <si>
    <t>00845027</t>
  </si>
  <si>
    <t>Vyšší odborná škola, Střední odborná škola a Střední odborné učiliště, Kopřivnice, příspěvková organizace</t>
  </si>
  <si>
    <t>00601624</t>
  </si>
  <si>
    <t>Střední zdravotnická škola, Karviná, příspěvková organizace</t>
  </si>
  <si>
    <t>00844985</t>
  </si>
  <si>
    <t>Obchodní akademie, Český Těšín, příspěvková organizace</t>
  </si>
  <si>
    <t>60337320</t>
  </si>
  <si>
    <t>Střední průmyslová škola, Karviná, příspěvková organizace</t>
  </si>
  <si>
    <t>Střední průmyslová škola stavební, Havířov, příspěvková organizace</t>
  </si>
  <si>
    <t>Střední průmyslová škola elektrotechnická, Havířov, příspěvková organizace</t>
  </si>
  <si>
    <t>62331574</t>
  </si>
  <si>
    <t>Střední zdravotnická škola a Vyšší odborná škola zdravotnická, Ostrava, příspěvková organizace</t>
  </si>
  <si>
    <t>00600920</t>
  </si>
  <si>
    <t>Střední umělecká škola, Ostrava, příspěvková organizace</t>
  </si>
  <si>
    <t>00602051</t>
  </si>
  <si>
    <t>Janáčkova konzervatoř v Ostravě, příspěvková organizace</t>
  </si>
  <si>
    <t>00602078</t>
  </si>
  <si>
    <t xml:space="preserve">Střední zahradnická škola, Ostrava, příspěvková organizace </t>
  </si>
  <si>
    <t>00602027</t>
  </si>
  <si>
    <t>Obchodní akademie, Ostrava-Poruba, příspěvková organizace</t>
  </si>
  <si>
    <t>00602094</t>
  </si>
  <si>
    <t>Obchodní akademie a Vyšší odborná škola sociální, Ostrava-Mariánské Hory, příspěvková organizace</t>
  </si>
  <si>
    <t>00602086</t>
  </si>
  <si>
    <t>00602141</t>
  </si>
  <si>
    <t>Střední průmyslová škola stavební, Ostrava, příspěvková organizace</t>
  </si>
  <si>
    <t>00602116</t>
  </si>
  <si>
    <t>Střední průmyslová škola chemická akademika Heyrovského, Ostrava, příspěvková organizace</t>
  </si>
  <si>
    <t>00602124</t>
  </si>
  <si>
    <t>Střední průmyslová škola elektrotechniky a informatiky, Ostrava, příspěvková organizace</t>
  </si>
  <si>
    <t>00602132</t>
  </si>
  <si>
    <t>00601331</t>
  </si>
  <si>
    <t>Gymnázium, Krnov, příspěvková organizace</t>
  </si>
  <si>
    <t>00601349</t>
  </si>
  <si>
    <t>Všeobecné a sportovní gymnázium, Bruntál, příspěvková organizace</t>
  </si>
  <si>
    <t>00601357</t>
  </si>
  <si>
    <t>Gymnázium, Třinec, příspěvková organizace</t>
  </si>
  <si>
    <t>00601390</t>
  </si>
  <si>
    <t>00601403</t>
  </si>
  <si>
    <t>Gymnázium a Střední odborná škola, Frýdek-Místek, Cihelní 410, příspěvková organizace</t>
  </si>
  <si>
    <t>00846881</t>
  </si>
  <si>
    <t>Gymnázium Petra Bezruče, Frýdek-Místek, příspěvková organizace</t>
  </si>
  <si>
    <t>00601411</t>
  </si>
  <si>
    <t>Slezské gymnázium, Opava, příspěvková organizace</t>
  </si>
  <si>
    <t>47813075</t>
  </si>
  <si>
    <t>Mendelovo gymnázium, Opava, příspěvková organizace</t>
  </si>
  <si>
    <t>Gymnázium Josefa Kainara, Hlučín,  příspěvková organizace</t>
  </si>
  <si>
    <t>47813091</t>
  </si>
  <si>
    <t>Masarykovo gymnázium, Příbor, příspěvková organizace</t>
  </si>
  <si>
    <t>00601641</t>
  </si>
  <si>
    <t>00601675</t>
  </si>
  <si>
    <t>Gymnázium a Střední průmyslová škola elektrotechniky a informatiky, Frenštát pod Radhoštěm, příspěvková organizace</t>
  </si>
  <si>
    <t>00601659</t>
  </si>
  <si>
    <t>Gymnázium Mikuláše Koperníka, Bílovec, příspěvková organizace</t>
  </si>
  <si>
    <t>00601667</t>
  </si>
  <si>
    <t>Gymnázium a Obchodní akademie, Orlová, příspěvková organizace</t>
  </si>
  <si>
    <t>Gymnázium, Karviná, příspěvková organizace</t>
  </si>
  <si>
    <t>Gymnázium, Havířov-Podlesí, příspěvková organizace</t>
  </si>
  <si>
    <t>Gymnázium, Havířov-Město, Komenského 2, příspěvková organizace</t>
  </si>
  <si>
    <t>Polské gymnázium - Polskie Gimnazjum im. Juliusza Słowackiego, Český Těšín, příspěvková organizace</t>
  </si>
  <si>
    <t>Gymnázium Josefa Božka, Český Těšín, příspěvková organizace</t>
  </si>
  <si>
    <t>Gymnázium Františka Živného, Bohumín, Jana Palacha 794, příspěvková organizace</t>
  </si>
  <si>
    <t>Sportovní gymnázium Dany a Emila Zátopkových, Ostrava, příspěvková organizace</t>
  </si>
  <si>
    <t>00602060</t>
  </si>
  <si>
    <t>Jazykové gymnázium Pavla Tigrida, Ostrava-Poruba, příspěvková organizace</t>
  </si>
  <si>
    <t>61989011</t>
  </si>
  <si>
    <t>Gymnázium, Ostrava-Zábřeh, Volgogradská 6a, příspěvková organizace</t>
  </si>
  <si>
    <t>00842737</t>
  </si>
  <si>
    <t>Wichterlovo gymnázium, Ostrava-Poruba, příspěvková organizace</t>
  </si>
  <si>
    <t>00842702</t>
  </si>
  <si>
    <t>Gymnázium Olgy Havlové, Ostrava-Poruba, příspěvková organizace</t>
  </si>
  <si>
    <t>00602159</t>
  </si>
  <si>
    <t>00842745</t>
  </si>
  <si>
    <t>Gymnázium Hladnov a Jazyková škola s právem státní jazykové zkoušky, Ostrava, příspěvková organizace</t>
  </si>
  <si>
    <t>00842753</t>
  </si>
  <si>
    <t>Matiční gymnázium, Ostrava, příspěvková organizace</t>
  </si>
  <si>
    <t>00842761</t>
  </si>
  <si>
    <t>Příspěvkové organizace v odvětví zdravotnictví celkem</t>
  </si>
  <si>
    <t>Zdravotnická záchranná služba Moravskoslezského kraje, příspěvková organizace, Ostrava</t>
  </si>
  <si>
    <t>Dětské centrum Čtyřlístek, příspěvková organizace, Opava</t>
  </si>
  <si>
    <t>68177992</t>
  </si>
  <si>
    <t>Slezská nemocnice v Opavě, příspěvková organizace</t>
  </si>
  <si>
    <t>47813750</t>
  </si>
  <si>
    <t>Nemocnice s poliklinikou Havířov, příspěvková organizace</t>
  </si>
  <si>
    <t>00844896</t>
  </si>
  <si>
    <t>Nemocnice s poliklinikou Karviná-Ráj, příspěvková organizace</t>
  </si>
  <si>
    <t>00844853</t>
  </si>
  <si>
    <t>Odborný léčebný ústav Metylovice - Moravskoslezské sanatorium, příspěvková organizace</t>
  </si>
  <si>
    <t>00534200</t>
  </si>
  <si>
    <t>Nemocnice Třinec, příspěvková organizace</t>
  </si>
  <si>
    <t>00534242</t>
  </si>
  <si>
    <t>Nemocnice ve Frýdku-Místku, příspěvková organizace</t>
  </si>
  <si>
    <t>00534188</t>
  </si>
  <si>
    <t>Dětský domov Janovice u Rýmařova, příspěvková organizace</t>
  </si>
  <si>
    <t>63024594</t>
  </si>
  <si>
    <t>Sdružené zdravotnické zařízení Krnov, příspěvková organizace</t>
  </si>
  <si>
    <t>00844641</t>
  </si>
  <si>
    <t>Moravskoslezské energetické centrum, příspěvková organizace, Ostrava</t>
  </si>
  <si>
    <t>378</t>
  </si>
  <si>
    <t>Ostatní krátkodobé závazky</t>
  </si>
  <si>
    <t>D.III.38.</t>
  </si>
  <si>
    <t>389</t>
  </si>
  <si>
    <t>Dohadné účty pasivní</t>
  </si>
  <si>
    <t>D.III.37.</t>
  </si>
  <si>
    <t>384</t>
  </si>
  <si>
    <t>Výnosy příštích období</t>
  </si>
  <si>
    <t>D.III.36.</t>
  </si>
  <si>
    <t>383</t>
  </si>
  <si>
    <t>Výdaje příštích období</t>
  </si>
  <si>
    <t>D.III.35.</t>
  </si>
  <si>
    <t>375</t>
  </si>
  <si>
    <t>Krátkodobé zprostředkování transferů</t>
  </si>
  <si>
    <t>D.III.33.</t>
  </si>
  <si>
    <t>374</t>
  </si>
  <si>
    <t>Krátkodobé přijaté zálohy na transfery</t>
  </si>
  <si>
    <t>D.III.32.</t>
  </si>
  <si>
    <t>368</t>
  </si>
  <si>
    <t>Závazky z upsaných nesplacených cenných papírů a podílů</t>
  </si>
  <si>
    <t>D.III.31.</t>
  </si>
  <si>
    <t>366</t>
  </si>
  <si>
    <t>Závazky z finančního zajištění</t>
  </si>
  <si>
    <t>D.III.30.</t>
  </si>
  <si>
    <t>364</t>
  </si>
  <si>
    <t>Závazky z neukončených finančních operací</t>
  </si>
  <si>
    <t>D.III.29.</t>
  </si>
  <si>
    <t>363</t>
  </si>
  <si>
    <t>Pevné termínové operace a opce</t>
  </si>
  <si>
    <t>D.III.28.</t>
  </si>
  <si>
    <t>362</t>
  </si>
  <si>
    <t>Krátkodobé závazky z ručení</t>
  </si>
  <si>
    <t>D.III.27.</t>
  </si>
  <si>
    <t>349</t>
  </si>
  <si>
    <t>Závazky k vybraným místním vládním institucím</t>
  </si>
  <si>
    <t>D.III.20.</t>
  </si>
  <si>
    <t>347</t>
  </si>
  <si>
    <t>Závazky k vybraným ústředním vládním institucím</t>
  </si>
  <si>
    <t>D.III.19.</t>
  </si>
  <si>
    <t>345</t>
  </si>
  <si>
    <t>Závazky k osobám mimo vybrané vládní instituce</t>
  </si>
  <si>
    <t>D.III.18.</t>
  </si>
  <si>
    <t>343</t>
  </si>
  <si>
    <t>D.III.17.</t>
  </si>
  <si>
    <t>342</t>
  </si>
  <si>
    <t>Ostatní daně, poplatky a jiná obdobná peněžitá plnění</t>
  </si>
  <si>
    <t>D.III.16.</t>
  </si>
  <si>
    <t>341</t>
  </si>
  <si>
    <t>Daň z příjmů</t>
  </si>
  <si>
    <t>D.III.15.</t>
  </si>
  <si>
    <t>338</t>
  </si>
  <si>
    <t>Důchodové spoření</t>
  </si>
  <si>
    <t>D.III.14.</t>
  </si>
  <si>
    <t>337</t>
  </si>
  <si>
    <t>Zdravotní pojištění</t>
  </si>
  <si>
    <t>D.III.13.</t>
  </si>
  <si>
    <t>336</t>
  </si>
  <si>
    <t>Sociální zabezpečení</t>
  </si>
  <si>
    <t>D.III.12.</t>
  </si>
  <si>
    <t>333</t>
  </si>
  <si>
    <t>Jiné závazky vůči zaměstnancům</t>
  </si>
  <si>
    <t>D.III.11.</t>
  </si>
  <si>
    <t>331</t>
  </si>
  <si>
    <t>Zaměstnanci</t>
  </si>
  <si>
    <t>D.III.10.</t>
  </si>
  <si>
    <t>326</t>
  </si>
  <si>
    <t>Přijaté návratné finanční výpomoci krátkodobé</t>
  </si>
  <si>
    <t>D.III.9.</t>
  </si>
  <si>
    <t>325</t>
  </si>
  <si>
    <t>Závazky z dělené správy</t>
  </si>
  <si>
    <t>D.III.8.</t>
  </si>
  <si>
    <t>324</t>
  </si>
  <si>
    <t>Krátkodobé přijaté zálohy</t>
  </si>
  <si>
    <t>D.III.7.</t>
  </si>
  <si>
    <t>322</t>
  </si>
  <si>
    <t>Směnky k úhradě</t>
  </si>
  <si>
    <t>D.III.6.</t>
  </si>
  <si>
    <t>321</t>
  </si>
  <si>
    <t>Dodavatelé</t>
  </si>
  <si>
    <t>D.III.5.</t>
  </si>
  <si>
    <t>289</t>
  </si>
  <si>
    <t>Jiné krátkodobé půjčky</t>
  </si>
  <si>
    <t>D.III.4.</t>
  </si>
  <si>
    <t>283</t>
  </si>
  <si>
    <t>Krátkodobé závazky z vydaných dluhopisů</t>
  </si>
  <si>
    <t>D.III.3.</t>
  </si>
  <si>
    <t>282</t>
  </si>
  <si>
    <t>Eskontované krátkodobé dluhopisy (směnky)</t>
  </si>
  <si>
    <t>D.III.2.</t>
  </si>
  <si>
    <t>281</t>
  </si>
  <si>
    <t>Krátkodobé úvěry</t>
  </si>
  <si>
    <t>D.III.1.</t>
  </si>
  <si>
    <t>Krátkodobé závazky</t>
  </si>
  <si>
    <t>D.III.</t>
  </si>
  <si>
    <t>472</t>
  </si>
  <si>
    <t>Dlouhodobé přijaté zálohy na transfery</t>
  </si>
  <si>
    <t>D.II.8.</t>
  </si>
  <si>
    <t>459</t>
  </si>
  <si>
    <t>Ostatní dlouhodobé závazky</t>
  </si>
  <si>
    <t>D.II.7.</t>
  </si>
  <si>
    <t>457</t>
  </si>
  <si>
    <t>Dlouhodobé směnky k úhradě</t>
  </si>
  <si>
    <t>D.II.6.</t>
  </si>
  <si>
    <t>456</t>
  </si>
  <si>
    <t>Dlouhodobé závazky z ručení</t>
  </si>
  <si>
    <t>D.II.5.</t>
  </si>
  <si>
    <t>455</t>
  </si>
  <si>
    <t>Dlouhodobé přijaté zálohy</t>
  </si>
  <si>
    <t>D.II.4.</t>
  </si>
  <si>
    <t>453</t>
  </si>
  <si>
    <t>Dlouhodobé závazky z vydaných dluhopisů</t>
  </si>
  <si>
    <t>D.II.3.</t>
  </si>
  <si>
    <t>452</t>
  </si>
  <si>
    <t>Přijaté návratné finanční výpomoci dlouhodobé</t>
  </si>
  <si>
    <t>D.II.2.</t>
  </si>
  <si>
    <t>451</t>
  </si>
  <si>
    <t>Dlouhodobé úvěry</t>
  </si>
  <si>
    <t>D.II.1.</t>
  </si>
  <si>
    <t>Dlouhodobé závazky</t>
  </si>
  <si>
    <t>D.II.</t>
  </si>
  <si>
    <t>441</t>
  </si>
  <si>
    <t>Rezervy</t>
  </si>
  <si>
    <t>D.I.1.</t>
  </si>
  <si>
    <t>D.I.</t>
  </si>
  <si>
    <t>Cizí zdroje</t>
  </si>
  <si>
    <t>D.</t>
  </si>
  <si>
    <t>432</t>
  </si>
  <si>
    <t>Výsledek hospodaření předcházejících účetních období</t>
  </si>
  <si>
    <t>C.III.3.</t>
  </si>
  <si>
    <t>431</t>
  </si>
  <si>
    <t>Výsledek hospodaření ve schvalovacím řízení</t>
  </si>
  <si>
    <t>C.III.2.</t>
  </si>
  <si>
    <t>Výsledek hospodaření běžného účetního období</t>
  </si>
  <si>
    <t>C.III.1.</t>
  </si>
  <si>
    <t>Výsledek hospodaření</t>
  </si>
  <si>
    <t>C.III.</t>
  </si>
  <si>
    <t>419</t>
  </si>
  <si>
    <t>Ostatní fondy</t>
  </si>
  <si>
    <t>C.II.6.</t>
  </si>
  <si>
    <t>416</t>
  </si>
  <si>
    <t>Fond reprodukce majetku, fond investic</t>
  </si>
  <si>
    <t>C.II.5.</t>
  </si>
  <si>
    <t>414</t>
  </si>
  <si>
    <t>Rezervní fond z ostatních titulů</t>
  </si>
  <si>
    <t>C.II.4.</t>
  </si>
  <si>
    <t>413</t>
  </si>
  <si>
    <t>Rezervní fond tvořený ze zlepšeného výsledku hospodaření</t>
  </si>
  <si>
    <t>C.II.3.</t>
  </si>
  <si>
    <t>412</t>
  </si>
  <si>
    <t>Fond kulturních a sociálních potřeb</t>
  </si>
  <si>
    <t>C.II.2.</t>
  </si>
  <si>
    <t>411</t>
  </si>
  <si>
    <t>Fond odměn</t>
  </si>
  <si>
    <t>C.II.1.</t>
  </si>
  <si>
    <t>Fondy účetní jednotky</t>
  </si>
  <si>
    <t>C.II.</t>
  </si>
  <si>
    <t>408</t>
  </si>
  <si>
    <t>Opravy předcházejících účetních období</t>
  </si>
  <si>
    <t>C.I.7.</t>
  </si>
  <si>
    <t>407</t>
  </si>
  <si>
    <t>Jiné oceňovací rozdíly</t>
  </si>
  <si>
    <t>C.I.6.</t>
  </si>
  <si>
    <t>406</t>
  </si>
  <si>
    <t>Oceňovací rozdíly při prvotním použití metody</t>
  </si>
  <si>
    <t>C.I.5.</t>
  </si>
  <si>
    <t>405</t>
  </si>
  <si>
    <t>Kurzové rozdíly</t>
  </si>
  <si>
    <t>C.I.4.</t>
  </si>
  <si>
    <t>403</t>
  </si>
  <si>
    <t>Transfery na pořízení dlouhodobého majetku</t>
  </si>
  <si>
    <t>C.I.3.</t>
  </si>
  <si>
    <t>401</t>
  </si>
  <si>
    <t>Jmění účetní jednotky</t>
  </si>
  <si>
    <t>C.I.1.</t>
  </si>
  <si>
    <t>Jmění účetní jednotky a upravující položky</t>
  </si>
  <si>
    <t>C.I.</t>
  </si>
  <si>
    <t>Vlastní kapitál</t>
  </si>
  <si>
    <t>C.</t>
  </si>
  <si>
    <t>Pasiva celkem</t>
  </si>
  <si>
    <t>MINULÉ</t>
  </si>
  <si>
    <t>BĚŽNÉ</t>
  </si>
  <si>
    <t>OBDOBÍ</t>
  </si>
  <si>
    <t>Syntetický účet</t>
  </si>
  <si>
    <t>Položka výkazu</t>
  </si>
  <si>
    <t>261</t>
  </si>
  <si>
    <t>Pokladna</t>
  </si>
  <si>
    <t>B.III.17.</t>
  </si>
  <si>
    <t>262</t>
  </si>
  <si>
    <t>Peníze na cestě</t>
  </si>
  <si>
    <t>B.III.16.</t>
  </si>
  <si>
    <t>263</t>
  </si>
  <si>
    <t>Ceniny</t>
  </si>
  <si>
    <t>B.III.15.</t>
  </si>
  <si>
    <t>236</t>
  </si>
  <si>
    <t>Běžné účty fondů územních samosprávných celků</t>
  </si>
  <si>
    <t>B.III.12.</t>
  </si>
  <si>
    <t>231</t>
  </si>
  <si>
    <t>Základní běžný účet územních samosprávných celků</t>
  </si>
  <si>
    <t>B.III.11.</t>
  </si>
  <si>
    <t>243</t>
  </si>
  <si>
    <t>Běžný účet FKSP</t>
  </si>
  <si>
    <t>B.III.10.</t>
  </si>
  <si>
    <t>241</t>
  </si>
  <si>
    <t>Běžný účet</t>
  </si>
  <si>
    <t>B.III.9.</t>
  </si>
  <si>
    <t>245</t>
  </si>
  <si>
    <t>Jiné běžné účty</t>
  </si>
  <si>
    <t>B.III.5.</t>
  </si>
  <si>
    <t>244</t>
  </si>
  <si>
    <t>Termínované vklady krátkodobé</t>
  </si>
  <si>
    <t>B.III.4.</t>
  </si>
  <si>
    <t>256</t>
  </si>
  <si>
    <t>Jiné cenné papíry</t>
  </si>
  <si>
    <t>B.III.3.</t>
  </si>
  <si>
    <t>253</t>
  </si>
  <si>
    <t>Dluhové cenné papíry k obchodování</t>
  </si>
  <si>
    <t>B.III.2.</t>
  </si>
  <si>
    <t>251</t>
  </si>
  <si>
    <t>Majetkové cenné papíry k obchodování</t>
  </si>
  <si>
    <t>B.III.1.</t>
  </si>
  <si>
    <t>Krátkodobý finanční majetek</t>
  </si>
  <si>
    <t>B.III.</t>
  </si>
  <si>
    <t>377</t>
  </si>
  <si>
    <t>Ostatní krátkodobé pohledávky</t>
  </si>
  <si>
    <t>B.II.33.</t>
  </si>
  <si>
    <t>388</t>
  </si>
  <si>
    <t>Dohadné účty aktivní</t>
  </si>
  <si>
    <t>B.II.32.</t>
  </si>
  <si>
    <t>385</t>
  </si>
  <si>
    <t>Příjmy příštích období</t>
  </si>
  <si>
    <t>B.II.31.</t>
  </si>
  <si>
    <t>381</t>
  </si>
  <si>
    <t>Náklady příštích období</t>
  </si>
  <si>
    <t>B.II.30.</t>
  </si>
  <si>
    <t>B.II.29.</t>
  </si>
  <si>
    <t>373</t>
  </si>
  <si>
    <t>Krátkodobé poskytnuté zálohy na transfery</t>
  </si>
  <si>
    <t>B.II.28.</t>
  </si>
  <si>
    <t>367</t>
  </si>
  <si>
    <t>Pohledávky z vydaných dluhopisů</t>
  </si>
  <si>
    <t>B.II.27.</t>
  </si>
  <si>
    <t>365</t>
  </si>
  <si>
    <t>Pohledávky z finančního zajištění</t>
  </si>
  <si>
    <t>B.II.26.</t>
  </si>
  <si>
    <t>369</t>
  </si>
  <si>
    <t>Pohledávky z neukončených finančních operací</t>
  </si>
  <si>
    <t>B.II.25.</t>
  </si>
  <si>
    <t>B.II.24.</t>
  </si>
  <si>
    <t>361</t>
  </si>
  <si>
    <t>Krátkodobé pohledávky z ručení</t>
  </si>
  <si>
    <t>B.II.23.</t>
  </si>
  <si>
    <t>348</t>
  </si>
  <si>
    <t>Pohledávky za vybranými místními vládními institucemi</t>
  </si>
  <si>
    <t>B.II.18.</t>
  </si>
  <si>
    <t>346</t>
  </si>
  <si>
    <t>Pohledávky za vybranými ústředními vládními institucemi</t>
  </si>
  <si>
    <t>B.II.17.</t>
  </si>
  <si>
    <t>344</t>
  </si>
  <si>
    <t>Pohledávky za osobami mimo vybrané vládní instituce</t>
  </si>
  <si>
    <t>B.II.16.</t>
  </si>
  <si>
    <t>B.II.15.</t>
  </si>
  <si>
    <t>B.II.14.</t>
  </si>
  <si>
    <t>B.II.13.</t>
  </si>
  <si>
    <t>B.II.12.</t>
  </si>
  <si>
    <t>B.II.11.</t>
  </si>
  <si>
    <t>B.II.10.</t>
  </si>
  <si>
    <t>335</t>
  </si>
  <si>
    <t>Pohledávky za zaměstnanci</t>
  </si>
  <si>
    <t>B.II.9.</t>
  </si>
  <si>
    <t>319</t>
  </si>
  <si>
    <t>Pohledávky z přerozdělovaných daní</t>
  </si>
  <si>
    <t>B.II.8.</t>
  </si>
  <si>
    <t>317</t>
  </si>
  <si>
    <t>Krátkodobé pohledávky z postoupených úvěrů</t>
  </si>
  <si>
    <t>B.II.7.</t>
  </si>
  <si>
    <t>316</t>
  </si>
  <si>
    <t>Poskytnuté návratné finanční výpomoci krátkodobé</t>
  </si>
  <si>
    <t>B.II.6.</t>
  </si>
  <si>
    <t>315</t>
  </si>
  <si>
    <t>Jiné pohledávky z hlavní činnosti</t>
  </si>
  <si>
    <t>B.II.5.</t>
  </si>
  <si>
    <t>314</t>
  </si>
  <si>
    <t>Krátkodobé poskytnuté zálohy</t>
  </si>
  <si>
    <t>B.II.4.</t>
  </si>
  <si>
    <t>313</t>
  </si>
  <si>
    <t>Pohledávky za eskontované cenné papíry</t>
  </si>
  <si>
    <t>B.II.3.</t>
  </si>
  <si>
    <t>312</t>
  </si>
  <si>
    <t>Směnky k inkasu</t>
  </si>
  <si>
    <t>B.II.2.</t>
  </si>
  <si>
    <t>311</t>
  </si>
  <si>
    <t>Odběratelé</t>
  </si>
  <si>
    <t>B.II.1.</t>
  </si>
  <si>
    <t>Krátkodobé pohledávky</t>
  </si>
  <si>
    <t>B.II.</t>
  </si>
  <si>
    <t>139</t>
  </si>
  <si>
    <t>Ostatní zásoby</t>
  </si>
  <si>
    <t>B.I.10.</t>
  </si>
  <si>
    <t>138</t>
  </si>
  <si>
    <t>Zboží na cestě</t>
  </si>
  <si>
    <t>B.I.9.</t>
  </si>
  <si>
    <t>132</t>
  </si>
  <si>
    <t>Zboží na skladě</t>
  </si>
  <si>
    <t>B.I.8.</t>
  </si>
  <si>
    <t>131</t>
  </si>
  <si>
    <t>Pořízení zboží</t>
  </si>
  <si>
    <t>B.I.7.</t>
  </si>
  <si>
    <t>123</t>
  </si>
  <si>
    <t>Výrobky</t>
  </si>
  <si>
    <t>B.I.6.</t>
  </si>
  <si>
    <t>122</t>
  </si>
  <si>
    <t>Polotovary vlastní výroby</t>
  </si>
  <si>
    <t>B.I.5.</t>
  </si>
  <si>
    <t>121</t>
  </si>
  <si>
    <t>Nedokončená výroba</t>
  </si>
  <si>
    <t>B.I.4.</t>
  </si>
  <si>
    <t>119</t>
  </si>
  <si>
    <t>Materiál na cestě</t>
  </si>
  <si>
    <t>B.I.3.</t>
  </si>
  <si>
    <t>112</t>
  </si>
  <si>
    <t>Materiál na skladě</t>
  </si>
  <si>
    <t>B.I.2.</t>
  </si>
  <si>
    <t>111</t>
  </si>
  <si>
    <t>Pořízení materiálu</t>
  </si>
  <si>
    <t>B.I.1.</t>
  </si>
  <si>
    <t>Zásoby</t>
  </si>
  <si>
    <t>B.I.</t>
  </si>
  <si>
    <t>Oběžná aktiva</t>
  </si>
  <si>
    <t>B.</t>
  </si>
  <si>
    <t>471</t>
  </si>
  <si>
    <t>Dlouhodobé poskytnuté zálohy na transfery</t>
  </si>
  <si>
    <t>A.IV.6.</t>
  </si>
  <si>
    <t>469</t>
  </si>
  <si>
    <t>Ostatní dlouhodobé pohledávky</t>
  </si>
  <si>
    <t>A.IV.5.</t>
  </si>
  <si>
    <t>466</t>
  </si>
  <si>
    <t>Dlouhodobé pohledávky z ručení</t>
  </si>
  <si>
    <t>A.IV.4.</t>
  </si>
  <si>
    <t>465</t>
  </si>
  <si>
    <t>Dlouhodobé poskytnuté zálohy</t>
  </si>
  <si>
    <t>A.IV.3.</t>
  </si>
  <si>
    <t>464</t>
  </si>
  <si>
    <t>Dlouhodobé pohledávky z postoupených úvěrů</t>
  </si>
  <si>
    <t>A.IV.2.</t>
  </si>
  <si>
    <t>462</t>
  </si>
  <si>
    <t>Poskytnuté návratné finanční výpomoci dlouhodobé</t>
  </si>
  <si>
    <t>A.IV.1.</t>
  </si>
  <si>
    <t>Dlouhodobé pohledávky</t>
  </si>
  <si>
    <t>A.IV.</t>
  </si>
  <si>
    <t>053</t>
  </si>
  <si>
    <t>Poskytnuté zálohy na dlouhodobý finanční majetek</t>
  </si>
  <si>
    <t>A.III.8.</t>
  </si>
  <si>
    <t>043</t>
  </si>
  <si>
    <t>Pořizovaný dlouhodobý finanční majetek</t>
  </si>
  <si>
    <t>A.III.7.</t>
  </si>
  <si>
    <t>069</t>
  </si>
  <si>
    <t>Ostatní dlouhodobý finanční majetek</t>
  </si>
  <si>
    <t>A.III.6.</t>
  </si>
  <si>
    <t>068</t>
  </si>
  <si>
    <t>Termínované vklady dlouhodobé</t>
  </si>
  <si>
    <t>A.III.5.</t>
  </si>
  <si>
    <t>067</t>
  </si>
  <si>
    <t>Dlouhodobé půjčky</t>
  </si>
  <si>
    <t>A.III.4.</t>
  </si>
  <si>
    <t>063</t>
  </si>
  <si>
    <t>Dluhové cenné papíry držené do splatnosti</t>
  </si>
  <si>
    <t>A.III.3.</t>
  </si>
  <si>
    <t>062</t>
  </si>
  <si>
    <t>Majetkové účasti v osobách s podstatným vlivem</t>
  </si>
  <si>
    <t>A.III.2.</t>
  </si>
  <si>
    <t>061</t>
  </si>
  <si>
    <t>Majetkové účasti v osobách s rozhodujícím vlivem</t>
  </si>
  <si>
    <t>A.III.1.</t>
  </si>
  <si>
    <t>Dlouhodobý finanční majetek</t>
  </si>
  <si>
    <t>A.III.</t>
  </si>
  <si>
    <t>036</t>
  </si>
  <si>
    <t>Dlouhodobý hmotný majetek určený k prodeji</t>
  </si>
  <si>
    <t>A.II.10.</t>
  </si>
  <si>
    <t>052</t>
  </si>
  <si>
    <t>Poskytnuté zálohy na dlouhodobý hmotný majetek</t>
  </si>
  <si>
    <t>A.II.9.</t>
  </si>
  <si>
    <t>042</t>
  </si>
  <si>
    <t>Nedokončený dlouhodobý hmotný majetek</t>
  </si>
  <si>
    <t>A.II.8.</t>
  </si>
  <si>
    <t>029</t>
  </si>
  <si>
    <t>Ostatní dlouhodobý hmotný majetek</t>
  </si>
  <si>
    <t>A.II.7.</t>
  </si>
  <si>
    <t>028</t>
  </si>
  <si>
    <t>Drobný dlouhodobý hmotný majetek</t>
  </si>
  <si>
    <t>A.II.6.</t>
  </si>
  <si>
    <t>025</t>
  </si>
  <si>
    <t>Pěstitelské celky trvalých porostů</t>
  </si>
  <si>
    <t>A.II.5.</t>
  </si>
  <si>
    <t>022</t>
  </si>
  <si>
    <t>Samostatné hmotné movité věci a soubory hmotných movitých věcí</t>
  </si>
  <si>
    <t>A.II.4.</t>
  </si>
  <si>
    <t>021</t>
  </si>
  <si>
    <t>Stavby</t>
  </si>
  <si>
    <t>A.II.3.</t>
  </si>
  <si>
    <t>032</t>
  </si>
  <si>
    <t>Kulturní předměty</t>
  </si>
  <si>
    <t>A.II.2.</t>
  </si>
  <si>
    <t>031</t>
  </si>
  <si>
    <t>A.II.1.</t>
  </si>
  <si>
    <t>Dlouhodobý hmotný majetek</t>
  </si>
  <si>
    <t>A.II.</t>
  </si>
  <si>
    <t>035</t>
  </si>
  <si>
    <t>Dlouhodobý nehmotný majetek určený k prodeji</t>
  </si>
  <si>
    <t>A.I.9.</t>
  </si>
  <si>
    <t>051</t>
  </si>
  <si>
    <t>Poskytnuté zálohy na dlouhodobý nehmotný majetek</t>
  </si>
  <si>
    <t>A.I.8.</t>
  </si>
  <si>
    <t>041</t>
  </si>
  <si>
    <t>Nedokončený dlouhodobý nehmotný majetek</t>
  </si>
  <si>
    <t>A.I.7.</t>
  </si>
  <si>
    <t>019</t>
  </si>
  <si>
    <t>Ostatní dlouhodobý nehmotný majetek</t>
  </si>
  <si>
    <t>A.I.6.</t>
  </si>
  <si>
    <t>018</t>
  </si>
  <si>
    <t>Drobný dlouhodobý nehmotný majetek</t>
  </si>
  <si>
    <t>A.I.5.</t>
  </si>
  <si>
    <t>015</t>
  </si>
  <si>
    <t>Povolenky na emise a preferenční limity</t>
  </si>
  <si>
    <t>A.I.4.</t>
  </si>
  <si>
    <t>014</t>
  </si>
  <si>
    <t>A.I.3.</t>
  </si>
  <si>
    <t>013</t>
  </si>
  <si>
    <t>Software</t>
  </si>
  <si>
    <t>A.I.2.</t>
  </si>
  <si>
    <t>012</t>
  </si>
  <si>
    <t>Nehmotné výsledky výzkumu a vývoje</t>
  </si>
  <si>
    <t>A.I.1.</t>
  </si>
  <si>
    <t>Dlouhodobý nehmotný majetek</t>
  </si>
  <si>
    <t>A.I.</t>
  </si>
  <si>
    <t>Stálá aktiva</t>
  </si>
  <si>
    <t>A.</t>
  </si>
  <si>
    <t>Aktiva celkem</t>
  </si>
  <si>
    <t>NETTO</t>
  </si>
  <si>
    <t>KOREKCE</t>
  </si>
  <si>
    <t>BRUTTO</t>
  </si>
  <si>
    <t>ROZVAHA MORAVSKOSLEZSKÉHO KRAJE včetně příspěvkových organizací (v tis. Kč)</t>
  </si>
  <si>
    <t>ROZVAHA MORAVSKOSLEZSKÉHO KRAJE bez příspěvkových organizací (v tis. Kč)</t>
  </si>
  <si>
    <t>ROZVAHA PŘÍSPĚVKOVÝCH ORGANIZACÍ KRAJE (v tis. Kč)</t>
  </si>
  <si>
    <t>C.2.</t>
  </si>
  <si>
    <t>Výsledek hospodaření před zdaněním</t>
  </si>
  <si>
    <t>C.1.</t>
  </si>
  <si>
    <t>VÝSLEDEK HOSPODAŘENÍ</t>
  </si>
  <si>
    <t>672</t>
  </si>
  <si>
    <t>Výnosy vybraných místních vládních institucí z transferů</t>
  </si>
  <si>
    <t>B.IV.2.</t>
  </si>
  <si>
    <t>671</t>
  </si>
  <si>
    <t>Výnosy vybraných ústředních vládních institucí z transferů</t>
  </si>
  <si>
    <t>B.IV.1.</t>
  </si>
  <si>
    <t>Výnosy z transferů</t>
  </si>
  <si>
    <t>B.IV.</t>
  </si>
  <si>
    <t>669</t>
  </si>
  <si>
    <t>Ostatní finanční výnosy</t>
  </si>
  <si>
    <t>664</t>
  </si>
  <si>
    <t>Výnosy z přecenění reálnou hodnotou</t>
  </si>
  <si>
    <t>663</t>
  </si>
  <si>
    <t>Kurzové zisky</t>
  </si>
  <si>
    <t>662</t>
  </si>
  <si>
    <t>Úroky</t>
  </si>
  <si>
    <t>661</t>
  </si>
  <si>
    <t>Výnosy z prodeje cenných papírů a podílů</t>
  </si>
  <si>
    <t>Finanční výnosy</t>
  </si>
  <si>
    <t>649</t>
  </si>
  <si>
    <t>Ostatní výnosy z činnosti</t>
  </si>
  <si>
    <t>B.I.17.</t>
  </si>
  <si>
    <t>648</t>
  </si>
  <si>
    <t>Čerpání fondů</t>
  </si>
  <si>
    <t>B.I.16.</t>
  </si>
  <si>
    <t>647</t>
  </si>
  <si>
    <t>Výnosy z prodeje pozemků</t>
  </si>
  <si>
    <t>B.I.15.</t>
  </si>
  <si>
    <t>646</t>
  </si>
  <si>
    <t>Výnosy z prodeje dlouhodobého hmotného majetku kromě pozemků</t>
  </si>
  <si>
    <t>B.I.14.</t>
  </si>
  <si>
    <t>645</t>
  </si>
  <si>
    <t>Výnosy z prodeje dlouhodobého nehmotného majetku</t>
  </si>
  <si>
    <t>B.I.13.</t>
  </si>
  <si>
    <t>644</t>
  </si>
  <si>
    <t>Výnosy z prodeje materiálu</t>
  </si>
  <si>
    <t>B.I.12.</t>
  </si>
  <si>
    <t>643</t>
  </si>
  <si>
    <t>Výnosy z vyřazených pohledávek</t>
  </si>
  <si>
    <t>B.I.11.</t>
  </si>
  <si>
    <t>642</t>
  </si>
  <si>
    <t>Jiné pokuty a penále</t>
  </si>
  <si>
    <t>641</t>
  </si>
  <si>
    <t>Smluvní pokuty a úroky z prodlení</t>
  </si>
  <si>
    <t>609</t>
  </si>
  <si>
    <t>Jiné výnosy z vlastních výkonů</t>
  </si>
  <si>
    <t>604</t>
  </si>
  <si>
    <t>Výnosy z prodaného zboží</t>
  </si>
  <si>
    <t>603</t>
  </si>
  <si>
    <t>Výnosy z pronájmu</t>
  </si>
  <si>
    <t>602</t>
  </si>
  <si>
    <t>Výnosy z prodeje služeb</t>
  </si>
  <si>
    <t>601</t>
  </si>
  <si>
    <t>Výnosy z prodeje vlastních výrobků</t>
  </si>
  <si>
    <t>Výnosy z činnosti</t>
  </si>
  <si>
    <t>VÝNOSY CELKEM</t>
  </si>
  <si>
    <t>595</t>
  </si>
  <si>
    <t>Dodatečné odvody daně z příjmů</t>
  </si>
  <si>
    <t>A.V.2.</t>
  </si>
  <si>
    <t>591</t>
  </si>
  <si>
    <t>A.V.1.</t>
  </si>
  <si>
    <t>A.V.</t>
  </si>
  <si>
    <t>572</t>
  </si>
  <si>
    <t>Náklady vybraných místních vládních institucí na transfery</t>
  </si>
  <si>
    <t>571</t>
  </si>
  <si>
    <t>Náklady vybraných ústředních vládních institucí na transfery</t>
  </si>
  <si>
    <t>Náklady na transfery</t>
  </si>
  <si>
    <t>569</t>
  </si>
  <si>
    <t>Ostatní finanční náklady</t>
  </si>
  <si>
    <t>564</t>
  </si>
  <si>
    <t>Náklady z přecenění reálnou hodnotou</t>
  </si>
  <si>
    <t>563</t>
  </si>
  <si>
    <t>Kurzové ztráty</t>
  </si>
  <si>
    <t>562</t>
  </si>
  <si>
    <t>561</t>
  </si>
  <si>
    <t>Prodané cenné papíry a podíly</t>
  </si>
  <si>
    <t>Finanční náklady</t>
  </si>
  <si>
    <t>549</t>
  </si>
  <si>
    <t>Ostatní náklady z činnosti</t>
  </si>
  <si>
    <t>A.I.36.</t>
  </si>
  <si>
    <t>558</t>
  </si>
  <si>
    <t>Náklady z drobného dlouhodobého majetku</t>
  </si>
  <si>
    <t>A.I.35.</t>
  </si>
  <si>
    <t>557</t>
  </si>
  <si>
    <t>Náklady z vyřazených pohledávek</t>
  </si>
  <si>
    <t>A.I.34.</t>
  </si>
  <si>
    <t>556</t>
  </si>
  <si>
    <t>Tvorba a zúčtování opravných položek</t>
  </si>
  <si>
    <t>A.I.33.</t>
  </si>
  <si>
    <t>555</t>
  </si>
  <si>
    <t>Tvorba a zúčtování rezerv</t>
  </si>
  <si>
    <t>A.I.32.</t>
  </si>
  <si>
    <t>554</t>
  </si>
  <si>
    <t>Prodané pozemky</t>
  </si>
  <si>
    <t>A.I.31.</t>
  </si>
  <si>
    <t>553</t>
  </si>
  <si>
    <t>Prodaný dlouhodobý hmotný majetek</t>
  </si>
  <si>
    <t>A.I.30.</t>
  </si>
  <si>
    <t>552</t>
  </si>
  <si>
    <t>Prodaný dlouhodobý nehmotný majetek</t>
  </si>
  <si>
    <t>A.I.29.</t>
  </si>
  <si>
    <t>551</t>
  </si>
  <si>
    <t>Odpisy dlouhodobého majetku</t>
  </si>
  <si>
    <t>A.I.28.</t>
  </si>
  <si>
    <t>548</t>
  </si>
  <si>
    <t>Tvorba fondů</t>
  </si>
  <si>
    <t>A.I.27.</t>
  </si>
  <si>
    <t>547</t>
  </si>
  <si>
    <t>Manka a škody</t>
  </si>
  <si>
    <t>A.I.26.</t>
  </si>
  <si>
    <t>544</t>
  </si>
  <si>
    <t>Prodaný materiál</t>
  </si>
  <si>
    <t>A.I.25.</t>
  </si>
  <si>
    <t>543</t>
  </si>
  <si>
    <t>Dary a jiná bezúplatná předání</t>
  </si>
  <si>
    <t>A.I.24.</t>
  </si>
  <si>
    <t>542</t>
  </si>
  <si>
    <t>A.I.23.</t>
  </si>
  <si>
    <t>541</t>
  </si>
  <si>
    <t>A.I.22.</t>
  </si>
  <si>
    <t>538</t>
  </si>
  <si>
    <t>Jiné daně a poplatky</t>
  </si>
  <si>
    <t>A.I.20.</t>
  </si>
  <si>
    <t>532</t>
  </si>
  <si>
    <t>Daň z nemovitostí</t>
  </si>
  <si>
    <t>A.I.19.</t>
  </si>
  <si>
    <t>531</t>
  </si>
  <si>
    <t>Daň silniční</t>
  </si>
  <si>
    <t>A.I.18.</t>
  </si>
  <si>
    <t>528</t>
  </si>
  <si>
    <t>Jiné sociální náklady</t>
  </si>
  <si>
    <t>A.I.17.</t>
  </si>
  <si>
    <t>527</t>
  </si>
  <si>
    <t>Zákonné sociální náklady</t>
  </si>
  <si>
    <t>A.I.16.</t>
  </si>
  <si>
    <t>525</t>
  </si>
  <si>
    <t>Jiné sociální pojištění</t>
  </si>
  <si>
    <t>A.I.15.</t>
  </si>
  <si>
    <t>524</t>
  </si>
  <si>
    <t>Zákonné sociální pojištění</t>
  </si>
  <si>
    <t>A.I.14.</t>
  </si>
  <si>
    <t>521</t>
  </si>
  <si>
    <t>Mzdové náklady</t>
  </si>
  <si>
    <t>A.I.13.</t>
  </si>
  <si>
    <t>518</t>
  </si>
  <si>
    <t>Ostatní služby</t>
  </si>
  <si>
    <t>A.I.12.</t>
  </si>
  <si>
    <t>516</t>
  </si>
  <si>
    <t>Aktivace vnitroorganizačních služeb</t>
  </si>
  <si>
    <t>A.I.11.</t>
  </si>
  <si>
    <t>513</t>
  </si>
  <si>
    <t>Náklady na reprezentaci</t>
  </si>
  <si>
    <t>A.I.10.</t>
  </si>
  <si>
    <t>512</t>
  </si>
  <si>
    <t>Cestovné</t>
  </si>
  <si>
    <t>511</t>
  </si>
  <si>
    <t>508</t>
  </si>
  <si>
    <t>Změna stavu zásob vlastní výroby</t>
  </si>
  <si>
    <t>507</t>
  </si>
  <si>
    <t>Aktivace oběžného majetku</t>
  </si>
  <si>
    <t>506</t>
  </si>
  <si>
    <t>Aktivace dlouhodobého majetku</t>
  </si>
  <si>
    <t>504</t>
  </si>
  <si>
    <t>Prodané zboží</t>
  </si>
  <si>
    <t>503</t>
  </si>
  <si>
    <t>Spotřeba jiných neskladovatelných dodávek</t>
  </si>
  <si>
    <t>502</t>
  </si>
  <si>
    <t>Spotřeba energie</t>
  </si>
  <si>
    <t>501</t>
  </si>
  <si>
    <t>Spotřeba materiálu</t>
  </si>
  <si>
    <t>Náklady z činnosti</t>
  </si>
  <si>
    <t>NÁKLADY CELKEM</t>
  </si>
  <si>
    <t>Hospodářská činnost</t>
  </si>
  <si>
    <t>Hlavní činnost</t>
  </si>
  <si>
    <t>MINULÉ OBDOBÍ</t>
  </si>
  <si>
    <t>BĚŽNÉ OBDOBÍ</t>
  </si>
  <si>
    <t>VÝKAZ ZISKU A ZTRÁTY PŘÍSPĚVKOVÝCH ORGANIZACÍ KRAJE (v tis. Kč)</t>
  </si>
  <si>
    <t>ROZVAHA PŘÍSPĚVKOVÝCH ORGANIZACÍ V ODVĚTVÍ KULTURY (v tis. Kč)</t>
  </si>
  <si>
    <t>VÝKAZ ZISKU A ZTRÁTY PŘÍSPĚVKOVÝCH ORGANIZACÍ V ODVĚTVÍ KULTURY (v tis. Kč)</t>
  </si>
  <si>
    <t>ROZVAHA PŘÍSPĚVKOVÝCH ORGANIZACÍ V ODVĚTVÍ SOCIÁLNÍCH VĚCÍ (v tis. Kč)</t>
  </si>
  <si>
    <t>Číslo položky</t>
  </si>
  <si>
    <t>VÝKAZ ZISKU A ZTRÁTY PŘÍSPĚVKOVÝCH ORGANIZACÍ V ODVĚTVÍ SOCIÁLNÍCH VĚCÍ (v tis. Kč)</t>
  </si>
  <si>
    <t>ROZVAHA PŘÍSPĚVKOVÝCH ORGANIZACÍ V ODVĚTVÍ ŠKOLSTVÍ (v tis. Kč)</t>
  </si>
  <si>
    <t>VÝKAZ ZISKU A ZTRÁTY PŘÍSPĚVKOVÝCH ORGANIZACÍ V ODVĚTVÍ ŠKOLSTVÍ (v tis. Kč)</t>
  </si>
  <si>
    <t>ROZVAHA PŘÍSPĚVKOVÝCH ORGANIZACÍ V ODVĚTVÍ ZDRAVOTNICTVÍ (v tis. Kč)</t>
  </si>
  <si>
    <t>VÝKAZ ZISKU A ZTRÁTY PŘÍSPĚVKOVÝCH ORGANIZACÍ V ODVĚTVÍ ZDRAVOTNICTVÍ (v tis. Kč)</t>
  </si>
  <si>
    <t>5060010011 Podpora standardizovaných veřejných služeb muzeí a galerií</t>
  </si>
  <si>
    <t>Program regenerace městských památkových rezervací a městských památkových zón - neinvestice</t>
  </si>
  <si>
    <t>Záchrana architektonického dědictví - neivestice-program 434312</t>
  </si>
  <si>
    <t xml:space="preserve">Podpora rozvoje a obnovy mat. tech. základny regionálního zdravotnictví– program č. 235 210 - investice </t>
  </si>
  <si>
    <t>Transfery na státní příspěvek zřizovatelům zařízení pro děti vyžadující okamžitou pomoc</t>
  </si>
  <si>
    <t xml:space="preserve">Zvýšení platů pracovníků regionálního školství </t>
  </si>
  <si>
    <t>Naplňování Koncepce podpory mládeže na krajské úrovni</t>
  </si>
  <si>
    <t>Excelence základních škol</t>
  </si>
  <si>
    <t>Podpora navýšení kapacit ve školských poradenských zařízeních</t>
  </si>
  <si>
    <t xml:space="preserve">Program sociální prevence a prevence kriminality </t>
  </si>
  <si>
    <t xml:space="preserve">Dotace pro soukromé školy </t>
  </si>
  <si>
    <t xml:space="preserve">Projekty romské komunity </t>
  </si>
  <si>
    <t xml:space="preserve">Asistenti pedagogů v soukromých a církevních speciálních školách </t>
  </si>
  <si>
    <t xml:space="preserve">Podpora odborného vzdělávání </t>
  </si>
  <si>
    <t>Bezplatná příprava dětí azylantů, účastníků řízení o azyl a dětí osob se státní příslušností jiného členského státu EU k začlenění do základního vzdělávání</t>
  </si>
  <si>
    <t xml:space="preserve">Asistenti pedagogů pro děti, žáky a studenty se sociálním znevýhodněním </t>
  </si>
  <si>
    <t>Celkem Úřad vlády České republiky</t>
  </si>
  <si>
    <t>Náhrada škody způsobená chráněnými živočichy zákon č. 115/2000 Sb.</t>
  </si>
  <si>
    <t>Úhrada nákladů za likvidaci nepoužitelných léčiv</t>
  </si>
  <si>
    <t>Zabránění vzniku a šíření TBC</t>
  </si>
  <si>
    <t>Celkem Všeobecná pokladní správa</t>
  </si>
  <si>
    <t>*) údaje za celou dobu trvání projektů</t>
  </si>
  <si>
    <t>Podpora aktivit v oblastech využití volného času dětí a mládeže a celoživotního vzdělávání osob se zdravotním postižením a podpora miniprojektů mládeže</t>
  </si>
  <si>
    <t>Rekonstrukce MÚK Bazaly – I. etapa</t>
  </si>
  <si>
    <t>Rekonstrukce silnice II/475 Horní Suchá - průtah</t>
  </si>
  <si>
    <t>„RESOLVE – Sustainable mobility and the transition to a low-carbon retailing economy“ – „RESOLVE - Udržitelná mobilita a přechod k nízkouhlíkové ekonomice služeb (obchodu)“</t>
  </si>
  <si>
    <t xml:space="preserve">Silnice II/464 Mošnov - rekonstrukce (III/4809) </t>
  </si>
  <si>
    <t>Zámek Nová Horka - muzeum pro veřejnost</t>
  </si>
  <si>
    <t>Památník J. A. Komenského ve Fulneku - živé muzeum</t>
  </si>
  <si>
    <t>NKP Zámek Bruntál - Revitalizace objektu „saly terreny"</t>
  </si>
  <si>
    <t>Revitalizace zámku ve Frýdku včetně obnovy expozice</t>
  </si>
  <si>
    <t>Rekonstrukce výstavní budovy a nová expozice Muzea Těšínska</t>
  </si>
  <si>
    <t>Muzeum automobilů TATRA</t>
  </si>
  <si>
    <t>Podpora činnosti sekretariátu a zajištění chodu Regionální stálé konference Moravskoslezského kraje v rámci Operačního programu Technická pomoc 2014-2020</t>
  </si>
  <si>
    <t>Smart akcelerátor RIS 3 strategie</t>
  </si>
  <si>
    <t>Technická pomoc - Podpora aktivit v rámci Programu Interreg V-A ČR - PR</t>
  </si>
  <si>
    <t>Podpora zkvalitnění a rozvoje služeb pro osoby s duševním onemocněním</t>
  </si>
  <si>
    <t>Podpora a rozvoj náhradní rodinné péče v Moravskoslezském kraji</t>
  </si>
  <si>
    <t>Sociálně terapeutické dílny a zázemí pro vedení organizace Sagapo v Bruntále</t>
  </si>
  <si>
    <t>Domov pro osoby se zdravotním postižením organizace Sagapo v Bruntále</t>
  </si>
  <si>
    <t>Chráněné bydlení organizace Sagapo v Bruntále</t>
  </si>
  <si>
    <t>Podpora služeb sociální prevence 1</t>
  </si>
  <si>
    <t>Efektivní naplňování střednědobého plánu v podmínkách MSK</t>
  </si>
  <si>
    <t>Podpora komunitní práce na území MSK</t>
  </si>
  <si>
    <t>Podpora transformace v MSK III</t>
  </si>
  <si>
    <t>Podporujeme hrdinství, které není vidět</t>
  </si>
  <si>
    <t>Zateplení budovy Domova Duha v Novém Jičíně</t>
  </si>
  <si>
    <t xml:space="preserve">Odborné sociální poradenství ve Frýdku-Místku </t>
  </si>
  <si>
    <t>Vybudování dílen pro praktické vyučování, Střední odborná škola, Frýdek-Místek, příspěvková organizace</t>
  </si>
  <si>
    <t>Modernizace Školního statku v Opavě</t>
  </si>
  <si>
    <t>Dílny pro Střední školu stavební a dřevozpracující, Ostrava, příspěvková organizace</t>
  </si>
  <si>
    <t>Budova dílen pro obor Opravář zemědělských strojů ve Střední odborné škole Bruntál</t>
  </si>
  <si>
    <t>Podpora výuky CNC obrábění</t>
  </si>
  <si>
    <t>Modernizace výuky svařování</t>
  </si>
  <si>
    <t>Elektrolaboratoře</t>
  </si>
  <si>
    <t>Modernizace výuky přírodovědných předmětů I</t>
  </si>
  <si>
    <t>Podpora inkluze v Moravskoslezském kraji</t>
  </si>
  <si>
    <t>Modernizace výuky přírodovědných předmětů II (SVL)</t>
  </si>
  <si>
    <t>Energetické úspory v Obchodní akademii a SOŠ logistické v Opavě</t>
  </si>
  <si>
    <t>Energetické úspory v Gymnáziu Petra Bezruče ve Frýdku-Místku</t>
  </si>
  <si>
    <t>Energetické úspory v MŠ pro zrakově postižené v Havířově</t>
  </si>
  <si>
    <t>Energetické úspory v MŠ Klíček v Karviné</t>
  </si>
  <si>
    <t>Elektronizace procesů jako podpora sdílení dat a komunikace ve zdravotnictví a zároveň zvýšení bezpečí a kvality poskytované péče</t>
  </si>
  <si>
    <t>Zateplení vybraných objektů Nemocnice ve Frýdku-Místku – II. etapa</t>
  </si>
  <si>
    <t>Zateplení ZZS Moravskoslezského kraje, Výjezdové stanoviště Opava</t>
  </si>
  <si>
    <t>Zateplení Nemocnice s poliklinikou Karviná-Ráj, pracoviště polikliniky Mizerov</t>
  </si>
  <si>
    <t>Zateplení ZZS Moravskoslezského kraje, Výjezdové stanoviště Havířov</t>
  </si>
  <si>
    <t>Zateplení vybraných objektů Nemocnice s poliklinikou Karviná -Ráj, pracoviště nemocnice Orlová</t>
  </si>
  <si>
    <t>Implementace soustavy Natura 2000 v Moravskoslezském kraji, 2. vlna</t>
  </si>
  <si>
    <t>EVL Paskov, tvorba biotopu páchníka hnědého</t>
  </si>
  <si>
    <t>Kotlíkové dotace v Moravskoslezském kraji - 1. grantové schéma</t>
  </si>
  <si>
    <t>EVL Šilheřovice, tvorba biotopu páchníka hnědého</t>
  </si>
  <si>
    <t>Rozvoj architektury ICT Moravskoslezského kraje</t>
  </si>
  <si>
    <t>Příměstské tábory pro děti zaměstnanců KÚ MSK</t>
  </si>
  <si>
    <t>Realizace bezpečnostních opatření podle zákona o kybernetické bezpečnosti</t>
  </si>
  <si>
    <t>Návrh architektury ICT kraje a pokročilé využívání
nástrojů eGovernmentu</t>
  </si>
  <si>
    <t>Energetické úspory v  Dětském domově v Lichnově</t>
  </si>
  <si>
    <t>Energetické úspory v Gymnáziu v Krnově</t>
  </si>
  <si>
    <t>Přehled poskytnutých finančních prostředků příspěvkovým organizacím kraje</t>
  </si>
  <si>
    <r>
      <t xml:space="preserve">Schváleno </t>
    </r>
    <r>
      <rPr>
        <b/>
        <vertAlign val="superscript"/>
        <sz val="8"/>
        <rFont val="Tahoma"/>
        <family val="2"/>
        <charset val="238"/>
      </rPr>
      <t>1)</t>
    </r>
  </si>
  <si>
    <r>
      <t xml:space="preserve">Čerpáno </t>
    </r>
    <r>
      <rPr>
        <b/>
        <vertAlign val="superscript"/>
        <sz val="8"/>
        <rFont val="Tahoma"/>
        <family val="2"/>
        <charset val="238"/>
      </rPr>
      <t>2)</t>
    </r>
  </si>
  <si>
    <t>Účel použití</t>
  </si>
  <si>
    <t>Správa silnic Moravskoslezského kraje, příspěvková organizace</t>
  </si>
  <si>
    <t>Příprava staveb a vypořádání pozemků</t>
  </si>
  <si>
    <t>Souvislé opravy silnic II. a III. tříd</t>
  </si>
  <si>
    <t>Příspěvkové organizace v odvětví kultury</t>
  </si>
  <si>
    <t xml:space="preserve">Podpora akcí v oblasti kultury pro občany se zdravotním postižením   </t>
  </si>
  <si>
    <t xml:space="preserve">Příspěvek na provoz v odvětví kultury - příspěvkové organizace kraje   </t>
  </si>
  <si>
    <t>Příspěvek na provoz v odvětví kultury - příspěvkové organizace kraje - krytí odpisů</t>
  </si>
  <si>
    <t>Nákup a ochrana knihovního fondu, nákup licencí k databázím a zajištění výpůjčních služeb k e-knihám</t>
  </si>
  <si>
    <t>Regionální funkce knihoven - příspěvkové organizace MSK</t>
  </si>
  <si>
    <t>Reprodukce majetku kraje v odvětví kultury realizovaná ze státního rozpočtu</t>
  </si>
  <si>
    <t>Výměna dlažby na I. nádvoří zámku</t>
  </si>
  <si>
    <t xml:space="preserve">Dotační program - Program na podporu technických atraktivit - příspěvkové organizace MSK </t>
  </si>
  <si>
    <t>Hrad Sovinec, oprava vnějšího západního opevnění</t>
  </si>
  <si>
    <t xml:space="preserve">Ostatní účelový příspěvek na provoz v odvětví kultury - příspěvkové organizace kraje  </t>
  </si>
  <si>
    <t>Restaurování v interiéru zámecké expozice</t>
  </si>
  <si>
    <t>Muzeun Novojičínska, příspěvková organizace</t>
  </si>
  <si>
    <t>Stavební úpravy objektu Muzea ve Štramberku</t>
  </si>
  <si>
    <t>Stavební úpravy rodného domu Františka Palackého</t>
  </si>
  <si>
    <t>Zámek Nová Horka - obnova zámeckého areálu</t>
  </si>
  <si>
    <t>Kulturní akce krajského a nadregionálního významu v příspěvkových organizacích MSK</t>
  </si>
  <si>
    <t>Celkový součet - příspěvkové organizace
v odvětví kultury</t>
  </si>
  <si>
    <t>Příspěvkové organizace v odvětví sociálních věcí</t>
  </si>
  <si>
    <t>Benjamín, příspěvková organizace</t>
  </si>
  <si>
    <t>Oprava plotu včetně dvou posuvných bran</t>
  </si>
  <si>
    <t xml:space="preserve">Ostatní účelový příspěvek na provoz v odvětví sociálních věcí - příspěvkové organizace kraje   </t>
  </si>
  <si>
    <t xml:space="preserve">Příspěvek na provoz odvětví sociálních věcí - příspěvkové organizace kraje   </t>
  </si>
  <si>
    <t>Příspěvek na provoz odvětví sociálních věcí - příspěvkové organizace kraje - krytí odpisů</t>
  </si>
  <si>
    <t xml:space="preserve">Příspěvek na provoz příspěvkovým organizacím v odvětví sociálních věcí - dofinancování provozu  </t>
  </si>
  <si>
    <t>Centrum psychologické pomoci, příspěvková organizace</t>
  </si>
  <si>
    <t>Příprava a posuzování žadatelů o náhradní rodinnou péči</t>
  </si>
  <si>
    <t>Domov Bílá Opava, příspěvková organizace</t>
  </si>
  <si>
    <t>Domov Březiny, příspěvková organizace</t>
  </si>
  <si>
    <t>Domov Duha, příspěvková organizace</t>
  </si>
  <si>
    <t>Domov Hortenzie, příspěvková organizace</t>
  </si>
  <si>
    <t>Domov Jistoty, příspěvková organizace</t>
  </si>
  <si>
    <t>Domov Letokruhy, příspěvková organizace</t>
  </si>
  <si>
    <t>Domov Na zámku, příspěvková organizace</t>
  </si>
  <si>
    <t>Přestavba stávajícího výtahu na evakuační výtah</t>
  </si>
  <si>
    <t>Domov NaNovo, příspěvková organizace</t>
  </si>
  <si>
    <t>Fontána, příspěvková organizace</t>
  </si>
  <si>
    <t>Bezbariérová úprava areálu domova Fontána</t>
  </si>
  <si>
    <t>Harmonie, příspěvková organizace</t>
  </si>
  <si>
    <t>Marianum, příspěvková organizace</t>
  </si>
  <si>
    <t xml:space="preserve">Transformace a humanizace pobytových sociálních služeb  </t>
  </si>
  <si>
    <t>Náš svět, příspěvková organizace</t>
  </si>
  <si>
    <t>Nový domov, příspěvková organizace</t>
  </si>
  <si>
    <t>Sagapo, příspěvková organizace</t>
  </si>
  <si>
    <t>Sírius, příspěvková organizace</t>
  </si>
  <si>
    <t>Elektronická požární signalizace včetně čidel</t>
  </si>
  <si>
    <t>Celkový součet - příspěvkové organizace
v odvětví sociálních věcí</t>
  </si>
  <si>
    <t>Příspěvkové organizace v odvětví školství</t>
  </si>
  <si>
    <t xml:space="preserve">Ostatní účelový příspěvek na provoz v odvětví školství - příspěvkové organizace kraje    </t>
  </si>
  <si>
    <t>Podpora environmentálního vzdělávání, výchovy a osvěty (EVVO) – konference - příspěvkové organizace MSK</t>
  </si>
  <si>
    <t xml:space="preserve">Příspěvek na provoz v odvětví školství - příspěvkové organizace kraje   </t>
  </si>
  <si>
    <t>Příspěvek na provoz v odvětví školství - příspěvkové organizace kraje - krytí odpisů</t>
  </si>
  <si>
    <t>Řešení dopadů institucionální a oborové optimalizace sítě škol a školských zařízení včetně udržení dostupnosti vzdělávání a zajištění nových kapacit</t>
  </si>
  <si>
    <t>Dotační program - Podpora aktivit v oblasti prevence rizikového chování dětí a mládeže - příspěvkové organizace MSK</t>
  </si>
  <si>
    <t>Sanace svahu a oprava chodníku - aktualizace PD</t>
  </si>
  <si>
    <t>Vybudování uložiště kol a lyží, demolice pódia</t>
  </si>
  <si>
    <t>Podpora talentů - příspěvkové organizace MSK</t>
  </si>
  <si>
    <t>Rekonstrukce kotelny</t>
  </si>
  <si>
    <t>Spolupráce s francouzskými, vlámskými a španělskými školami</t>
  </si>
  <si>
    <t xml:space="preserve">Školní psychologové, školní speciální pedagogové  </t>
  </si>
  <si>
    <t>Výměna oken</t>
  </si>
  <si>
    <t>Podpora soutěží a přehlídek - příspěvkové organizace MSK</t>
  </si>
  <si>
    <t>Gymnázium, Frýdlant nad Ostravicí, nám. T. G. Masaryka 1260, příspěvková organizace</t>
  </si>
  <si>
    <t>Rekonstrukce elektroinstalace</t>
  </si>
  <si>
    <t>Rekonstrukce podlahy v tělocvičně</t>
  </si>
  <si>
    <t>Výměna střešní krytiny</t>
  </si>
  <si>
    <t>Rekonstrukce střechy tělocvičny</t>
  </si>
  <si>
    <t>Rekonstrukce předávací stanice</t>
  </si>
  <si>
    <t>Podpora slaďování pracovního rytmu s péčí o děti v období prázdnin</t>
  </si>
  <si>
    <t>Oprava obložení tělocvičny</t>
  </si>
  <si>
    <t>Program sociální prevence a prevence kriminality</t>
  </si>
  <si>
    <t>Rekonstrukce stávajících chodníků</t>
  </si>
  <si>
    <t>Oprava fasády</t>
  </si>
  <si>
    <t>Oprava havarijního stavu fasády</t>
  </si>
  <si>
    <t>Podpora sportu - příspěvkové organizace MSK</t>
  </si>
  <si>
    <t>Stavební úpravy tělocvičny včetně sociálního zázemí</t>
  </si>
  <si>
    <t>Střední průmyslová škola, Ostrava-Vítkovice, příspěvková organizace</t>
  </si>
  <si>
    <t>Střední průmysová škola chemická akademika Heyrovského, Ostrava, příspěvková organizace</t>
  </si>
  <si>
    <t>Zateplení střešního pláště pavilonu B</t>
  </si>
  <si>
    <t>Odstranění následků vodovodní škody z listopadu 2016</t>
  </si>
  <si>
    <t>Vnitřní a venkovní vybavení budovy mateřské školy</t>
  </si>
  <si>
    <t>Rekonstrukce anglických dvorků objektu Příčná</t>
  </si>
  <si>
    <t>Vybudování protihlukové stěny</t>
  </si>
  <si>
    <t>Rekonstrukce elektroinstalace budovy A</t>
  </si>
  <si>
    <t>Rekonstrukce sociálních zařízení školy</t>
  </si>
  <si>
    <t>Střední škola, Dětský domov a Školní jídelna, Velké Heraltice, příspěvková organizace</t>
  </si>
  <si>
    <t>Asistenti pedagogů pro děti se sociálním znevýhodněním</t>
  </si>
  <si>
    <t>Významné akce kraje - využití volného času dětí a mládeže - příspěvkové organizace MSK</t>
  </si>
  <si>
    <t>Oprava pískovcového soklu a fasády budovy</t>
  </si>
  <si>
    <t>Oprava střechy budovy školy</t>
  </si>
  <si>
    <t>Základní škola a Mateřská škola při lázních, Klimkovice, příspěvková organizace</t>
  </si>
  <si>
    <t>Oprava podlahy v tělocvičně</t>
  </si>
  <si>
    <t>Rekonstrukce přívodů vody a odpadů</t>
  </si>
  <si>
    <t>Základní umělecká škola, Město Albrechtice, Tyršova 1, příspěvková organizace</t>
  </si>
  <si>
    <t>Základní umělecká škola, Ostrava - Zábřeh, Sologubova 9A, příspěvková organizace</t>
  </si>
  <si>
    <t>Celkový součet - příspěvkové organizace
v odvětví školství</t>
  </si>
  <si>
    <t>Příspěvkové organizace v odvětví zdravotnictví</t>
  </si>
  <si>
    <t>Dětské centrum Čtyřlístek, příspěvková organizace</t>
  </si>
  <si>
    <t xml:space="preserve">Příspěvek na provoz v odvětví zdravotnictví - příspěvkové organizace kraje </t>
  </si>
  <si>
    <t>Příspěvek na provoz v odvětví zdravotnictví - příspěvkové organizace kraje - krytí odpisů</t>
  </si>
  <si>
    <t>Jednotka poanesteziologické péče</t>
  </si>
  <si>
    <t>Modernizace a rekonstrukce pavilonu psychiatrie Nemocnice s poliklinikou Havířov, p. o.</t>
  </si>
  <si>
    <t>Modernizace urologické ambulance</t>
  </si>
  <si>
    <t>Nákup gastrofibroskopu</t>
  </si>
  <si>
    <t>Nákup záložních kompresorů</t>
  </si>
  <si>
    <t xml:space="preserve">Ostatní účelový příspěvek na provoz v odvětví zdravotnictví - příspěvkové organizace kraje  </t>
  </si>
  <si>
    <t>Pořízení nemocničních lůžek</t>
  </si>
  <si>
    <t>Projekční studie výstavby rehabilitačního oddělení</t>
  </si>
  <si>
    <t>Rekonstrukce vestibulu</t>
  </si>
  <si>
    <t xml:space="preserve">Specializační vzdělávání nelékařů </t>
  </si>
  <si>
    <t>Stabilizace zdravotnického personálu a vzdělávání</t>
  </si>
  <si>
    <t>Výměna podlahové krytiny v čekárně ambulance ORL</t>
  </si>
  <si>
    <t>Zajištění lékařské pohotovostní služby - příspěvkové organizace MSK</t>
  </si>
  <si>
    <t>Zdravotnické prostředky pro ošetřovatelskou a rehabilitační péči</t>
  </si>
  <si>
    <t>Dodávka 3 ks klimatizací pro OKB Karviná</t>
  </si>
  <si>
    <t>Lineární dávkovače 90 ks</t>
  </si>
  <si>
    <t>Osazení termoregulačních ventilů s hlavicemi</t>
  </si>
  <si>
    <t>Pořízení dětských elektrických, polohovatelných lůžek</t>
  </si>
  <si>
    <t>Studie rekonstrukce dětského oddělení</t>
  </si>
  <si>
    <t>Výměna rozvodů zdravotechniky v křídle A Karviná</t>
  </si>
  <si>
    <t>Zřízení topných větví - Orlová</t>
  </si>
  <si>
    <t>Rekonstrukce části komunikací</t>
  </si>
  <si>
    <t>Stanice sociálních lůžek</t>
  </si>
  <si>
    <t>Oprava havarijních rozvodů vody v objektu D</t>
  </si>
  <si>
    <t>Protialkoholní záchytná stanice - příspěvkové organizace MSK</t>
  </si>
  <si>
    <t>Účelové dotace krajům na likvidace léčiv</t>
  </si>
  <si>
    <t>Vybudování kardiocentra</t>
  </si>
  <si>
    <t>Dětský stacionář</t>
  </si>
  <si>
    <t>Parkové úpravy v areálu OLÚ Metylovice</t>
  </si>
  <si>
    <t>Modernizace vybavení pro obory návazné péče ve Sdruženém zdravotnickém zařízení Krnov, p.o.</t>
  </si>
  <si>
    <t>Rozšíření parkovacích ploch</t>
  </si>
  <si>
    <t>Vybudování centra komplexní paliativní a geriatrické péče v LDN a OOP v Městě Albrechtice</t>
  </si>
  <si>
    <t>Čističky odpadních vod - výstavba a demolice</t>
  </si>
  <si>
    <t>Modernizace vybavení pro obory návazné péče ve Slezské nemocnici v Opavě, p.o.</t>
  </si>
  <si>
    <t>Úspory systému vytápění areálu Slezské nemocnice v Opavě</t>
  </si>
  <si>
    <t>Zdravotnická záchranná služba Moravskoslezského kraje, příspěvková organizace</t>
  </si>
  <si>
    <t>Výjezdové centrum Město Albrechtice</t>
  </si>
  <si>
    <t>Celkový součet - příspěvkové organizace
v odvětví zdravotnictví</t>
  </si>
  <si>
    <t>Pořízení automobilu</t>
  </si>
  <si>
    <r>
      <t>1)</t>
    </r>
    <r>
      <rPr>
        <sz val="8"/>
        <rFont val="Tahoma"/>
        <family val="2"/>
        <charset val="238"/>
      </rPr>
      <t xml:space="preserve"> Schválený rozpočet dotace je snížen o částku vrácených prostředků do rozpočtu kraje, která byla následně použita v rozpočtu výdajů (opětovně v daném roce).</t>
    </r>
  </si>
  <si>
    <t>Přehled poskytnutých finančních prostředků obcím, dobrovolným svazkům obcí, krajům a jiným veřejným rozpočtům</t>
  </si>
  <si>
    <t>Obce a města:</t>
  </si>
  <si>
    <t>Dotační program - Podpora hospodaření v lesích v Moravskoslezském kraji</t>
  </si>
  <si>
    <t>Dotační program - Podpora prevence rizikového chování dětí a mládeže</t>
  </si>
  <si>
    <t>Dotační program - Podpora turistických informačních center v  Moravskoslezském kraji</t>
  </si>
  <si>
    <t>Dotační program - Program na podporu poskytování sociálních služeb</t>
  </si>
  <si>
    <t>Dotační program - Program na podporu přípravy projektové dokumentace</t>
  </si>
  <si>
    <t xml:space="preserve">Dotační program - Program obnovy kulturních památek a památkově chráněných nemovitostí v Moravskoslezském kraji </t>
  </si>
  <si>
    <t>Dotační program - Podpora environmentálního vzdělávání, výchovy a osvěty (EVVO)</t>
  </si>
  <si>
    <t>Podpora tříděného sběru</t>
  </si>
  <si>
    <t>Regionální funkce knihoven</t>
  </si>
  <si>
    <t xml:space="preserve">Dotační program - Program na podporu zvýšení kvality sociálních služeb poskytovaných v Moravskoslezském kraji </t>
  </si>
  <si>
    <t>Dotační program - Podpora obnovy a rozvoje venkova Moravskoslezského kraje</t>
  </si>
  <si>
    <t xml:space="preserve">Dotační program - Program podpory aktivit v oblasti kultury </t>
  </si>
  <si>
    <t>Dotační program - Podpora dobrovolných aktivit v oblasti udržitelného rozvoje</t>
  </si>
  <si>
    <t>Dotační program - Podpora aktivit v oblastech využití volného času dětí a mládeže a celoživotního vzdělávání osob se zdravotním postižením a podpora miniprojektů mládeže</t>
  </si>
  <si>
    <t xml:space="preserve">Město Janov </t>
  </si>
  <si>
    <t xml:space="preserve">Město Petřvald </t>
  </si>
  <si>
    <t xml:space="preserve">Město Rychvald </t>
  </si>
  <si>
    <t>Dotační program - Program na podporu technických atraktivit</t>
  </si>
  <si>
    <t xml:space="preserve">Dotační program - Program podpory aktivit příslušníků národnostních menšin žijících na území Moravskoslezského kraje </t>
  </si>
  <si>
    <t>Dotační program - Program podpory činností v oblasti sociálně právní ochrany dětí a navazujících činností v sociálních službách</t>
  </si>
  <si>
    <t xml:space="preserve">Obec Albrechtičky </t>
  </si>
  <si>
    <t xml:space="preserve">Obec Bartošovice </t>
  </si>
  <si>
    <t xml:space="preserve">Obec Bílá </t>
  </si>
  <si>
    <t>Dotační program - Drobné vodohospodářské akce</t>
  </si>
  <si>
    <t xml:space="preserve">Obec Bílov </t>
  </si>
  <si>
    <t xml:space="preserve">Obec Bítov </t>
  </si>
  <si>
    <t xml:space="preserve">Obec Býkov-Láryšov </t>
  </si>
  <si>
    <t xml:space="preserve">Obec Čaková </t>
  </si>
  <si>
    <t xml:space="preserve">Obec Čavisov </t>
  </si>
  <si>
    <t xml:space="preserve">Obec Čeladná </t>
  </si>
  <si>
    <t>Obec Čermná</t>
  </si>
  <si>
    <t xml:space="preserve">Obec Děhylov </t>
  </si>
  <si>
    <t xml:space="preserve">Obec Dětmarovice </t>
  </si>
  <si>
    <t xml:space="preserve">Obec Dětřichov </t>
  </si>
  <si>
    <t xml:space="preserve">Obec Dívčí Hrad </t>
  </si>
  <si>
    <t xml:space="preserve">Obec Dobrá </t>
  </si>
  <si>
    <t xml:space="preserve">Obec Dobroslavice </t>
  </si>
  <si>
    <t xml:space="preserve">Obec Dolní Lhota </t>
  </si>
  <si>
    <t>Dotační program - Příspěvky na ozdravné pobyty</t>
  </si>
  <si>
    <t xml:space="preserve">Obec Fryčovice </t>
  </si>
  <si>
    <t xml:space="preserve">Obec Hať </t>
  </si>
  <si>
    <t xml:space="preserve">Obec Hlinka </t>
  </si>
  <si>
    <t xml:space="preserve">Obec Hnojník </t>
  </si>
  <si>
    <t xml:space="preserve">Obec Holasovice </t>
  </si>
  <si>
    <t xml:space="preserve">Obec Horní Domaslavice </t>
  </si>
  <si>
    <t xml:space="preserve">Obec Horní Lomná </t>
  </si>
  <si>
    <t>Dotační program - Úprava lyžařských běžeckých tras v Moravskoslezském kraji</t>
  </si>
  <si>
    <t xml:space="preserve">Obec Horní Životice </t>
  </si>
  <si>
    <t xml:space="preserve">Obec Hošťálkovy </t>
  </si>
  <si>
    <t xml:space="preserve">Obec Hrádek </t>
  </si>
  <si>
    <t xml:space="preserve">Obec Chlebičov </t>
  </si>
  <si>
    <t>Obec Jakubčovice nad Odrou</t>
  </si>
  <si>
    <t xml:space="preserve">Obec Jeseník nad Odrou </t>
  </si>
  <si>
    <t xml:space="preserve">Obec Jezdkovice </t>
  </si>
  <si>
    <t xml:space="preserve">Obec Kaňovice </t>
  </si>
  <si>
    <t xml:space="preserve">Obec Komorní Lhotka </t>
  </si>
  <si>
    <t xml:space="preserve">Obec Kozlovice </t>
  </si>
  <si>
    <t xml:space="preserve">Obec Krmelín </t>
  </si>
  <si>
    <t xml:space="preserve">Obec Kružberk </t>
  </si>
  <si>
    <t xml:space="preserve">Obec Kunín </t>
  </si>
  <si>
    <t>Dotace - rekonstrukce objektu občanské vybavenosti obce Kyjovice</t>
  </si>
  <si>
    <t>Obec Leskovec nad Moravicí</t>
  </si>
  <si>
    <t>Obec Lhotka u Litultovic</t>
  </si>
  <si>
    <t>Obec Libhošť</t>
  </si>
  <si>
    <t>Obec Lichnov (okr. Bruntál)</t>
  </si>
  <si>
    <t xml:space="preserve">Obec Lučina </t>
  </si>
  <si>
    <t xml:space="preserve">Obec Ludvíkov </t>
  </si>
  <si>
    <t xml:space="preserve">Obec Markvartovice </t>
  </si>
  <si>
    <t xml:space="preserve">Obec Mezina </t>
  </si>
  <si>
    <t xml:space="preserve">Obec Mikolajice </t>
  </si>
  <si>
    <t xml:space="preserve">Obec Milíkov </t>
  </si>
  <si>
    <t xml:space="preserve">Obec Milotice nad Opavou </t>
  </si>
  <si>
    <t xml:space="preserve">Obec Morávka </t>
  </si>
  <si>
    <t xml:space="preserve">Obec Moravskoslezský Kočov </t>
  </si>
  <si>
    <t xml:space="preserve">Obec Neplachovice </t>
  </si>
  <si>
    <t xml:space="preserve">Obec Nová Pláň </t>
  </si>
  <si>
    <t xml:space="preserve">Obec Oldřišov </t>
  </si>
  <si>
    <t xml:space="preserve">Obec Palkovice </t>
  </si>
  <si>
    <t xml:space="preserve">Obec Písečná </t>
  </si>
  <si>
    <t xml:space="preserve">Obec Radkov </t>
  </si>
  <si>
    <t xml:space="preserve">Obec Raškovice </t>
  </si>
  <si>
    <t xml:space="preserve">Obec Rohov </t>
  </si>
  <si>
    <t xml:space="preserve">Obec Ropice </t>
  </si>
  <si>
    <t xml:space="preserve">Obec Rybí </t>
  </si>
  <si>
    <t xml:space="preserve">Obec Ryžoviště </t>
  </si>
  <si>
    <t>Vesnice roku</t>
  </si>
  <si>
    <t xml:space="preserve">Obec Řeka </t>
  </si>
  <si>
    <t xml:space="preserve">Obec Skotnice </t>
  </si>
  <si>
    <t xml:space="preserve">Obec Skřipov </t>
  </si>
  <si>
    <t xml:space="preserve">Obec Slezské Pavlovice </t>
  </si>
  <si>
    <t xml:space="preserve">Obec Služovice </t>
  </si>
  <si>
    <t xml:space="preserve">Obec Staré Hamry </t>
  </si>
  <si>
    <t xml:space="preserve">Obec Staré Heřminovy </t>
  </si>
  <si>
    <t>Obec Staré Město (okr. Bruntál)</t>
  </si>
  <si>
    <t>Obec Staré Město (okr. Frýdek-Místek)</t>
  </si>
  <si>
    <t xml:space="preserve">Obec Staré Těchanovice </t>
  </si>
  <si>
    <t xml:space="preserve">Obec Staříč </t>
  </si>
  <si>
    <t xml:space="preserve">Obec Stěbořice </t>
  </si>
  <si>
    <t xml:space="preserve">Obec Střítež </t>
  </si>
  <si>
    <t xml:space="preserve">Obec Svatoňovice </t>
  </si>
  <si>
    <t xml:space="preserve">Obec Sviadnov </t>
  </si>
  <si>
    <t xml:space="preserve">Obec Svobodné Heřmanice </t>
  </si>
  <si>
    <t>Obec Šenov u Nového Jičína</t>
  </si>
  <si>
    <t xml:space="preserve">Obec Trojanovice </t>
  </si>
  <si>
    <t xml:space="preserve">Obec Třemešná </t>
  </si>
  <si>
    <t xml:space="preserve">Obec Tvrdkov </t>
  </si>
  <si>
    <t xml:space="preserve">Obec Úvalno </t>
  </si>
  <si>
    <t xml:space="preserve">Obec Václavovice </t>
  </si>
  <si>
    <t xml:space="preserve">Obec Valšov </t>
  </si>
  <si>
    <t xml:space="preserve">Obec Velká Štáhle </t>
  </si>
  <si>
    <t xml:space="preserve">Obec Velké Albrechtice </t>
  </si>
  <si>
    <t xml:space="preserve">Obec Větřkovice </t>
  </si>
  <si>
    <t xml:space="preserve">Obec Vražné </t>
  </si>
  <si>
    <t>Obec Vřesina (okr. Opava)</t>
  </si>
  <si>
    <t>Obec Vřesina (okr. Ostrava)</t>
  </si>
  <si>
    <t xml:space="preserve">Obec Zbyslavice </t>
  </si>
  <si>
    <t xml:space="preserve">Obec Žabeň </t>
  </si>
  <si>
    <t xml:space="preserve">Obec Ženklava </t>
  </si>
  <si>
    <t xml:space="preserve">Obec Žermanice </t>
  </si>
  <si>
    <t xml:space="preserve">Obec Životice </t>
  </si>
  <si>
    <t xml:space="preserve">Ostrava, Jih </t>
  </si>
  <si>
    <t>Ostrava, Mariánské Hory a Hulváky</t>
  </si>
  <si>
    <t>Ostrava, Michálkovice</t>
  </si>
  <si>
    <t>Ostrava, Moravská Ostrava a Přívoz</t>
  </si>
  <si>
    <t>Ostrava, Poruba</t>
  </si>
  <si>
    <t>Ostrava, Radvanice a Bártovice</t>
  </si>
  <si>
    <t xml:space="preserve">Statutární město Havířov </t>
  </si>
  <si>
    <t>Dotační program - Program na podporu financování běžných výdajů souvisejících s poskytováním sociálních služeb včetně realizace protidrogové politiky</t>
  </si>
  <si>
    <t>Telekomunikace a datové přenosy pro Integrované bezpečnostní centrum Moravskoslezského kraje</t>
  </si>
  <si>
    <t>Celkový součet - obce a města</t>
  </si>
  <si>
    <t>Dobrovolné svazky obcí:</t>
  </si>
  <si>
    <t>Mikroregion - Sdružení obcí Osoblažska</t>
  </si>
  <si>
    <t>Mikroregion Krnovsko</t>
  </si>
  <si>
    <t>Mikroregion Matice slezská Háj ve Slezsku</t>
  </si>
  <si>
    <t>Mikroregion Odersko</t>
  </si>
  <si>
    <t>Mikroregion Opavsko severozápad</t>
  </si>
  <si>
    <t>Region Poodří</t>
  </si>
  <si>
    <t>Region Slezská brána</t>
  </si>
  <si>
    <t>Sdružení měst a obcí povodí Ondřejnice Brušperk</t>
  </si>
  <si>
    <t>Sdružení obcí Hlučínska</t>
  </si>
  <si>
    <t>Sdružení obcí povodí Morávky</t>
  </si>
  <si>
    <t>Sdružení obcí povodí Stonávky</t>
  </si>
  <si>
    <t>Sdružení obcí Rýmařovska</t>
  </si>
  <si>
    <t>Svazek obcí mikroregionu Hlučínska</t>
  </si>
  <si>
    <t>Svazek obcí Morávka-Pražmo</t>
  </si>
  <si>
    <t>Venkovský mikroregion Moravice</t>
  </si>
  <si>
    <t>Celkový součet - dobrovolné svazky obcí</t>
  </si>
  <si>
    <t>Jiné veřejné rozpočty:</t>
  </si>
  <si>
    <t>Fakultní nemocnice Ostrava</t>
  </si>
  <si>
    <t>Dotační program - Podpora vědy a výzkumu v Moravskoslezském kraji</t>
  </si>
  <si>
    <t>Výdaje související s provozem stanice Integrovaného výjezdového centra Nošovice</t>
  </si>
  <si>
    <t>Krajská hygienická stanice Moravskoslezského kraje se sídlem v Ostravě</t>
  </si>
  <si>
    <t>Krajské ředitelství policie Moravskoslezského kraje</t>
  </si>
  <si>
    <t xml:space="preserve">Podpora činnosti bezpečnostních a ostatních složek Moravskoslezského kraje       </t>
  </si>
  <si>
    <t>Národní památkový ústav</t>
  </si>
  <si>
    <t>Celkový součet - jiné veřejné rozpočty</t>
  </si>
  <si>
    <t>Přehled poskytnutých finančních prostředků příspěvkovým organizacím obcí dle zákona č. 561/2004 Sb., o předškolním, základním, středním, vyšším odborném a jiném vzdělávání (školský zákon), v platném znění</t>
  </si>
  <si>
    <t>Příjemce (příspěvková organizace obce)</t>
  </si>
  <si>
    <t>Přímé náklady
na vzdělávání</t>
  </si>
  <si>
    <r>
      <t>Ostatní financované projekty</t>
    </r>
    <r>
      <rPr>
        <b/>
        <vertAlign val="superscript"/>
        <sz val="8"/>
        <rFont val="Tahoma"/>
        <family val="2"/>
        <charset val="238"/>
      </rPr>
      <t xml:space="preserve"> *)</t>
    </r>
  </si>
  <si>
    <r>
      <t>Schváleno</t>
    </r>
    <r>
      <rPr>
        <b/>
        <vertAlign val="superscript"/>
        <sz val="8"/>
        <rFont val="Tahoma"/>
        <family val="2"/>
        <charset val="238"/>
      </rPr>
      <t xml:space="preserve"> 1)</t>
    </r>
  </si>
  <si>
    <r>
      <t>Čerpáno</t>
    </r>
    <r>
      <rPr>
        <b/>
        <vertAlign val="superscript"/>
        <sz val="8"/>
        <rFont val="Tahoma"/>
        <family val="2"/>
        <charset val="238"/>
      </rPr>
      <t xml:space="preserve"> 2)</t>
    </r>
  </si>
  <si>
    <t>Alternativní mateřská škola Ostrava - Mariánské Hory, U Dvoru 22a, příspěvková organizace</t>
  </si>
  <si>
    <t>ASTERIX - středisko volného času Havířov, příspěvková organizace</t>
  </si>
  <si>
    <t>ASTRA, centrum volného času, Frenštát p. R., příspěvková organizace</t>
  </si>
  <si>
    <t>Centrum volného času Kravaře, příspěvková organizace</t>
  </si>
  <si>
    <t>Dům dětí a mládeže Bílovec, Tovární 188, příspěvková organizace</t>
  </si>
  <si>
    <t>Dům dětí a mládeže Bohumín, příspěvková organizace</t>
  </si>
  <si>
    <t>Dům dětí a mládeže Bystřice 106, okr. Frýdek-Místek, příspěvková organizace</t>
  </si>
  <si>
    <t>Dům dětí a mládeže Český Těšín Hrabinská 33, příspěvková organizace</t>
  </si>
  <si>
    <t>Dům dětí a mládeže Hlučín, příspěvková organizace</t>
  </si>
  <si>
    <t>Dům dětí a mládeže Kopřivnice, Kpt. Jaroše 1077, příspěvková organizace</t>
  </si>
  <si>
    <t>Dům dětí a mládeže Ostrava-Poruba, příspěvková organizace</t>
  </si>
  <si>
    <t>Dům dětí a mládeže Rychvald, Školní 1600, příspěvková organizace</t>
  </si>
  <si>
    <t>Dům dětí a mládeže Vratimov, příspěvková organizace</t>
  </si>
  <si>
    <t>Dům dětí a mládeže, Jablunkov, Dukelská 145, příspěvková organizace</t>
  </si>
  <si>
    <t>Dům dětí a mládeže, Orlová, příspěvková organizace</t>
  </si>
  <si>
    <t>Dům dětí a mládeže, Třinec, příspěvková organizace</t>
  </si>
  <si>
    <t>Firemní školka města Ostravy, příspěvková organizace</t>
  </si>
  <si>
    <t>Jubilejní Masarykova základní škola a mateřská škola Sedliště</t>
  </si>
  <si>
    <t>Jubilejní Masarykova základní škola a mateřská škola, Třinec, příspěvková organizace</t>
  </si>
  <si>
    <t>Jubilejní základní škola prezidenta Masaryka a Mateřská škola Trojanovice, okres Nový Jičín, příspěvková organizace</t>
  </si>
  <si>
    <t>Křesťanská mateřská škola Ostrava - Mariánské Hory, U Dvoru 22, příspěvková organizace</t>
  </si>
  <si>
    <t>LUNA Příbor, středisko volného času, příspěvková organizace</t>
  </si>
  <si>
    <t>Masarykova základní škola a Mateřská škola Bohumín, Seifertova 601, okres Karviná, příspěvková organizace</t>
  </si>
  <si>
    <t>Masarykova základní škola a mateřská škola Český Těšín</t>
  </si>
  <si>
    <t>Masarykova Základní škola a mateřská škola Hnojník 120,okres Frýdek-Místek, příspěvková organizace</t>
  </si>
  <si>
    <t>Masarykova základní škola a mateřská škola Melč, okres Opava, příspěvková organizace</t>
  </si>
  <si>
    <t>Masarykova základní škola Návsí, příspěvková organizace</t>
  </si>
  <si>
    <t>Mateřská škola - Przedszkole Jablunkov, Školní 800, příspěvková organizace</t>
  </si>
  <si>
    <t>Mateřská škola - Przedszkole Vendryně č.1, okres Frýdek-Místek, příspěvková organizace</t>
  </si>
  <si>
    <t>Mateřská škola - Przedszkole, Vendryně, Zaolší 615, okres Frýdek-Místek, příspěvková organizace</t>
  </si>
  <si>
    <t>Mateřská škola „U kamarádů“, Havířov - Podlesí, Čelakovského 4/1240, příspěvková organizace</t>
  </si>
  <si>
    <t>Mateřská škola Bartošovice okres Nový Jičín, příspěvková organizace</t>
  </si>
  <si>
    <t>Mateřská škola Beruška Frýdek-Místek, Nad Lipinou 2318</t>
  </si>
  <si>
    <t>Mateřská škola Bílá, okres Frýdek-Místek, příspěvková organizace</t>
  </si>
  <si>
    <t>Mateřská škola Bocanovice 19, okres Frýdek-Místek, příspěvková organizace</t>
  </si>
  <si>
    <t>Mateřská škola Bordovice, příspěvková organizace</t>
  </si>
  <si>
    <t>Mateřská škola Bruntál, Komenského 7, příspěvková organizace</t>
  </si>
  <si>
    <t>Mateřská škola Bruntál, Okružní 23, příspěvková organizace</t>
  </si>
  <si>
    <t>Mateřská škola Bruntál, Pionýrská 9, příspěvková organizace</t>
  </si>
  <si>
    <t>Mateřská škola Bruntál, Smetanova 21, příspěvková organizace</t>
  </si>
  <si>
    <t>Mateřská škola Bruntál, U Rybníka 3, příspěvková organizace</t>
  </si>
  <si>
    <t>Mateřská škola Brušperk, Sportovní 520, příspěvková organizace</t>
  </si>
  <si>
    <t>Mateřská škola Břidličná,Hřbitovní 439,okres Bruntál,příspěvková organizace</t>
  </si>
  <si>
    <t>Mateřská škola Budišov nad Budišovkou, okres Opava, příspěvková organizace</t>
  </si>
  <si>
    <t>Mateřská škola Čeladenská beruška, příspěvková organizace</t>
  </si>
  <si>
    <t>Mateřská škola Čeladná, příspěvková organizace</t>
  </si>
  <si>
    <t>Mateřská škola Čryřlístek Odry, příspěvková organizace</t>
  </si>
  <si>
    <t>Mateřská škola Čtyřlístek Ostrava-Poruba, Skautská 1082, příspěvková organizace</t>
  </si>
  <si>
    <t>Mateřská škola Čtyřlístek, Třinec, Oldřichovice 670, příspěvková organizace</t>
  </si>
  <si>
    <t>Mateřská škola Dětský svět, Opava, příspěvková organizace</t>
  </si>
  <si>
    <t>Mateřská škola Dívčí Hrad s odloučeným pracovištěm Hlinka, příspěvková organizace</t>
  </si>
  <si>
    <t>Mateřská škola Dobrá, okres Frýdek-Místek, příspěvková organizace</t>
  </si>
  <si>
    <t>Mateřská škola Dobroslavice, příspěvková organizace</t>
  </si>
  <si>
    <t>Mateřská škola Dolní Benešov, Osada míru, příspěvková oganizace</t>
  </si>
  <si>
    <t>Mateřská škola Dolní Lhota, příspěvková organizace</t>
  </si>
  <si>
    <t>Mateřská škola Doubrava, okres Karviná, příspěvková organizace</t>
  </si>
  <si>
    <t>Mateřská škola Fryčovice 451, příspěvková organizace</t>
  </si>
  <si>
    <t>Mateřská škola Frýdek-Místek, Anenská 656, příspěvková organizace</t>
  </si>
  <si>
    <t>Mateřská škola Frýdek-Místek, Josefa Myslivečka 1883</t>
  </si>
  <si>
    <t>Mateřská škola Frýdlant nad Ostravicí, ul. Janáčkova 1444, okres Frýdek-Místek, příspěvková organizace</t>
  </si>
  <si>
    <t>Mateřská škola Háj ve Slezsku, příspěvková organizace</t>
  </si>
  <si>
    <t>Mateřská škola Harmonie Ostrava - Hrabůvka, Zlepšovatelů 27, příspěvková organizace</t>
  </si>
  <si>
    <t>Mateřská škola Havířov - Město, Čs. armády 5/201</t>
  </si>
  <si>
    <t>Mateřská škola Havířov - Město, Horymírova 7/1194</t>
  </si>
  <si>
    <t>Mateřská škola Havířov - Město, Lípová 15</t>
  </si>
  <si>
    <t>Mateřská škola Havířov - Město, Puškinova 7a/908</t>
  </si>
  <si>
    <t>Mateřská škola Havířov - Město, Radniční 7/619</t>
  </si>
  <si>
    <t>Mateřská škola Havířov - Město, Resslova 2/497</t>
  </si>
  <si>
    <t>Mateřská škola Havířov - Město, Sukova 2a</t>
  </si>
  <si>
    <t>Mateřská škola Havířov - Město, Švabinského 7/993, příspěvková organizace</t>
  </si>
  <si>
    <t>Mateřská škola Havířov - Město, U Stromovky 60</t>
  </si>
  <si>
    <t>Mateřská škola Havířov - Podlesí, Balzacova 2/1190</t>
  </si>
  <si>
    <t>Mateřská škola Havířov - Podlesí, E.Holuba 7/1403, příspěvková organizace</t>
  </si>
  <si>
    <t>Mateřská škola Havířov - Podlesí, Kosmonautů 4/1319</t>
  </si>
  <si>
    <t>Mateřská škola Havířov - Podlesí, Přímá 8/1333, příspěvková organizace</t>
  </si>
  <si>
    <t>Mateřská škola Havířov - Prostřední Suchá, U Topolů 3/688, příspěvková organizace</t>
  </si>
  <si>
    <t>Mateřská škola Havířov - Šumbark, Mládí 23/1147</t>
  </si>
  <si>
    <t>Mateřská škola Havířov - Šumbark, Moravská 14/404, příspěvková organizace</t>
  </si>
  <si>
    <t>Mateřská škola Havířov - Šumbark, Petřvaldská 32/262</t>
  </si>
  <si>
    <t>Mateřská škola Havířov - Šumbark, U Jeslí 4/894, příspěvková organizace</t>
  </si>
  <si>
    <t>Mateřská škola Havířov- Šumbark, Okružní 1a/1070, příspěvková organizace</t>
  </si>
  <si>
    <t>Mateřská škola Hlučín, Cihelní, příspěvková organizace</t>
  </si>
  <si>
    <t>Mateřská škola Hlučín, Severní, příspěvková organizace</t>
  </si>
  <si>
    <t>Mateřská škola Holasovice, příspěvková organizace</t>
  </si>
  <si>
    <t>Mateřská škola Holčovice, okres Bruntál, příspěvková organizace</t>
  </si>
  <si>
    <t>Mateřská škola Horní Domaslavice, příspěvková organizace</t>
  </si>
  <si>
    <t>Mateřská škola Horní Životice, okres Bruntál, příspěvková organizace</t>
  </si>
  <si>
    <t>Mateřská škola Hradec nad Moravicí, okres Opava, příspěvková organizace</t>
  </si>
  <si>
    <t>Mateřská škola Jablunkov, Školní 800, příspěvková organizace</t>
  </si>
  <si>
    <t>Mateřská škola Jakartovice, příspěvková organizace</t>
  </si>
  <si>
    <t xml:space="preserve">Mateřská škola Jeseník nad Odrou, okres Nový Jičín, příspěvková organizace </t>
  </si>
  <si>
    <t>Mateřská škola Jezdkovice</t>
  </si>
  <si>
    <t>Mateřská škola Jistebník, okres Nový Jičín, příspěvková organizace</t>
  </si>
  <si>
    <t>Mateřská škola Kamarád, Příbor, Frenštátská 1370</t>
  </si>
  <si>
    <t>Mateřská škola Karla Čapka 12a Krnov, okres Bruntál, příspěvková organizace</t>
  </si>
  <si>
    <t>Mateřská škola Kaštánek Návsí, příspěvková organizace</t>
  </si>
  <si>
    <t>Mateřská škola Kateřinice, příspěvková organizace</t>
  </si>
  <si>
    <t>Mateřská škola Klimkovice, příspěvková organizace</t>
  </si>
  <si>
    <t>Mateřská škola Klubíčko Ostrava-Hrabová, Příborská 28, příspěvková organizace</t>
  </si>
  <si>
    <t>Mateřská škola Kravaře, Petra z Kravař, příspěvková organizace</t>
  </si>
  <si>
    <t>Mateřská škola Kravaře-Kouty, příspěvková organizace</t>
  </si>
  <si>
    <t>Mateřská škola Krmelín, příspěvková organizace</t>
  </si>
  <si>
    <t>Mateřská škola Krnov, Hlubčická 89, okres Bruntál, příspěvková organizace</t>
  </si>
  <si>
    <t>Mateřská škola Krnov, Jiráskova 43, okres Bruntál, příspěvková organizace</t>
  </si>
  <si>
    <t>Mateřská škola Krnov, Maxima Gorkého 22, okres Bruntál, příspěvková organizace</t>
  </si>
  <si>
    <t>Mateřská škola Krnov, Mikulášská 8, okres Bruntál, příspěvková organizace</t>
  </si>
  <si>
    <t>Mateřská škola Krnov, náměstí Míru 12, okres Bruntál, příspěvková organizace</t>
  </si>
  <si>
    <t>Mateřská škola Krnov, Svatováclavská 13, okres Bruntál, příspěvková organizace</t>
  </si>
  <si>
    <t>Mateřská škola Krnov, Žižkova 34, okres Bruntál, příspěvková organizace</t>
  </si>
  <si>
    <t>Mateřská škola křesťanská Opava, Mnišská - příspěvková organizace</t>
  </si>
  <si>
    <t>Mateřská škola Lhotka, příspěvková organizace</t>
  </si>
  <si>
    <t>Mateřská škola Litultovice, příspěvková organizace</t>
  </si>
  <si>
    <t>Mateřská škola Ludgeřovice, příspěvková organizace</t>
  </si>
  <si>
    <t>Mateřská škola Máj Nový Jičín, K. Čapka 6</t>
  </si>
  <si>
    <t>Mateřská škola Malá Morávka, okres Bruntál, příspěvková organizace</t>
  </si>
  <si>
    <t>Mateřská škola Markvartovice, příspěvková organizace</t>
  </si>
  <si>
    <t>Mateřská škola Mateřídouška Frýdek-Místek, J. Božana 3141</t>
  </si>
  <si>
    <t>Mateřská škola Město Albrechtice,příspěvková organizace</t>
  </si>
  <si>
    <t>Mateřská škola Milotice nad Opavou, okres Bruntál, příspěvková organizace</t>
  </si>
  <si>
    <t>Mateřská škola Mokré Lazce, příspěvková organizace</t>
  </si>
  <si>
    <t>Mateřská škola Moravskoslezský Kočov, příspěvková organizace</t>
  </si>
  <si>
    <t>Mateřská škola Mosty u Jablunkova, Střed 788, příspěvková organizace</t>
  </si>
  <si>
    <t>Mateřská škola Oborná, příspěvková organizace</t>
  </si>
  <si>
    <t>Mateřská škola Oldřišov, okres Opava, příspěvková organizace</t>
  </si>
  <si>
    <t>Mateřská škola Opava, Edvarda Beneše - příspěvková organizace</t>
  </si>
  <si>
    <t>Mateřská škola Opava, Havlíčkova - příspěvková organizace</t>
  </si>
  <si>
    <t>Mateřská škola Opava, Heydukova - příspěvková organizace</t>
  </si>
  <si>
    <t>Mateřská škola Opava, Na Pastvisku - příspěvková organizace</t>
  </si>
  <si>
    <t>Mateřská škola Opava, Pekařská - příspěvková organizace</t>
  </si>
  <si>
    <t>Mateřská škola Opava, Riegerova - příspěvková organizace</t>
  </si>
  <si>
    <t>Mateřská škola Orlová - Lutyně K. Dvořáčka 1228 okres Karviná, příspěvková organizace</t>
  </si>
  <si>
    <t>Mateřská škola Orlová - Lutyně Na Vyhlídce 1143 okres Karviná, příspěvková organizace</t>
  </si>
  <si>
    <t>Mateřská škola Orlová - Lutyně Okružní 917 okres Karviná, příspěvková organizace</t>
  </si>
  <si>
    <t>Mateřská škola Ostrava - Dubina, A. Gavlase 12A, příspěvková organizace</t>
  </si>
  <si>
    <t>Mateřská škola Ostrava - Dubina, F. Formana 13, příspěvková organizace</t>
  </si>
  <si>
    <t>Mateřská škola Ostrava - Hrabůvka, Adamusova 7, příspěvková organizace</t>
  </si>
  <si>
    <t>Mateřská škola Ostrava - Zábřeh, Volgogradská 4, příspěvková organizace</t>
  </si>
  <si>
    <t>Mateřská škola Ostrava, Blahoslavova 6, příspěvková organizace</t>
  </si>
  <si>
    <t>Mateřská škola Ostrava, Dvořákova 4, příspěvková organizace</t>
  </si>
  <si>
    <t>Mateřská škola Ostrava, Hornická 43A, příspěvková organizace</t>
  </si>
  <si>
    <t>Mateřská škola Ostrava, Křižíkova 18, příspěvková organizace</t>
  </si>
  <si>
    <t>Mateřská škola Ostrava, Lechowiczova 8, příspěvková organizace</t>
  </si>
  <si>
    <t>Mateřská škola Ostrava, Poděbradova 19, příspěvková organizace</t>
  </si>
  <si>
    <t>Mateřská škola Ostrava, Repinova 19, příspěvková organizace</t>
  </si>
  <si>
    <t>Mateřská škola Ostrava, Šafaříkova 9, příspěvková organizace</t>
  </si>
  <si>
    <t>Mateřská škola Ostrava, Špálova 32, příspěvková organizace</t>
  </si>
  <si>
    <t>Mateřská škola Ostrava, Varenská 2a, příspěvková organizace</t>
  </si>
  <si>
    <t>Mateřská škola Ostrava-Bartovice, Za Ještěrkou 8, příspěvková organizace</t>
  </si>
  <si>
    <t>Mateřská škola Ostrava-Hulváky, Matrosovova 14/A, příspěvková organizace</t>
  </si>
  <si>
    <t>Mateřská škola Ostrava-Mariánské Hory, Gen. Janka 1/1236, příspěvková organizace</t>
  </si>
  <si>
    <t>Mateřská škola Ostrava-Mariánské Hory, Zelená 73/A, příspěvková organizace</t>
  </si>
  <si>
    <t>Mateřská škola Ostrava-Martinov, příspěvková organizace</t>
  </si>
  <si>
    <t>Mateřská škola Ostrava-Michálkovice, Sládečkova 80, příspěvková organizace</t>
  </si>
  <si>
    <t>Mateřská škola Ostrava-Petřkovice, U Kaple 670, příspěvková organizace</t>
  </si>
  <si>
    <t>Mateřská škola Ostrava-Plesná, příspěvková organizace</t>
  </si>
  <si>
    <t>Mateřská škola Ostrava-Polanka nad Odrou, Malostranská 124, příspěvková organizace</t>
  </si>
  <si>
    <t>Mateřská škola Ostrava-Poruba, Čs. exilu 670, příspěvková organizace</t>
  </si>
  <si>
    <t>Mateřská škola Ostrava-Poruba, Dětská 920, příspěvková organizace</t>
  </si>
  <si>
    <t>Mateřská škola Ostrava-Poruba, Dvorní 763, příspěvková organizace</t>
  </si>
  <si>
    <t>Mateřská škola Ostrava-Poruba, Jana Šoupala 1611, příspěvková organizace</t>
  </si>
  <si>
    <t>Mateřská škola Ostrava-Poruba, Nezvalovo nám. 856, příspěvková organizace</t>
  </si>
  <si>
    <t>Mateřská škola Ostrava-Poruba, Oty Synka 1834, příspěvková organizace</t>
  </si>
  <si>
    <t>Mateřská škola Ostrava-Poruba, Sokolovská 1168, příspěvková organizace</t>
  </si>
  <si>
    <t>Mateřská škola Ostrava-Poruba, Ukrajinská 1530-1531, příspěvková organizace</t>
  </si>
  <si>
    <t>Mateřská škola Ostrava-Poruba, V. Makovského 4429, příspěvková organizace</t>
  </si>
  <si>
    <t>Mateřská škola Ostrava-Radvanice, Těšínská 279, příspěvková organizace</t>
  </si>
  <si>
    <t>Mateřská škola Ostrava-Stará Bělá, příspěvková organizace</t>
  </si>
  <si>
    <t>Mateřská škola Ostrava-Vítkovice, Prokopa Velikého 37, příspěvková organizace</t>
  </si>
  <si>
    <t>Mateřská škola Ostrava-Zábřeh, Za Školou 1, příspěvková organizace</t>
  </si>
  <si>
    <t>Mateřská škola Paskov,příspěvková organizace</t>
  </si>
  <si>
    <t>Mateřská škola Petřvald, 2. května 1654, příspěvková organizace</t>
  </si>
  <si>
    <t>Mateřská škola Pohádka Frýdek-Místek, Třanovského 404</t>
  </si>
  <si>
    <t>Mateřská škola Pražmo, příspěvková organizace, okres Frýdek-Místek</t>
  </si>
  <si>
    <t>Mateřská škola Příbor, Pionýrů 1519, okres Nový Jičín, příspěvková organizace</t>
  </si>
  <si>
    <t>Mateřská škola Rohov, příspěvková organizace</t>
  </si>
  <si>
    <t>Mateřská škola Rybí, okres Nový Jičín, příspěvková organizace</t>
  </si>
  <si>
    <t>Mateřská škola Rychvald, Mírová 1744, okres Karviná, příspěvková organizace</t>
  </si>
  <si>
    <t>Mateřská škola Rýmařov, Jelínkova 3, příspěvková organizace</t>
  </si>
  <si>
    <t xml:space="preserve">Mateřská škola Sady Nový Jičín, Revoluční 52 </t>
  </si>
  <si>
    <t>Mateřská škola Sedmikrásky, Opava, příspěvková organizace</t>
  </si>
  <si>
    <t>Mateřská škola Skotnice, příspěvková organizace</t>
  </si>
  <si>
    <t>Mateřská škola Slezská Ostrava, Bohumínská 68, příspěvková organizace</t>
  </si>
  <si>
    <t>Mateřská škola Slezská Ostrava, Komerční 22a, příspěvková organizace</t>
  </si>
  <si>
    <t>Mateřská škola Slezská Ostrava, Požární 8, příspěvková organizace</t>
  </si>
  <si>
    <t>Mateřská škola Slezská Ostrava, Zámostní 31, příspěvková organizace</t>
  </si>
  <si>
    <t>Mateřská škola Slunečnice, Krnov, příspěvková organizace</t>
  </si>
  <si>
    <t>Mateřská škola Sluníčko Opava, Krnovská - příspěvková organizace</t>
  </si>
  <si>
    <t>Mateřská škola Sněženka Frýdek-Místek, Josefa Lady 1790</t>
  </si>
  <si>
    <t>Mateřská škola Srdíčko Opava, Zborovská - příspěvková organizace</t>
  </si>
  <si>
    <t>Mateřská škola Staré Heřminovy, okres Bruntál, příspěvková organizace</t>
  </si>
  <si>
    <t>Mateřská škola Staré Město, okres Bruntál, příspěvková organizace</t>
  </si>
  <si>
    <t>Mateřská škola Starý Jičín, příspěvková organizace</t>
  </si>
  <si>
    <t>Mateřská škola Stěbořice, příspěvková organizace</t>
  </si>
  <si>
    <t>Mateřská škola Studénka</t>
  </si>
  <si>
    <t>Mateřská škola Šenov, příspěvková organizace</t>
  </si>
  <si>
    <t>Mateřská škola Trojlístek Nový Jičín, Trlicova 8</t>
  </si>
  <si>
    <t>Mateřská škola Velká Štáhle, příspěvková organizace</t>
  </si>
  <si>
    <t>Mateřská škola Velké Hoštice, okres Opava, příspěvková organizace</t>
  </si>
  <si>
    <t>Mateřská škola Vendryně č.1, okres Frýdek-Místek, příspěvková organizace</t>
  </si>
  <si>
    <t>Mateřská škola Vítkov, Husova 629, okres Opava, příspěvková organizac</t>
  </si>
  <si>
    <t>Mateřská škola Vratimov, Na Vyhlídce 25</t>
  </si>
  <si>
    <t>Mateřská škola Vrbno pod Pradědem, Jesenická 448, okres Bruntál, příspěvková organizace</t>
  </si>
  <si>
    <t>Mateřská škola Vrbno pod Pradědem, Ve Svahu 578, okres Bruntál, příspěvková organizace</t>
  </si>
  <si>
    <t>Mateřská škola Vyšní Lhoty, okres Frýdek-Místek, příspěvková organizace</t>
  </si>
  <si>
    <t>Mateřská škola, Na Jízdárně 19a, příspěvková organizace</t>
  </si>
  <si>
    <t>Mateřská škola, Třinec, Nerudova 313, příspěvková organizace</t>
  </si>
  <si>
    <t>Mateřská škola, Třinec, Slezská 778, příspěvková organizace</t>
  </si>
  <si>
    <t>Mateřské školy Kopřivnice okres Nový Jičín, příspěvková organizace</t>
  </si>
  <si>
    <t>Polská základní škola - Polska Szkoła Podstawowa im. Wisławy Szymborskiej, Vendryně, příspěvková organizace</t>
  </si>
  <si>
    <t>Středisko volného času Bruntál, příspěvková organizace</t>
  </si>
  <si>
    <t>Středisko volného času Budišov nad Budišovkou, příspěvková organizace</t>
  </si>
  <si>
    <t>Středisko volného času Fokus, Nový Jičín</t>
  </si>
  <si>
    <t>Středisko volného času Klíč, příspěvková organizace</t>
  </si>
  <si>
    <t>Středisko volného času Korunka Ostrava-Mariánské Hory, příspěvková organizace</t>
  </si>
  <si>
    <t>Středisko volného času Méďa, Krnov, Dobrovského 16, příspěvková organizace</t>
  </si>
  <si>
    <t>Středisko volného času Ostrava-Moravská Ostrava, příspěvková organizace</t>
  </si>
  <si>
    <t>Středisko volného času Ostrava-Zábřeh, příspěvková organizace</t>
  </si>
  <si>
    <t>Středisko volného času Rýmařov, okres Bruntál</t>
  </si>
  <si>
    <t>Středisko volného času Vítkov, příspěvková organizace</t>
  </si>
  <si>
    <t>Středisko volného času, Opava, příspěvková organizace</t>
  </si>
  <si>
    <t>Školní jídelna Jablunkov, Lesní 190, příspěvková organizace</t>
  </si>
  <si>
    <t>Školní jídelna Komenského, Příbor, ul. Komenského čp. 458</t>
  </si>
  <si>
    <t>Školní jídelna Krnov, Albrechtická 2, okres Bruntál, příspěvková organizace</t>
  </si>
  <si>
    <t>Školní jídelna Krnov, náměstí Hrdinů 1, okres Bruntál, příspěvková organizace</t>
  </si>
  <si>
    <t>Školní jídelna Slavkov, příspěvková organizace</t>
  </si>
  <si>
    <t>Základní škola  a Mateřská škola Cihelní, Karviná, příspěvková organizace</t>
  </si>
  <si>
    <t>Základní škola a gymnázium Vítkov, příspěvková organizace</t>
  </si>
  <si>
    <t>Základní škola a Mateřská škola Albrechtice</t>
  </si>
  <si>
    <t>Základní škola a Mateřská škola Albrechtičky, příspěvková organizace</t>
  </si>
  <si>
    <t>Základní škola a Mateřská škola Aloise Jiráska Dolní Lutyně Komenského 1000 okres Karviná, příspěvková organizace</t>
  </si>
  <si>
    <t>Základní škola a Mateřská škola Andělská Hora, okres Bruntál</t>
  </si>
  <si>
    <t>Základní škola a mateřská škola Bělá, okres Opava, příspěvková organizace</t>
  </si>
  <si>
    <t>Základní škola a Mateřská škola Bernartice nad Odrou, příspěvková organizace</t>
  </si>
  <si>
    <t>Základní škola a Mateřská škola Bílov, okres Nový Jičín, příspěvková organizace</t>
  </si>
  <si>
    <t>Základní škola a Mateřská škola Bílovec, Komenského 701/3, příspěvková organizace</t>
  </si>
  <si>
    <t>Základní škola a Mateřská škola Bohumín - Skřečoň, 1. máje 217, okres Karviná, příspěvková organizace</t>
  </si>
  <si>
    <t>Základní škola a Mateřská škola Bohumín Bezručova 190 okres Karviná, příspěvková organizace</t>
  </si>
  <si>
    <t>Základní škola a Mateřská škola Bohumín, Čs. armády 1026, okres Karviná, příspěvková organizace</t>
  </si>
  <si>
    <t>Základní škola a Mateřská škola Bohumín, tř. Dr. E. Beneše 456, okres Karviná, příspěvková organizace</t>
  </si>
  <si>
    <t>Základní škola a mateřská škola Bohuslavice, příspěvková organizace</t>
  </si>
  <si>
    <t>Základní škola a Mateřská škola Bolaticce, příspěvková organizace</t>
  </si>
  <si>
    <t>Základní škola a Mateřská škola Branka u Opavy, příspěvková organizace</t>
  </si>
  <si>
    <t>Základní škola a Mateřská škola Brantice, okres Bruntál, příspěvková organizace</t>
  </si>
  <si>
    <t>Základní škola a Mateřská škola Bravantice, příspěvková organizace</t>
  </si>
  <si>
    <t>Základní škola a Mateřská škola Brumovice, okres Opava, příspěvková organizace</t>
  </si>
  <si>
    <t>Základní škola a Mateřská škola Bruzovice</t>
  </si>
  <si>
    <t>Základní škola a Mateřská škola Březová, okres Opava, příspěvková organizace</t>
  </si>
  <si>
    <t>Základní škola a Mateřská škola Bukovec, příspěvková organizace</t>
  </si>
  <si>
    <t>Základní škola a mateřská škola Bystřice 848, okres Frýdek-Místek, příspěvková organizace</t>
  </si>
  <si>
    <t>Základní škola a Mateřská škola Český Těšín Hrabina, příspěvková organizace</t>
  </si>
  <si>
    <t>Základní škola a mateřská škola Český Těšín Kontešinec, příspěvková organizace</t>
  </si>
  <si>
    <t>Základní škola a mateřská škola Český Těšín Pod Zvonek, příspěvková organizace</t>
  </si>
  <si>
    <t>Základní škola a Mateřská škola Darkovice, příspěvková organizace</t>
  </si>
  <si>
    <t>Základní škola a Mateřská škola Dělnická, Karviná, příspěvková organizace</t>
  </si>
  <si>
    <t>Základní škola a Mateřská škola Dětřichov nad Bystřicí, okres Bruntál, příspěvková organizace</t>
  </si>
  <si>
    <t>Základní škola a mateřská škola Dobratice, okres Frýdek-Místek, příspěvková organizace</t>
  </si>
  <si>
    <t>Základní škola a Mateřská škola Dolní Domaslavice, okres Frýdek-Místek, příspěvková organizace</t>
  </si>
  <si>
    <t>Základní škola a Mateřská škola Dolní Lomná 149, příspěvková organizace</t>
  </si>
  <si>
    <t>Základní škola a Mateřská škola Dolní Moravice, okres Bruntál, příspěvková organizace</t>
  </si>
  <si>
    <t>Základní škola a Mateřská škola Dolní Životice, příspěvková organizace</t>
  </si>
  <si>
    <t>Základní škola a Mateřská škola Družby, Karviná, příspěvková organizace</t>
  </si>
  <si>
    <t>Základní škola a mateřská škola Dvorce, okres Bruntál, příspěvková organizace</t>
  </si>
  <si>
    <t>Základní škola a Mateřská škola Františka Palackého Hodslavice, příspěvková organizace</t>
  </si>
  <si>
    <t>Základní škola a Mateřská škola Frenštát pod Radhoštěm, Tyršova 913, okres Nový Jičín</t>
  </si>
  <si>
    <t>Základní škola a Mateřská škola Frenštát pod Radhoštěm, Záhuní 408, okres Nový Jičín</t>
  </si>
  <si>
    <t>Základní škola a mateřská škola Frýdek-Místek - Skalice 192, příspěvková organizace</t>
  </si>
  <si>
    <t>Základní škola a mateřská škola Frýdek-Místek, El. Krásnohorské 2254</t>
  </si>
  <si>
    <t>Základní škola a mateřská škola Frýdek-Místek, Jana Čapka 2555</t>
  </si>
  <si>
    <t>Základní škola a mateřská škola Frýdek-Místek, Lískovec, K Sedlištím 320</t>
  </si>
  <si>
    <t>Základní škola a mateřská škola Frýdek-Místek-Chlebovice, Pod Kabáticí 107, příspěvková organizace</t>
  </si>
  <si>
    <t>Základní škola a mateřská škola Gustawa Przeczka s polským jazykem vyučovacím, Třinec, Nádražní 10, příspěvková organizace</t>
  </si>
  <si>
    <t>Základní škola a mateřská škola Hať, příspěvková organizace</t>
  </si>
  <si>
    <t>Základní škola a Mateřská škola Havířov - Bludovice, Frýdecká, příspěvková organizace</t>
  </si>
  <si>
    <t>Základní škola a Mateřská škola Havířov - Město, Na Nábřeží, příspěvková organizace</t>
  </si>
  <si>
    <t>Základní škola a Mateřská škola Havířov - Životice, Zelená, příspěvková organizace</t>
  </si>
  <si>
    <t>Základní škola a Mateřská škola Hladké Životice, příspěvková organizace</t>
  </si>
  <si>
    <t>Základní škola a Mateřská škola Hlavnice, okres Opava, příspěvková organizace</t>
  </si>
  <si>
    <t>Základní škola a mateřská škola Hlučín - Bobrovníky, příspěvková organizace</t>
  </si>
  <si>
    <t>Základní škola a mateřská škola Hlučín-Darkovičky, příspěvková organizace</t>
  </si>
  <si>
    <t>Základní škola a Mateřská škola Hněvošice, okres Opava, příspěvková organizace</t>
  </si>
  <si>
    <t>Základní škola a Mateřská škola Horní Benešov, okres Bruntál, příspěvková organizace</t>
  </si>
  <si>
    <t>Základní škola a Mateřská škola Horní Bludovice, příspěvková organizace</t>
  </si>
  <si>
    <t>Základní škola a Mateřská škola Horní Město, okres Bruntál, příspěvková organizace</t>
  </si>
  <si>
    <t>Základní škola a mateřská škola Horní Suchá, příspěvková organizace</t>
  </si>
  <si>
    <t>Základní škola a Mateřská škola Hostašovice, příspěvková organizace</t>
  </si>
  <si>
    <t>Základní škola a Mateřská škola Hošťálkovy, okres Bruntál, příspěvková organizace</t>
  </si>
  <si>
    <t>Základní škola a Mateřská škola Hrabyně, okres Opava, příspěvková organizace</t>
  </si>
  <si>
    <t>Základní škola a Mateřská škola Hrádek 144, okres Frýdek-Místek, příspěvková organizace</t>
  </si>
  <si>
    <t>Základní škola a Mateřská škola Chlebičov, příspěvková organizace</t>
  </si>
  <si>
    <t>Základní škola a Mateřská škola Chotěbuz, příspěvková organizace</t>
  </si>
  <si>
    <t>Základní škola a Mateřská škola Chuchelná, příspěvková organizace</t>
  </si>
  <si>
    <t>Základní škola a Mateřská škola Jakubčovice nad Odrou okres Nový Jičín, příspěvková organizace</t>
  </si>
  <si>
    <t>Základní škola a Mateřská škola Jindřichov, okres Bruntál</t>
  </si>
  <si>
    <t>Základní škola a mateřská škola Karla Svolinského, Kunčice pod Ondřejníkem</t>
  </si>
  <si>
    <t>Základní škola a Mateřská škola Karlova Studánka, okres Bruntál, příspěvková organizace</t>
  </si>
  <si>
    <t>Základní škola a Mateřská škola Karlovice, okres Bruntál</t>
  </si>
  <si>
    <t>Základní škola a mateřská škola Kobeřice, okres Opava, příspěvková organizace</t>
  </si>
  <si>
    <t>Základní škola a Mateřská škola Kopřivnice, 17. listopadu 1225 okres Nový Jičín, příspěvková organizace</t>
  </si>
  <si>
    <t>Základní škola a Mateřská škola Kozlovice, příspěvková organizace</t>
  </si>
  <si>
    <t>Základní škola a mateřská škola Kozmice, okres Opava, příspěvková organizace</t>
  </si>
  <si>
    <t>Základní škola a Mateřská škola Kujavy, okres Nový Jičín, příspěvková organizace</t>
  </si>
  <si>
    <t>Základní škola a Mateřská škola Kunín, okres Nový Jičín, příspěvková organizace</t>
  </si>
  <si>
    <t>Základní škola a Mateřská škola Kyjovice, příspěvková organizace</t>
  </si>
  <si>
    <t>Základní škola a Mateřská škola Leoše Janáčka Hukvaldy, příspěvková organizace</t>
  </si>
  <si>
    <t>Základní škola a Mateřská škola Lichnov, okres Bruntál, příspěvková organi</t>
  </si>
  <si>
    <t>Základní škola a Mateřská škola Lichnov, okres Nový Jičín, příspěvková organizace</t>
  </si>
  <si>
    <t>Základní škola a Mateřská škola Litultovice, okres Opava, příspěvková organizace</t>
  </si>
  <si>
    <t>Základní škola a Mateřská škola Lomnice, okres Bruntál, příspěvková organizace</t>
  </si>
  <si>
    <t>Základní škola a mateřská škola Lučina, okres Frýdek-Místek, příspěvková organizace</t>
  </si>
  <si>
    <t>Základní škola a mateřská škola Ludgeřovice, příspěvková organizace</t>
  </si>
  <si>
    <t>Základní škola a Mateřská škola Majakovského, Karviná, příspěvková organizace</t>
  </si>
  <si>
    <t>Základní škola a Mateřská škola Mankovice, příspěvková organizace</t>
  </si>
  <si>
    <t>Základní škola a Mateřská škola Mendelova, Karviná, příspěvková organizace</t>
  </si>
  <si>
    <t>Základní škola a Mateřská škola Milíkov, příspěvková organizace</t>
  </si>
  <si>
    <t>Základní škola a mateřská škola Morávka, příspěvková organizace</t>
  </si>
  <si>
    <t>Základní škola a Mateřská škola Mořkov okres Nový Jičín, příspěvková organizace</t>
  </si>
  <si>
    <t>Základní škola a mateřská škola Mosty u Jablunkova 750, příspěvková organizace</t>
  </si>
  <si>
    <t>Základní škola a Mateřská škola Mošnov, příspěvková organizace</t>
  </si>
  <si>
    <t>Základní škola a mateřská škola MUDr. Emílie Lukášové Ostrava-Hrabůvka, Klegova 29, příspěvková organizace</t>
  </si>
  <si>
    <t>Základní škola a mateřská škola Naděje Frýdek-Místek, Škarabelova 562</t>
  </si>
  <si>
    <t>Základní škola a Mateřská škola Neplachovice, okres Opava, příspěvková organizace</t>
  </si>
  <si>
    <t>Základní škola a mateřská škola Nošovice, příspěvková organizace</t>
  </si>
  <si>
    <t>Základní škola a mateřská škola Nýdek, příspěvková organizace</t>
  </si>
  <si>
    <t>Základní škola a mateřská škola obce Zbyslavice, příspěvková organizace</t>
  </si>
  <si>
    <t>Základní škola a mateřská škola Olbramice, příspěvková organizace</t>
  </si>
  <si>
    <t>Základní škola a Mateřská škola Opava - Komárov - příspěvková organizace</t>
  </si>
  <si>
    <t>Základní škola a Mateřská škola Opava - Suché Lazce - příspěvková organizace</t>
  </si>
  <si>
    <t>Základní škola a Mateřská škola Opava - Vávrovice - příspěvková organizace</t>
  </si>
  <si>
    <t>Základní škola a Mateřská škola Opava-Malé Hoštice - příspěvková organizace</t>
  </si>
  <si>
    <t>Základní škola a mateřská škola Ostrava, Ostrčilova 1, příspěvková organizace</t>
  </si>
  <si>
    <t>Základní škola a mateřská škola Ostrava-Bělský Les, B. Dvorského 1, příspěvková organizace</t>
  </si>
  <si>
    <t>Základní škola a mateřská škola Ostrava-Dubina, V. Košaře 6, příspěvková organizace</t>
  </si>
  <si>
    <t>Základní škola a mateřská škola Ostrava-Hošťálkovice, Výhledy 210, příspěvková organizace</t>
  </si>
  <si>
    <t>Základní škola a mateřská škola Ostrava-Hrabůvka, A. Kučery 20, příspěvková organizace</t>
  </si>
  <si>
    <t>Základní škola a mateřská škola Ostrava-Hrabůvka, Krestova 36, příspěvková organizace</t>
  </si>
  <si>
    <t>Základní škola a mateřská škola Ostrava-Hrabůvka, Mitušova 16, příspěvková organizace</t>
  </si>
  <si>
    <t>Základní škola a mateřská škola Ostrava-Krásné Pole, Družební 336, příspěvková organizace</t>
  </si>
  <si>
    <t>Základní škola a mateřská škola Ostrava-Lhotka, příspěvková organizace</t>
  </si>
  <si>
    <t>Základní škola a Mateřská škola Ostrava-Proskovice, Staroveská 62, příspěvková organizace</t>
  </si>
  <si>
    <t>Základní škola a mateřská škola Ostrava-Svinov, příspěvková organizace</t>
  </si>
  <si>
    <t>Základní škola a mateřská škola Ostrava-Výškovice, Šeříková 33, příspěvková organizace</t>
  </si>
  <si>
    <t>Základní škola a mateřská škola Ostrava-Zábřeh, Březinova 52, příspěvková organizace</t>
  </si>
  <si>
    <t>Základní škola a mateřská škola Ostrava-Zábřeh, Horymírova 100, příspěvková organizace</t>
  </si>
  <si>
    <t>Základní škola a mateřská škola Ostrava-Zábřeh, Kosmonautů 13, příspěvková organizace</t>
  </si>
  <si>
    <t>Základní škola a mateřská škola Ostrava-Zábřeh, Kosmonautů 15, příspěvková organizace</t>
  </si>
  <si>
    <t>Základní škola a mateřská škola Ostrava-Zábřeh, Volgogradská 6B, příspěvková organizace</t>
  </si>
  <si>
    <t>Základní škola a Mateřská škola Ostravice, příspěvková organizace</t>
  </si>
  <si>
    <t>Základní škola a Mateřská škola Otice - příspěvková organizace</t>
  </si>
  <si>
    <t>Základní škola a mateřská škola Palkovice, okres Frýdek-Místek, příspěvková organizace</t>
  </si>
  <si>
    <t>Základní škola a Mateřská škola Petrovice u Karviné, příspěvková organizace</t>
  </si>
  <si>
    <t>Základní škola a Mateřská škola Písečná, příspěvková organizace</t>
  </si>
  <si>
    <t>Základní škola a mateřská škola Písek, příspěvková organizace</t>
  </si>
  <si>
    <t>Základní škola a Mateřská škola Píšť, příspěvková organizace</t>
  </si>
  <si>
    <t>Základní škola a Mateřská škola Prameny, Karviná, příspěvková organizace</t>
  </si>
  <si>
    <t>Základní škola a Mateřská škola Pržno, okres Frýdek-Místek, příspěvková organizace</t>
  </si>
  <si>
    <t>Základní škola a mateřská škola Pstruží, příspěvková organizace</t>
  </si>
  <si>
    <t>Základní škola a Mateřská škola Pustá Polom, příspěvková organizace</t>
  </si>
  <si>
    <t>Základní škola a mateřská škola Pustějov, příspěvková organizace</t>
  </si>
  <si>
    <t>Základní škola a Mateřská škola Raduň, příspěvková organizace</t>
  </si>
  <si>
    <t>Základní škola a mateřská škola Raškovice</t>
  </si>
  <si>
    <t>Základní škola a Mateřská škola Razová, příspěvková organizace</t>
  </si>
  <si>
    <t>Základní škola a Mateřská škola Ropice, příspěvková organizace</t>
  </si>
  <si>
    <t>Základní škola a Mateřská škola Rudná pod Pradědem, příspěvková organizace</t>
  </si>
  <si>
    <t>Základní škola a Mateřská škola Ryžoviště, okres Bruntál, příspěvková organizace</t>
  </si>
  <si>
    <t>Základní škola a Mateřská škola Řepiště, příspěvková organizace</t>
  </si>
  <si>
    <t>Základní škola a mateřská škola s polským jazykem vyučovacím - Szkoła Podstawowa i Przedszkole, Karviná Fryštát, Dr. Olszaka 156</t>
  </si>
  <si>
    <t>Základní škola a mateřská škola s polským jazykem vyučovacím Albrechtice, Školní 11, okres Karviná, příspěvková organizace</t>
  </si>
  <si>
    <t>Základní škola a Mateřská škola s polským jazykem vyučovacím Bukovec, příspěvková organizace</t>
  </si>
  <si>
    <t>Základní škola a Mateřská škola s polským jazykem vyučovacím Dolní Lutyně Koperníkova 652 okres Karviná, příspěvková organizace</t>
  </si>
  <si>
    <t>Základní škola a Mateřská škola s polským jazykem vyučovacím Havířov - Bludovice, Selská, příspěvková organizace</t>
  </si>
  <si>
    <t>Základní škola a mateřská škola s polským jazykem vyučovacím Horní Suchá, příspěvková organizace</t>
  </si>
  <si>
    <t>Základní škola a mateřská škola s polským jazykem vyučovacím Jana Kubisze, Szkoła Podstawowa i Przedszkole im. Jana Kubisza Hnojník, příspěvková organizace</t>
  </si>
  <si>
    <t>Základní škola a mateřská škola s polským jazykem vyučovacím Návsí, příspěvková organizace</t>
  </si>
  <si>
    <t>Základní škola a mateřská škola s polským jazykem vyučovacím Szkoła Podstawowa i Przedszkole příspěvková organizace 739 98 Mosty u Jablunkova 750</t>
  </si>
  <si>
    <t>Základní škola a mateřská škola s polským vyučovacím jazykem Orlová, příspěvková organizace</t>
  </si>
  <si>
    <t>Základní škola a Mateřská škola s polským vyučovacím jazykem Zwirki i Wigury Těrlicko, příspěvková organizace</t>
  </si>
  <si>
    <t>Základní škola a Mateřská škola Sedlnice</t>
  </si>
  <si>
    <t>Základní škola a Mateřská škola Skřipov, okres Opava, příspěvková organizace</t>
  </si>
  <si>
    <t>Základní škola a Mateřská škola Slatina, okres Nový Jičín, příspěvková organizace</t>
  </si>
  <si>
    <t>Základní škola a Mateřská škola Slavkov, okres Opava, příspěvková organizace</t>
  </si>
  <si>
    <t>Základní škola a Mateřská škola Slezské Rudoltice, příspěvková organizace</t>
  </si>
  <si>
    <t>Základní škola a Mateřská škola Slovenská, Karviná, příspěvková organizace</t>
  </si>
  <si>
    <t>Základní škola a Mateřská škola Služovice, okr. Opava, příspěvková organizace</t>
  </si>
  <si>
    <t>Základní škola a Mateřská škola Smilovice, okres Frýdek-Místek, příspěvková organizace</t>
  </si>
  <si>
    <t>Základní škola a Mateřská škola Soběšovice, okres Frýdek-Místek, příspěvková organizace</t>
  </si>
  <si>
    <t>Základní škola a Mateřská škola Spálov, příspěvková organizace</t>
  </si>
  <si>
    <t>Základní škola a mateřská škola Stanisława Hadyny s polským jazykem vyučovacím Bystřice 366 okres Frýdek-Místek, příspěvková organizace</t>
  </si>
  <si>
    <t>Základní škola a Mateřská škola Stará Ves nad Ondřejnicí, příspěvková organizace</t>
  </si>
  <si>
    <t>Základní škola a mateřská škola Stará Ves, okres Bruntál, příspěvková organizace</t>
  </si>
  <si>
    <t>Základní škola a mateřská škola Staré Město, okres Frýdek-Místek, příspěvková organizace</t>
  </si>
  <si>
    <t>Základní škola a Mateřská škola Staříč, okres Frýdek-Místek, příspěvková organizace</t>
  </si>
  <si>
    <t>Základní škola a Mateřská škola Stonava</t>
  </si>
  <si>
    <t>Základní škola a Mateřská škola Strahovice, příspěvková organizace</t>
  </si>
  <si>
    <t>Základní škola a Mateřská škola Střítež, okres Frýdek-Místek, příspěvková organizace</t>
  </si>
  <si>
    <t>Základní škola a Mateřská škola Sudice, příspěvková organizace</t>
  </si>
  <si>
    <t>Základní škola a mateřská škola Suchdol nad Odrou, příspěvková organizace</t>
  </si>
  <si>
    <t>Základní škola a Mateřská škola Sviadnov, okres Frýdek-Místek, příspěvková organizace</t>
  </si>
  <si>
    <t>Základní škola a Mateřská škola Šenov u Nového Jičína, příspěvková organizace</t>
  </si>
  <si>
    <t>Základní škola a mateřská škola Šilheřovice, příspěvková organizace</t>
  </si>
  <si>
    <t>Základní škola a Mateřská škola Široká Niva, okres Bruntál, příspěvková organizace</t>
  </si>
  <si>
    <t>Základní škola a Mateřská škola Školská, Karviná, příspěvková organizace</t>
  </si>
  <si>
    <t>Základní škola a mateřská škola Štěpánkovice, příspěvková organizace</t>
  </si>
  <si>
    <t>Základní škola a Mateřská škola Štramberk</t>
  </si>
  <si>
    <t>Základní škola a Mateřská škola T. G. Masaryka Bílovec, Ostravská 658/28, příspěvková organizace</t>
  </si>
  <si>
    <t>Základní škola a Mateřská škola T. G. Masaryka Fulnek, příspěvková organizace</t>
  </si>
  <si>
    <t>Základní škola a Mateřská škola Těrllicko, příspěvková organizace</t>
  </si>
  <si>
    <t>Základní škola a Mateřská škola Těškovice, příspěvková organizace</t>
  </si>
  <si>
    <t>Základní škola a mateřská škola Tichá, příspěvková organizace</t>
  </si>
  <si>
    <t>Základní škola a Mateřská škola Tísek, příspěvková organizace</t>
  </si>
  <si>
    <t>Základní škola a mateřská škola Třanovice, příspěvková organizace</t>
  </si>
  <si>
    <t>Základní škola a Mateřská škola Třemešná</t>
  </si>
  <si>
    <t>Základní škola a Mateřská škola U Lesa, Karviná, příspěvková organizace</t>
  </si>
  <si>
    <t>Základní škola a Mateřská škola U Studny, Karviná, příspěvková organizace</t>
  </si>
  <si>
    <t>Základní škola a Mateřská škola Úvalno, okres Bruntál, příspěvková organizace</t>
  </si>
  <si>
    <t>Základní škola a Mateřská škola Václavovice, příspěvková organizace</t>
  </si>
  <si>
    <t>Základní škola a Mateřská škola Velká Polom, příspěvková organizace</t>
  </si>
  <si>
    <t>Základní škola a Mateřská škola Velké Heraltice, příspěvková organizace</t>
  </si>
  <si>
    <t>Základní škola a Mateřská škola Veřovice, příspěvková organizace</t>
  </si>
  <si>
    <t>Základní škola a Mateřská škola Větřkovice okres Opava, příspěvková organizace</t>
  </si>
  <si>
    <t>Základní škola a mateřská škola Vřesina, okres Opava - příspěvková organizace</t>
  </si>
  <si>
    <t>Základní škola a Mateřská škola Vřesina, okres Ostrava-město, příspěvková organizace</t>
  </si>
  <si>
    <t>Základní škola a Mateřská škola Zátor, příspěvková organizace</t>
  </si>
  <si>
    <t>Základní škola a Mateřská škola Závišice, příspěvková organizace</t>
  </si>
  <si>
    <t>Základní škola a mateřská škola Žabeň, příspěvková organizace</t>
  </si>
  <si>
    <t>Základní škola a Mateřská škola Ženklava příspěvková organizace</t>
  </si>
  <si>
    <t>Základní škola a Mateřská škola Žimrovice</t>
  </si>
  <si>
    <t>Základní škola a Mateřská škola Životice u Nového Jičína, příspěvková organizace</t>
  </si>
  <si>
    <t>Základní škola a Mateřská škola, Baška, příspěvková organizace</t>
  </si>
  <si>
    <t>Základní škola a Mateřská škola, Libhošť 90, příspěvková organizace</t>
  </si>
  <si>
    <t>Základní škola a Mateřská škola, Szkoła Podstawowa, Przedszkole Košařiska, příspěvková organizace</t>
  </si>
  <si>
    <t>Základní škola a mateřská škola, Třinec, Kaštanová 412, příspěvková organizace</t>
  </si>
  <si>
    <t>Základní škola a mateřská škola, Třinec, Koperníkova 696, příspěvková organizace</t>
  </si>
  <si>
    <t>Základní škola a mateřská škola, Třinec, Míru 247, příspěvková organizace</t>
  </si>
  <si>
    <t>Základní škola a mateřská škola, Třinec, Oldřichovice 275, příspěvková organizace</t>
  </si>
  <si>
    <t>Základní škola a Mateřská školaVelké Albrechtice, příspěvková organizace</t>
  </si>
  <si>
    <t>Základní škola a waldorfská základní škola, Ostrava-Poruba, příspěvková organizace</t>
  </si>
  <si>
    <t>Základní škola a Základní umělecká škola Petřvald, Školní 246, příspěvková organizace</t>
  </si>
  <si>
    <t>Základní škola Adolfa Zábranského Rybí, příspěvková organizace</t>
  </si>
  <si>
    <t>Základní škola Bartošovice okres Nový Jičín, příspěvková organizace</t>
  </si>
  <si>
    <t>Základní škola Borovského</t>
  </si>
  <si>
    <t>Základní škola Bruntál, Cihelní 6, příspěvková organizace</t>
  </si>
  <si>
    <t>Základní škola Bruntál, Jesenická 10, příspěvková organizace</t>
  </si>
  <si>
    <t>Základní škola Bruntál, Okružní 38, příspěvková organizace</t>
  </si>
  <si>
    <t>Základní škola Bruntál, Školní 2, příspěvková organizace</t>
  </si>
  <si>
    <t>Základní škola Břidličná</t>
  </si>
  <si>
    <t>Základní škola Budišov nad Budišovkou, okres Opava, příspěvková organizace</t>
  </si>
  <si>
    <t>Základní škola Čeladná, příspěvková organizace</t>
  </si>
  <si>
    <t>Základní škola Dany a Emila Zátopkových, Třinec, příspěvková organizace</t>
  </si>
  <si>
    <t>Základní škola Děhylov, okres Opava, příspěvková organizace</t>
  </si>
  <si>
    <t>Základní škola Dětmarovice,okres Karviná příspěvková organizace</t>
  </si>
  <si>
    <t>Základní škola Dobrá, příspěvková organizace</t>
  </si>
  <si>
    <t>Základní škola Dolní Benešov, příspěvková organizace</t>
  </si>
  <si>
    <t>Základní škola Dolní Lhota, příspěvková organizace</t>
  </si>
  <si>
    <t>Základní škola Doubrava, okres Karviná, příspěvková organizace</t>
  </si>
  <si>
    <t>Základní škola dr. Milady Horákové Kopřivnice, Obránců míru 369 okres Nový Jičín</t>
  </si>
  <si>
    <t>Základní škola dr. Miroslava Tyrše, Hlučín, Tyršova 2, okres Opava, příspěvková organizace</t>
  </si>
  <si>
    <t>Základní škola Emila Zátopka Kopřivnice, Pionýrská 791 okres Nový Jičín</t>
  </si>
  <si>
    <t>Základní škola Fryčovice, okres Frýdek-Místek, příspěvková organizace</t>
  </si>
  <si>
    <t>Základní škola Frýdek-Místek, 1. máje 1700</t>
  </si>
  <si>
    <t>Základní škola Frýdek-Místek, Československé armády 570</t>
  </si>
  <si>
    <t>Základní škola Frýdek-Místek, Jiřího z Poděbrad 3109</t>
  </si>
  <si>
    <t>Základní škola Frýdek-Místek, Komenského 402</t>
  </si>
  <si>
    <t>Základní škola Frýdek-Místek, Pionýrů 400</t>
  </si>
  <si>
    <t>Základní škola Frýdlant nad Ostravicí, Komenského 420, okres Frýdek-Místek, příspěvková organizace</t>
  </si>
  <si>
    <t>Základní škola Frýdlant nad Ostravicí, náměstí T. G. Masaryka 1260, okres Frýdek-Místek, příspěvková organizace</t>
  </si>
  <si>
    <t>Základní škola generála Heliodora Píky a Mateřská škola Štítina, okres Opava, příspěvková organizace</t>
  </si>
  <si>
    <t>Základní škola H. Sienkiewicze s polským jazykem vyučovacím Jablunkov, příspěvková organizace</t>
  </si>
  <si>
    <t>Základní škola Háj ve Slezsku, okres Opava, příspěvková organizace</t>
  </si>
  <si>
    <t>Základní škola Havířov - Město, 1. máje 10a, okres Karviná, příspěvková organizace</t>
  </si>
  <si>
    <t>Základní škola Havířov - Město, Gorkého 1/329, okres Karviná</t>
  </si>
  <si>
    <t>Základní škola Havířov - Město, M. Kudeříkové 14, okres Karviná, příspěvková organizace</t>
  </si>
  <si>
    <t>Základní škola Havířov - Město, Žákovská 1/1006, okres Karviná</t>
  </si>
  <si>
    <t>Základní škola Havířov - Podlesí, K.Světlé 1/1372, okres Karviná</t>
  </si>
  <si>
    <t>Základní škola Havířov - Podlesí, Mládežnická 11/1564, okres Karviná, příspěvková organizace</t>
  </si>
  <si>
    <t>Základní škola Havířov - Šumbark, Gen. Svobody 16/284, okres Karviná</t>
  </si>
  <si>
    <t>Základní škola Havířov - Šumbark, M.Pujmanové 17/1151, okres Karviná</t>
  </si>
  <si>
    <t>Základní škola Havířov - Šumbark, Školní 1/814, okres Karviná, příspěvková organizace</t>
  </si>
  <si>
    <t>Základní škola Havířov-Podlesí,F. Hrubína 5/1537, okres Karviná</t>
  </si>
  <si>
    <t>Základní škola Havířov-Šumbark, Jarošova 33/851, okres Karviná, příspěvková organizace</t>
  </si>
  <si>
    <t>Základní škola Havířov-Šumbark, Moravská 29/497,okres Karviná, příspěvková organizace</t>
  </si>
  <si>
    <t>Základní škola Heleny Salichové, Ostrava-Polanka nad Odrou, Heleny Salichové 816, příspěvková organizace</t>
  </si>
  <si>
    <t>Základní škola Heřmanice u Oder okres Nový Jičín,  příspěvková organizace</t>
  </si>
  <si>
    <t>Základní škola Hlučín, Hornická 7, okres Opava, příspěvková organizace</t>
  </si>
  <si>
    <t>Základní škola Hlučín-Rovniny, okres Opava</t>
  </si>
  <si>
    <t>Základní škola Holčovice, okres Bruntál, příspěvková organizace</t>
  </si>
  <si>
    <t>Základní škola Hradec nad Moravicí, okres Opava, příspěvková organizace</t>
  </si>
  <si>
    <t>Základní škola Ilji Hurníka Opava, Ochranova 6 - příspěvková organizace</t>
  </si>
  <si>
    <t>Základní škola J. A. Komenského Fulnek, Česká 339, příspěvková organizace</t>
  </si>
  <si>
    <t>Základní škola Jablunkov, Lesní 190, příspěvková organizace</t>
  </si>
  <si>
    <t>Základní škola Jeseník nad Odrou, okres Nový Jičín, příspěvková organizace</t>
  </si>
  <si>
    <t>Základní škola Kapitána Jasioka, Havířov - Prostřední Suchá, Kpt. Jasioka 57, okres Karviná</t>
  </si>
  <si>
    <t>Základní škola Klimkovice, příspěvková organizace</t>
  </si>
  <si>
    <t>Základní škola Kopřivnice, Alšova 1123 okres Nový Jičín</t>
  </si>
  <si>
    <t>Základní škola Kopřivnice-Lubina okres Nový Jičín, příspěvková organizace</t>
  </si>
  <si>
    <t>Základní škola Kopřivnice-Mniší okres Nový Jičín, příspěvková organizace</t>
  </si>
  <si>
    <t>Základní škola Kravaře, příspěvková organizace</t>
  </si>
  <si>
    <t>Základní škola Kravaře-Kouty, příspěvková organizace</t>
  </si>
  <si>
    <t>Základní škola Krnov, Dvořákův okruh 2, okres Bruntál, příspěvková organizace</t>
  </si>
  <si>
    <t>Základní škola Krnov, Janáčkovo náměstí 17, okres Bruntál, příspěvková organizace</t>
  </si>
  <si>
    <t>Základní škola Krnov, Smetanův okruh 4, okres Bruntál, příspěvková organizace</t>
  </si>
  <si>
    <t>Základní škola Krnov, Žižkova 3, okres Bruntál, příspěvková organizace</t>
  </si>
  <si>
    <t>Základní škola Malá Morávka, okres Bruntál, příspěvková organizace</t>
  </si>
  <si>
    <t>Základní škola Markvartovice, okres Opava, příspěvková organizace</t>
  </si>
  <si>
    <t>Základní škola Město Albrechtice, okres Bruntál</t>
  </si>
  <si>
    <t>Základní škola Mjr. Ambrože Bílka a Mateřská škola Metylovice, příspěvková organizace</t>
  </si>
  <si>
    <t>Základní škola Mladecko, okres Opava, příspěvková organizace</t>
  </si>
  <si>
    <t>Základní škola Mokré Lazce, okres Opava, příspěvková organizace</t>
  </si>
  <si>
    <t>Základní škola národního umělce Petra Bezruče Frýdek-Místek, tř. T. G. Masaryka 454</t>
  </si>
  <si>
    <t>Základní škola Nový Jičín, Jubilejní 3</t>
  </si>
  <si>
    <t>Základní škola Nový Jičín, Komenského 66, příspěvková organizace</t>
  </si>
  <si>
    <t>Základní škola Nový Jičín, Komenského 68</t>
  </si>
  <si>
    <t>Základní škola Nový Jičín, Tyršova 1</t>
  </si>
  <si>
    <t>Základní škola Nový svět, Opava, příspěvková organizace</t>
  </si>
  <si>
    <t>Základní škola Npor. Loma Příbor, Školní 1510, okres Nový Jičín, příspěvková organizace</t>
  </si>
  <si>
    <t>Základní škola Odry, Komenského 6, příspěvková organizace</t>
  </si>
  <si>
    <t>Základní škola Odry, Pohořská 8, příspěvková organizace</t>
  </si>
  <si>
    <t>Základní škola Oldřišov, okres Opava, příspěvková organizace</t>
  </si>
  <si>
    <t>Základní škola Opava - Kylešovice</t>
  </si>
  <si>
    <t>Základní škola Opava, Boženy Němcové 2 - příspěvková organizace</t>
  </si>
  <si>
    <t>Základní škola Opava, Edvarda Beneše 2 - příspěvková organizace</t>
  </si>
  <si>
    <t>Základní škola Opava, Englišova 82 - příspěvková organizace</t>
  </si>
  <si>
    <t>Základní škola Opava, Mařádkova 15 - příspěvková organizace</t>
  </si>
  <si>
    <t>Základní škola Opava, Otická 18 - příspěvková organizace</t>
  </si>
  <si>
    <t>Základní škola Opava, Šrámkova 4 - příspěvková organizace</t>
  </si>
  <si>
    <t>Základní škola Opava, Vrchní 19 - příspěvková organizace</t>
  </si>
  <si>
    <t>Základní škola Orlová - Lutyně K. Dvořáčka 1230 okres Karviná, příspěvková organizace</t>
  </si>
  <si>
    <t>Základní škola Orlová - Lutyně Ke Studánce 1050 okres Karviná, příspěvková organizace</t>
  </si>
  <si>
    <t>Základní škola Orlová - Lutyně Mládí 726 okres Karviná, příspěvková organizace</t>
  </si>
  <si>
    <t>Základní škola Orlová - Lutyně Školní 862 okres Karviná, příspěvková organizace</t>
  </si>
  <si>
    <t>Základní škola Orlová - Lutyně U Kapličky 959 okres Karviná, příspěvková organizace</t>
  </si>
  <si>
    <t>Základní škola Orlová - Poruba Jarní 400 okres Karviná, příspěvková organizace</t>
  </si>
  <si>
    <t>Základní škola Osoblaha, příspěvková organizace</t>
  </si>
  <si>
    <t>Základní škola Ostrava, Gajdošoa 9, příspěvková organizace</t>
  </si>
  <si>
    <t>Základní škola Ostrava, Gebauerova 8, příspěvková organizace</t>
  </si>
  <si>
    <t>Základní škola Ostrava, Gen. Píky 13A, příspěvková organizace</t>
  </si>
  <si>
    <t>Základní škola Ostrava, Matiční 5, příspěvková organizace</t>
  </si>
  <si>
    <t>Základní škola Ostrava, Nádražní 117, příspěvková organizace</t>
  </si>
  <si>
    <t>Základní škola Ostrava, Zelená 42, příspěvková organizace</t>
  </si>
  <si>
    <t>Základní škola Ostrava-Dubina, Františka Formana 45, příspěvková organizace</t>
  </si>
  <si>
    <t>Základní škola Ostrava-Hrabová, Paskovská 46, příspěvková organizace</t>
  </si>
  <si>
    <t>Základní škola Ostrava-Hrabůvka, Klegova 27, příspěvková organizace</t>
  </si>
  <si>
    <t>Základní škola Ostrava-Hrabůvka, Provaznická 64, příspěvková organizace</t>
  </si>
  <si>
    <t>Základní škola Ostrava-Mariánské Hory, Gen. Janka 1208, příspěvková organizace</t>
  </si>
  <si>
    <t>Základní škola Ostrava-Michálkovice, U Kříže 28, příspěvková organizace</t>
  </si>
  <si>
    <t>Základní škola Ostrava-Nová Bělá, Mitrovická 389, příspěvková organizace</t>
  </si>
  <si>
    <t>Základní škola Ostrava-Petřkovice, Hlučínská 136</t>
  </si>
  <si>
    <t>Základní škola Ostrava-Poruba, A. Hrdličky 1638, příspěvková organizace</t>
  </si>
  <si>
    <t>Základní škola Ostrava-Poruba, Bulharská 1532, příspěvková organizace</t>
  </si>
  <si>
    <t>Základní škola Ostrava-Poruba, Dětská 915, příspěvková organizace</t>
  </si>
  <si>
    <t>Základní škola Ostrava-Poruba, I. Sekaniny 1804, příspěvková organizace</t>
  </si>
  <si>
    <t>Základní škola Ostrava-Poruba, J. Šoupala 1609, příspěvková organizace</t>
  </si>
  <si>
    <t>Základní škola Ostrava-Poruba, J. Valčíka 4411, příspěvková organizace</t>
  </si>
  <si>
    <t>Základní škola Ostrava-Poruba, K. Pokorného 1382, příspěvková organizace</t>
  </si>
  <si>
    <t>Základní škola Ostrava-Poruba, Komenského 668, příspěvková organizace</t>
  </si>
  <si>
    <t>Základní škola Ostrava-Poruba, Porubská 832, příspěvková organizace</t>
  </si>
  <si>
    <t>Základní škola Ostrava-Poruba, Ukrajinská 1533, příspěvková organizace</t>
  </si>
  <si>
    <t>Základní škola Ostrava-Radvanice, Vrchlického 5, příspěvková organizace</t>
  </si>
  <si>
    <t>Základní škola Ostrava-Stará Bělá</t>
  </si>
  <si>
    <t>Základní škola Ostrava-Vítkovice, Šalounova 56, příspěvková organizace</t>
  </si>
  <si>
    <t>Základní škola Ostrava-Výškovice, Srbská 2, příspěvková organizace</t>
  </si>
  <si>
    <t>Základní škola Ostrava-Zábřeh, Chrjukinova 12, příspěvková organizace</t>
  </si>
  <si>
    <t>Základní škola Ostrava-Zábřeh, Jugoslávská 23, příspěvková organizace</t>
  </si>
  <si>
    <t>Základní škola Paskov, okres Frýdek-Místek, příspěvková organizace</t>
  </si>
  <si>
    <t>Základní škola Petra Bezruče a mateřská škola, Třinec, příspěvková organizace</t>
  </si>
  <si>
    <t>Základní škola Petřvald, okres Nový Jičín, příspěvková organizace</t>
  </si>
  <si>
    <t>Základní škola Příbor, Jičínská 486, okres Nový Jičín</t>
  </si>
  <si>
    <t>Základní škola Rychvald, okres Karviná, příspěvková organizace</t>
  </si>
  <si>
    <t>Základní škola Rýmařov, Jelínkova 1, okres Bruntál</t>
  </si>
  <si>
    <t>Základní škola s polským jazykem vyučovacím a Mateřská škola - Przedszkole Milíkov, příspěvková organizace</t>
  </si>
  <si>
    <t>Základní škola s polským jazykem vyučovacím a Mateřská škola s polským jazykem vyučovacím Český Těšín Havlíčkova 13 okres Karviná</t>
  </si>
  <si>
    <t>Základní škola s polským vyučovacím jazykem a Mateřská škola s polským vyučovacím jazykem Hrádek 77, okres Frýdek-Místek, příspěvková organizace</t>
  </si>
  <si>
    <t>Základní škola Slezská Ostrava, Bohumínská 72, příspěvková organizace</t>
  </si>
  <si>
    <t>Základní škola Slezská Ostrava, Chrustova 24, příspěvková organizace</t>
  </si>
  <si>
    <t>Základní škola Slezská Ostrava, Pěší 1, příspěvková organizace</t>
  </si>
  <si>
    <t>Základní škola Staré Hamry, okres Frýdek-Místek, příspěvková organizace</t>
  </si>
  <si>
    <t>Základní škola Starý Jičín, příspěvková organizace</t>
  </si>
  <si>
    <t>Základní škola Stěbořice</t>
  </si>
  <si>
    <t>Základní škola Studénka, Butovická 346, okres Nový Jičín</t>
  </si>
  <si>
    <t>Základní škola Studénka, Sjednocení 650, příspěvková organizace</t>
  </si>
  <si>
    <t>Základní škola Svobodné Heřmanice, okres Bruntál</t>
  </si>
  <si>
    <t>Základní škola Šenov, Radniční náměstí 1040</t>
  </si>
  <si>
    <t>Základní škola T. G. Masaryka a Mateřská škola Komorní Lhotka, příspěvková organizace</t>
  </si>
  <si>
    <t>Základní škola T. G. Masaryka Bohumín - Pudlov, Trnková 280, okres Karviná, příspěvková organizace</t>
  </si>
  <si>
    <t>Základní škola T. G. Masaryka Jistebník, okres Nový Jičín, příspěvková organizace</t>
  </si>
  <si>
    <t>Základní škola T. G. Masaryka Krmelín, příspěvková organizace</t>
  </si>
  <si>
    <t>Základní škola T. G. Masaryka Opava, Riegrova 13 - příspěvková organizace</t>
  </si>
  <si>
    <t>Základní škola T. G. Masaryka Studénka, 2. května 500, okres Nový Jičín</t>
  </si>
  <si>
    <t>Základní škola Trnávka, okres Nový Jičín, příspěvková organizace</t>
  </si>
  <si>
    <t>Základní škola Velké Hoštice, okres Opava, příspěvková organizace</t>
  </si>
  <si>
    <t>Základní škola Vendryně 236, okres Frýdek-Místek, příspěvková organizace</t>
  </si>
  <si>
    <t>Základní škola Vojtěcha Martínka Brušperk, okres Frýdek-Místek</t>
  </si>
  <si>
    <t>Základní škola Vratimov, Datyňská 690</t>
  </si>
  <si>
    <t>Základní škola Vratimov, Masarykovo náměstí 192</t>
  </si>
  <si>
    <t>Základní škola Vražné okres Nový Jičín, příspěvková organizace</t>
  </si>
  <si>
    <t>Základní škola Vrbno pod Pradědem, okres Bruntál</t>
  </si>
  <si>
    <t>Základní škola, Třinec, Slezská 773, příspěvková organizace</t>
  </si>
  <si>
    <t>Základní umělecká škola Frýdek-Místek, Hlavní třída 11</t>
  </si>
  <si>
    <t>Základní umělecká škola Ivo Žídka, Kravaře, Ivana Kubince 5, příspěvková organizace</t>
  </si>
  <si>
    <t>Základní umělecká škola Viléma Wünsche, Zámecká 2</t>
  </si>
  <si>
    <t>Základní umělecká škola Vratimov, Strmá 9</t>
  </si>
  <si>
    <t>Základní umělecká škola, Brušperk, příspěvková organizace</t>
  </si>
  <si>
    <t>Zařízení školního stravování Krnov, Žižkova 1, okres Bruntál, příspěvková organizace</t>
  </si>
  <si>
    <t>Zařízení školního stravování Opava, příspěvková organizace</t>
  </si>
  <si>
    <r>
      <t xml:space="preserve">1) </t>
    </r>
    <r>
      <rPr>
        <sz val="8"/>
        <rFont val="Tahoma"/>
        <family val="2"/>
        <charset val="238"/>
      </rPr>
      <t>Schválený rozpočet dotace je snížen o částku vrácených prostředků do rozpočtu kraje, která byla následně použita v rozpočtu výdajů (opětovně v daném roce).</t>
    </r>
  </si>
  <si>
    <t>*) prostředky na:</t>
  </si>
  <si>
    <t>Vypořádání finančních vztahů k ostatním fyzickým a právnickým osobám (včetně prostředků poskytnutých soukromým školám)</t>
  </si>
  <si>
    <t>1. FK Spartak Jablunkov, Jablunkov</t>
  </si>
  <si>
    <t>Dotační program - Podpora sportu v Moravskoslezském kraji</t>
  </si>
  <si>
    <t>1st International School of Ostrava - základní škola a gymnázium, s.r.o.</t>
  </si>
  <si>
    <t>2K-BIKE CLUB ODRY, Odry</t>
  </si>
  <si>
    <t>Dotační program - Podpora podnikání</t>
  </si>
  <si>
    <t>4SafeDriving s.r.o., Ostrava-Pustkovec</t>
  </si>
  <si>
    <t>AB Digital s.r.o., Prušánky</t>
  </si>
  <si>
    <t>ADAM - Autistické děti a my, z.s., Havířov</t>
  </si>
  <si>
    <t>Dotační program - Program realizace specifických aktivit Moravskoslezského krajského plánu vyrovnávání příležitostí pro občany se zdravotním postižením</t>
  </si>
  <si>
    <t>ADRA o.p.s., Praha 5</t>
  </si>
  <si>
    <t>Agentura pro regionální rozvoj, a.s., Ostrava-Moravská Ostrava a Přívoz</t>
  </si>
  <si>
    <t>Činnosti zajišťované Agenturou pro regionální rozvoj</t>
  </si>
  <si>
    <t>Agentura Slunce, o.p.s., Ostrava-Poruba</t>
  </si>
  <si>
    <t xml:space="preserve">AHOL -Střední odborná škola, s.r.o. </t>
  </si>
  <si>
    <t xml:space="preserve">AHOL-Vyšší odborná škola, o.p.s.    </t>
  </si>
  <si>
    <t>AK 1324, s.r.o., Krásná</t>
  </si>
  <si>
    <t xml:space="preserve">Akademický ústav Karviná, z.ú. </t>
  </si>
  <si>
    <t>Dotační program - Program na podporu komunitní práce a na zmírňování následků sociálního vyloučení v sociálně vyloučených lokalitách Moravskoslezského kraje</t>
  </si>
  <si>
    <t>Akademie FC Baník Ostrava z. s., Ostrava-Slezská Ostrava</t>
  </si>
  <si>
    <t>AlFi, z.s., Ostrava-Petřkovice</t>
  </si>
  <si>
    <t>Alliance Francaise Ostrava, Ostrava-Moravská Ostrava a Přívoz</t>
  </si>
  <si>
    <t xml:space="preserve">Althaia o.p.s., Bruntál </t>
  </si>
  <si>
    <t>ANGELMAN CZ, spolek, Bohuním</t>
  </si>
  <si>
    <t>ANIMA VIVA o.s., Opava</t>
  </si>
  <si>
    <t>Anna Rychtárková, Hrádek</t>
  </si>
  <si>
    <t>APROPO z.s., Havířov-Šumbark</t>
  </si>
  <si>
    <t xml:space="preserve">Dotační program - Program na podporu projektů ve zdravotnictví </t>
  </si>
  <si>
    <t>Argutec, s.r.o., Ostrava-Poruba</t>
  </si>
  <si>
    <t>ARKA CZ, o.s., Ostrava</t>
  </si>
  <si>
    <t>Armáda spásy v České republice, z.s., Praha</t>
  </si>
  <si>
    <t>ARRIVA MORAVA a.s., Ostrava</t>
  </si>
  <si>
    <t>Dopravní obslužnost - linková doprava</t>
  </si>
  <si>
    <t>artRóza z.s., Ostrava - Třebovice</t>
  </si>
  <si>
    <t>"Asociace malých debrujárů České republiky, o.s.", Bučovice</t>
  </si>
  <si>
    <t>Asociace rodičů a přátel zdravotně postižených dětí v ČR, klub Stonožka Ostrava, Ostrava-Hrabůvka</t>
  </si>
  <si>
    <t>Asociace rodičů a přátel zdravotně postižených dětí v ČR, z.s. Klub Zvoneček, Odry</t>
  </si>
  <si>
    <t>Asociace TRIGON, o.p.s., Ostrava-Poruba</t>
  </si>
  <si>
    <t>ATEKO, s. r. o., Ostrava, Mariánské Hory a Hulváky</t>
  </si>
  <si>
    <t>ATEsystem s.r.o., Ostrava-Poruba</t>
  </si>
  <si>
    <t>Atletický oddíl Slavia Havířov, z.s., Havířov</t>
  </si>
  <si>
    <t>AVE ART Ostrava, soukromá Střední umělecká škola a Základní umělecká škola, s.r.o.</t>
  </si>
  <si>
    <t>AVE, z.s., Český Těšín</t>
  </si>
  <si>
    <t>AZ kov-komaxit, s.r.o., Pržno</t>
  </si>
  <si>
    <t>BASKET OSTRAVA z.s., Ostrava-Moravská Ostrava a Přivoz</t>
  </si>
  <si>
    <t>Basketbalový klub NH Ostrava o.s., Ostrava-Moravská Ostrava a Přívoz</t>
  </si>
  <si>
    <t>Basketbalový klub Příbor, Příbor</t>
  </si>
  <si>
    <t>BAV klub Příbor, středisko volného času, s.r.o.</t>
  </si>
  <si>
    <t xml:space="preserve">Beskyd DZR, o.p.s., Frýdek-Místek </t>
  </si>
  <si>
    <t>Beskydská šachová škola, Frýdek-Místek</t>
  </si>
  <si>
    <t>BESKYDY SPORT s.r.o., Olomouc</t>
  </si>
  <si>
    <t>Bezpečnostně právní akademie Ostrava, s. r. o., střední škola</t>
  </si>
  <si>
    <t>Bezpečnostně technologický klastr o.s., Ostrava-Jih</t>
  </si>
  <si>
    <t>Biatlon Ostrava, z.s., Ostrava-Třebovice</t>
  </si>
  <si>
    <t>Bílý kruh bezpečí, z.s., Praha 5</t>
  </si>
  <si>
    <t>Bílý nosorožec, o.p.s., Ostrava-Moravská Ostrava</t>
  </si>
  <si>
    <t>Blue Volley Ostrava, z.s., Ostrava, Poruba</t>
  </si>
  <si>
    <t>Bohumínská městská nemocnice, a.s., Bohumín</t>
  </si>
  <si>
    <t>BORCAD cz s.r.o., Fryčovice</t>
  </si>
  <si>
    <t>Bruntálská dílna Polárka o.p.s., Bruntál</t>
  </si>
  <si>
    <t>Bunkr, o.p.s., Třinec</t>
  </si>
  <si>
    <t>Dotační program - Program na podporu neinvestičních aktivit z oblasti  prevence kriminality</t>
  </si>
  <si>
    <t>CENTROM, občanské sdružení, Ostrava-Jih</t>
  </si>
  <si>
    <t>Centrum Anabell, z. s., Brno-střed</t>
  </si>
  <si>
    <t>Centrum inkluze o.p.s., Velké Hoštice</t>
  </si>
  <si>
    <t>Centrum nové naděje, Frýdek-Místek</t>
  </si>
  <si>
    <t>Centrum pro dítě s diabetem, z.s., Ostrava-Moravská Ostrava a Přívoz</t>
  </si>
  <si>
    <t>Centrum pro rodinu a sociální péči, Ostrava</t>
  </si>
  <si>
    <t>Centrum pro rozvoj péče o duševní zdraví Moravskoslezského kraje, Ostrava-Poruba</t>
  </si>
  <si>
    <t>Centrum pro zdravotně postižené Moravskoslezského kraje, Ostrava-Moravská Ostrava  a Přívoz</t>
  </si>
  <si>
    <t>Centrum služeb pro neslyšící a nedoslýchavé, o.p.s., Ostrava-Moravská Ostrava a Přívoz</t>
  </si>
  <si>
    <t>ČBF - Oblast Severní Morava, evidenční číslo ČBF 09. Ostrava-Moravská Ostrava a Přívoz</t>
  </si>
  <si>
    <t>Česká provincie Kongregace Dcer Božské Lásky, Opava</t>
  </si>
  <si>
    <t>Česká rugbyová unie, Praha 6</t>
  </si>
  <si>
    <t>České dráhy, a.s., Praha 1</t>
  </si>
  <si>
    <t>Dopravní obslužnost - drážní doprava</t>
  </si>
  <si>
    <t>Česko-polská obchodní komora Ostrava, Moravská Ostrava a Přívoz</t>
  </si>
  <si>
    <t>Český rybářský svaz, místní organizace Frýdlant nad Ostravicí, Frýdlant nad Ostravicí</t>
  </si>
  <si>
    <t>Český svaz házené, Praha 7</t>
  </si>
  <si>
    <t>Český svaz včelařů, z.s., okresní organizace Bruntál, Holčovice</t>
  </si>
  <si>
    <t>Český svaz včelařů, z.s., okresní organizace Frýdek - Místek, Dolní Lomná</t>
  </si>
  <si>
    <t>Český svaz včelařů, z.s., okresní organizace Nový Jičín, Fulnek</t>
  </si>
  <si>
    <t>Český svaz včelařů, z.s., okresní organizace Opava, Opava</t>
  </si>
  <si>
    <t>Český svaz včelařů, z.s., základní organizace Kopřivnice, Kopřivnice</t>
  </si>
  <si>
    <t>Český volejbalový svaz, Praha 6</t>
  </si>
  <si>
    <t xml:space="preserve">ČSAD Frýdek-Místek a. s. </t>
  </si>
  <si>
    <t xml:space="preserve">ČSAD Havířov a. s. </t>
  </si>
  <si>
    <t>ČSAD Karviná a. s.</t>
  </si>
  <si>
    <t xml:space="preserve">ČSAD Vsetín a. s. </t>
  </si>
  <si>
    <t>Čtyřleté a osmileté gymnázium, s.r.o.</t>
  </si>
  <si>
    <t>D3Soft Future s.r.o., Ostrava-Mariánské Hory</t>
  </si>
  <si>
    <t>D3Soft s.r.o., Ostrava-Vítkovice</t>
  </si>
  <si>
    <t>Dagmar Žouželková, Andělská Hora</t>
  </si>
  <si>
    <t>Dance studio Ostrava z.s., Ostrava-Poruba</t>
  </si>
  <si>
    <t>Destinační management turistické oblasti Beskydy-Valašsko, o.p.s., Frýdek-Místek</t>
  </si>
  <si>
    <t>Destinační management turistické oblasti Poodří - Moravské Kravařsko, o.p.s., Fulnek</t>
  </si>
  <si>
    <t>Diakonie ČCE - středisko v Ostravě, Ostrava - Vítkovice</t>
  </si>
  <si>
    <t>Diakonie ČCE - Středisko v Rýmařově, Rýmařov</t>
  </si>
  <si>
    <t>Diecézní charita ostravsko-opavská, Ostrava</t>
  </si>
  <si>
    <t>Divadelní společnost Petra Bezruče s.r.o., Ostrava-Moravská Ostrava a Přívoz</t>
  </si>
  <si>
    <t>Divadlo Devítka, spolek, Ostrava-Michálkovice</t>
  </si>
  <si>
    <t>DomA - domácí asistence, Kobeřice</t>
  </si>
  <si>
    <t>DOMINO cz, o. p. s., Zlín</t>
  </si>
  <si>
    <t>Domov sv. Jana Křtitele, s.r.o., Frýdek-Místek</t>
  </si>
  <si>
    <t>Dopravní podnik Ostrava a.s., Ostrava-Moravská Ostrava a Přívoz</t>
  </si>
  <si>
    <t>Ducatus Teschinensis o.s., Bystřice</t>
  </si>
  <si>
    <t>DUDA s.r.o., Bolatice</t>
  </si>
  <si>
    <t>Duha Zelený vítr, Ostrava-Poruba</t>
  </si>
  <si>
    <t>Dům seniorů "POHODA", o. p. s., Orlová</t>
  </si>
  <si>
    <t>E&amp;H services a.s., Praha 1</t>
  </si>
  <si>
    <t>EDUCA - Střední odborná škola, s.r.o.</t>
  </si>
  <si>
    <t>EDUCAnet - Soukromé gymnázium Ostrava, s.r.o.</t>
  </si>
  <si>
    <t>EducationTalentCulture, z.s., Český Těšín</t>
  </si>
  <si>
    <t>Ekipa, Opava</t>
  </si>
  <si>
    <t>EKOM CZ a.s., Praha 15</t>
  </si>
  <si>
    <t>ELCOM, a. s., Praha 4</t>
  </si>
  <si>
    <t>Elim Opava, o.p.s., Opava</t>
  </si>
  <si>
    <t>ENVIKO, z.s., Vřesina</t>
  </si>
  <si>
    <t>Euroregion Praděd - česká část, Bruntál</t>
  </si>
  <si>
    <t>Eurotopia Opava, o. p. s., Opava</t>
  </si>
  <si>
    <t>Dotace - projekt Podané ruce II</t>
  </si>
  <si>
    <t>FA PRAKTIK s.r.o. Středisko praktického vyučování</t>
  </si>
  <si>
    <t>FC Slavoj Olympia Bruntál z.s., Bruntál</t>
  </si>
  <si>
    <t>FC Vítkovice 1919, z.s., Ostrava-Moravská Ostrava a Přívoz</t>
  </si>
  <si>
    <t>Filadelfia - práce s dětmi a mládeží, Frýdek-Místek</t>
  </si>
  <si>
    <t>FLTC Europe a.s., Ostrava-Moravská Ostrava a Přívoz</t>
  </si>
  <si>
    <t>FOLK V OSTRAVĚ z.s., Ostrava-Poruba</t>
  </si>
  <si>
    <t>FOND OHROŽENÝCH DĚTÍ, Praha 1</t>
  </si>
  <si>
    <t>FONSIL, spol. s r.o., Kopřivnice-Vlčovice</t>
  </si>
  <si>
    <t>FOTBAL TŘINEC z.s., Třinec</t>
  </si>
  <si>
    <t>Fotbalový klub SK Polanka nad Odrou, Polanka nad Odrou</t>
  </si>
  <si>
    <t>Futra, Orlová, Lutyně</t>
  </si>
  <si>
    <t>FV ODRA Petřkovice, Ostrava-Petřkovice</t>
  </si>
  <si>
    <t>Galaxie-Centrum pomoci, Karviná</t>
  </si>
  <si>
    <t>GALILEO SCHOOL - bilingvní  mateřská škola a základní škola, s.r.o.</t>
  </si>
  <si>
    <t>Rozvojový program MŠMT pro děti-cizince ze 3. zemí</t>
  </si>
  <si>
    <t>GGC Energy, s.r.o., Havířov, Prostřední Suchá</t>
  </si>
  <si>
    <t>GODMED CZ s.r.o., Český Těšín</t>
  </si>
  <si>
    <t>GOODWILL - vyšší odborná škola, s.r.o.</t>
  </si>
  <si>
    <t>GW Train Regio a.s., Ústí nad Labem - Střekov</t>
  </si>
  <si>
    <t>Gymnázium BESKYDY MOUNTAIN ACADEMY, s.r.o.</t>
  </si>
  <si>
    <t>Gymnázium Jana Šabršuly s.r.o.</t>
  </si>
  <si>
    <t>HANDBALL CLUB BANÍK KARVINÁ</t>
  </si>
  <si>
    <t>Handicap centrum Škola života Frýdek-Místek, o.p.s., Frýdek-Místek</t>
  </si>
  <si>
    <t>Happy Sport Opava, Opava</t>
  </si>
  <si>
    <t>HC AZ Havířov 2010, Havířov</t>
  </si>
  <si>
    <t>HC KES Studénka, Studénka</t>
  </si>
  <si>
    <t>HELP-IN, o.p.s. Bruntál</t>
  </si>
  <si>
    <t>Hnutí Duha Jeseník, Jeseník</t>
  </si>
  <si>
    <t>Hockey club Kopřivnice, z.s., Kopřivnice</t>
  </si>
  <si>
    <t>HOKEJOVÁ ŠKOLA - OSTRAVA, o.s., Ostrava-Jih</t>
  </si>
  <si>
    <t>Hokejový klub Frýdek-Místek, Frýdek-Místek</t>
  </si>
  <si>
    <t>Hokejový klub Nový Jičín, z. s., Nový Jičín</t>
  </si>
  <si>
    <t>Hokejový klub RT TORAX PORUBA, o.s., Ostrava-Poruba</t>
  </si>
  <si>
    <t>Hope House, z. s., Břidličná</t>
  </si>
  <si>
    <t>Hotelová škola a Obchodní akademie Havířov s.r.o.</t>
  </si>
  <si>
    <t>Hutní montáže - SvarServiS, s.r.o., Ostrava, Mariánské Hory a Hulváky</t>
  </si>
  <si>
    <t>Charita Bohumín, Bohumín</t>
  </si>
  <si>
    <t>Charita Český Těšín</t>
  </si>
  <si>
    <t>Charita Frenštát pod Radhoštěm</t>
  </si>
  <si>
    <t>Charita Frýdek-Místek</t>
  </si>
  <si>
    <t>Charita Hlučín</t>
  </si>
  <si>
    <t>Charita Kopřivnice</t>
  </si>
  <si>
    <t>Charita Krnov, Krnov</t>
  </si>
  <si>
    <t>Charita Nový Jičín, Nový Jičín</t>
  </si>
  <si>
    <t>Charita Odry, Odry</t>
  </si>
  <si>
    <t>Charita Opava</t>
  </si>
  <si>
    <t>Charita Ostrava</t>
  </si>
  <si>
    <t>Charita Studénka, Studénka</t>
  </si>
  <si>
    <t>Charita sv. Alexandra, Ostrava</t>
  </si>
  <si>
    <t>Charita Třinec, Třinec</t>
  </si>
  <si>
    <t>IMCoPharma a.s., Bílovec</t>
  </si>
  <si>
    <t>infinity - progress z.s., Mosty u Jablunkova 316</t>
  </si>
  <si>
    <t>ING Corporation, spol. s r.o., Frýdlant nad Ostravicí</t>
  </si>
  <si>
    <t>Ingeteam a.s., Ostrava-Pustkovec</t>
  </si>
  <si>
    <t>Invent Medical Group, s.r.o., Ostrava-Pustkovec</t>
  </si>
  <si>
    <t>IPS Konstrukt, spol. s r.o., Ostrava, Mariánské Hory a Hulváky</t>
  </si>
  <si>
    <t>ITA, spol. s r.o., Ostrava Mariánské Hory a Hulváky</t>
  </si>
  <si>
    <t>IUVENTAS - Soukromé gymnázium a Střední odborná škola, s.r.o.</t>
  </si>
  <si>
    <t>Jezdecký klub voltiž Albertovec, z.s., Bolatice</t>
  </si>
  <si>
    <t>JINAK, o.p.s., Brantice</t>
  </si>
  <si>
    <t>JK Pohoda Albrechtice, z.s., Albrechtice</t>
  </si>
  <si>
    <t>JK Vělopolí z.s., Vělopolí</t>
  </si>
  <si>
    <t>K+K LABYRINT OSTRAVA z.s., Ostrava-Moravská Ostrava a Přívoz</t>
  </si>
  <si>
    <t>K2 atmitec s.r.o., Ostrava-Moravská Ostrava a Přívoz</t>
  </si>
  <si>
    <t>Kabal team Karviná z.s., Karviná</t>
  </si>
  <si>
    <t>KARATE TYGR SHOTOKAN, z.s., Ostrava-Moravská Ostrava a Přívoz</t>
  </si>
  <si>
    <t>Katolická beseda v Kopřivnici, o.s., Kopřivnice</t>
  </si>
  <si>
    <t xml:space="preserve">Klub bechtěreviků ČR z.s., Praha </t>
  </si>
  <si>
    <t>Klub biatlonu Břidličná</t>
  </si>
  <si>
    <t>Klub celiakie pro Ostravu a Moravskoslezský kraj, z. s., Ostrava-Proskovice</t>
  </si>
  <si>
    <t>Kongres Poláků v České republice, Český Těšín</t>
  </si>
  <si>
    <t>Konvent sester alžbětinek v Jablunkově</t>
  </si>
  <si>
    <t>Koordinátor ODIS s.r.o., Ostrava-Moravská Ostrava a Přívoz</t>
  </si>
  <si>
    <t>Činnosti zajišťované obchodní společností Koordinátor ODIS, s.r.o.</t>
  </si>
  <si>
    <t>Krajská rada seniorů Moravskoslezského kraje, p.s., Ostrava-Moravská Ostrava a Přívoz</t>
  </si>
  <si>
    <t>Krajský svaz juda Moravskoslezského kraje, Ostrava-Moravská Ostrava a Přívoz</t>
  </si>
  <si>
    <t>Krizové a kontaktní centrum "Pod slunečníkem", Opava</t>
  </si>
  <si>
    <t>Krizové centrum Ostrava, o.s., Ostrava-Moravská Ostrava a Přívoz</t>
  </si>
  <si>
    <t>Kultura pro Slezskou Ostravu, o.s., Ostrava, Slezská Ostrava</t>
  </si>
  <si>
    <t>KVADOS, a.s., Ostrava-Moravská Ostrava a Přívoz</t>
  </si>
  <si>
    <t>Kýpus Ján - BUS s.r.o., Karviná</t>
  </si>
  <si>
    <t>LabControl s.r.o., Opava, Suché Lazce</t>
  </si>
  <si>
    <t>Laskovská Nataša, Ostrava-Výškovice</t>
  </si>
  <si>
    <t>Lázně Darkov, a.s., Karviná-Hranice</t>
  </si>
  <si>
    <t>Lesy České republiky, s.p., Hradec Králové</t>
  </si>
  <si>
    <t>Meliorace a hrazení bystřin v lesích dle § 35 odst 1 a 3 lesního zákona (investice)</t>
  </si>
  <si>
    <t>Letiště Ostrava, a.s.</t>
  </si>
  <si>
    <t>Zajištění hasičské záchranné služby, bezpečnosti a ostrahy letiště</t>
  </si>
  <si>
    <t>Lexikona, z.s., Krnov</t>
  </si>
  <si>
    <t>LifeInLine, Praha 5</t>
  </si>
  <si>
    <t>LIGA o.p.s. Bruntál, Dr.E.Beneše 1497/21</t>
  </si>
  <si>
    <t>Lightdrop, s.r.o., Ostrava-Moravská Ostrava</t>
  </si>
  <si>
    <t>"Lítací jelen", Pstruží</t>
  </si>
  <si>
    <t>MAFLEX-CZ s.r.o., Mosty u Jablunkova</t>
  </si>
  <si>
    <t>Maniak aerobik Havířov, z.s., Havířov</t>
  </si>
  <si>
    <t>MAS Jablunkovsko, z. s., Bystřice</t>
  </si>
  <si>
    <t>Máš čas?, z.s., Kopřivnice</t>
  </si>
  <si>
    <t>MATERIÁLOVÝ A METALURGICKÝ VÝZKUM s.r.o., Ostrava-Vítkovice</t>
  </si>
  <si>
    <t>Mateřská škola AGEL s.r.o.</t>
  </si>
  <si>
    <t>Mateřská škola Bludovice</t>
  </si>
  <si>
    <t>Mateřská škola Čtyřlístek, s.r.o.</t>
  </si>
  <si>
    <t>Mateřská škola Hájov s.r.o.</t>
  </si>
  <si>
    <t>Mateřská škola HAPPY DAY s.r.o.</t>
  </si>
  <si>
    <t xml:space="preserve">Mateřská škola Klíček Krnov </t>
  </si>
  <si>
    <t>Mateřská škola Kouzelný svět</t>
  </si>
  <si>
    <t>Mateřská škola Learn N´Play Academy, s.r.o.</t>
  </si>
  <si>
    <t>Mateřská škola Liščata, s.r.o.</t>
  </si>
  <si>
    <t>Mateřská škola MATEŘINKA s.r.o.</t>
  </si>
  <si>
    <t>Mateřská škola MONTE</t>
  </si>
  <si>
    <t>Mateřská škola Montevláček</t>
  </si>
  <si>
    <t>Mateřská škola novojičínská Beruška, spol. s r. o.</t>
  </si>
  <si>
    <t>Mateřská škola Orlík, s.r.o.</t>
  </si>
  <si>
    <t>MATEŘSKÁ ŠKOLA PALOVÁČEK, s.r.o.</t>
  </si>
  <si>
    <t>Mateřská škola Paprsek s.r.o.</t>
  </si>
  <si>
    <t>Mateřská škola Radost, s.r.o.</t>
  </si>
  <si>
    <t>Mateřská škola se zdravotnickou péčí, s.r.o.</t>
  </si>
  <si>
    <t>Mateřská škola ZDRAVÍ s.r.o.</t>
  </si>
  <si>
    <t>MATUŠ TRADE s.r.o., Veřovice</t>
  </si>
  <si>
    <t>Mažoretky MICHELLE Karviná, o.s., Karviná</t>
  </si>
  <si>
    <t>mcePharma s. r. o., Bílovec</t>
  </si>
  <si>
    <t>Medela-péče o seniory o.p.s., Ostravice</t>
  </si>
  <si>
    <t>MěDP Opava a. s.</t>
  </si>
  <si>
    <t>MENS SANA o.s., Ostrava</t>
  </si>
  <si>
    <t>Mensa České republiky, Praha 5</t>
  </si>
  <si>
    <t>MEPAC CZ, s.r.o., Třinec</t>
  </si>
  <si>
    <t>Městský fotbalový klub Karviná, Karviná-Hranice</t>
  </si>
  <si>
    <t>Mezinárodní obchodní akademie Ostrava, s.r.o.</t>
  </si>
  <si>
    <t>Mgr. Halina Františáková, Havířov</t>
  </si>
  <si>
    <t>MIKASA z. s., Ostrava-Jih</t>
  </si>
  <si>
    <t>Mikeska Petr, Čeladná</t>
  </si>
  <si>
    <t>Místní akční skupina Opavsko, Hradec nad Moravicí</t>
  </si>
  <si>
    <t>Místní akční skupina Regionu Poodří, Bartošovice</t>
  </si>
  <si>
    <t>Vodní záchranná služba ČČK Nový Jičín - R, pobočný spolek, Nový Jičín</t>
  </si>
  <si>
    <t>Místní skupina Polského kulturně - osvětového svazu v Mostech u Jablunkova</t>
  </si>
  <si>
    <t>Místní skupina Polského kulturně-osvětového svazu v Havířově-Bludovicích, Havířov,Bludovice</t>
  </si>
  <si>
    <t>Místní skupina Polského kulturně-osvětového svazu v Karviné-Fryštátě, Karviná</t>
  </si>
  <si>
    <t>Vodní záchranná služba ČČK Frýdek-Místek, pobočný spolek, Frýdek-Místek</t>
  </si>
  <si>
    <t>Vodní záchranná služba ČČK Ostrava, pobočný spolek, Ostrava-Svinov</t>
  </si>
  <si>
    <t>Mobilní hospic Ondrášek, o.p.s., Ostrava-Poruba</t>
  </si>
  <si>
    <t>Modrý kříž v České republice, Český Těšín</t>
  </si>
  <si>
    <t xml:space="preserve">Činnosti společnosti Moravian Silesian Tourism, s.r.o.                                         </t>
  </si>
  <si>
    <t>Moravskoslezská krajská organizace ČUS Ostrava, Moravská Ostrava a Přívoz</t>
  </si>
  <si>
    <t>Moravskoslezská obchodní akademie, s.r.o.</t>
  </si>
  <si>
    <t>Moravskoslezská unie neslyšících, Ostrava</t>
  </si>
  <si>
    <t>Moravskoslezský energetický klastr, občanské sdružení, Mošnov</t>
  </si>
  <si>
    <t>Moravskoslezský krajský svaz jachtingu o.s., Ostrava-Moravská Ostrava a Přívoz</t>
  </si>
  <si>
    <t>Moravskoslezský krajský triatlonový svaz o.s., Ostrava, Moravská Ostrava a Přívoz</t>
  </si>
  <si>
    <t>MRŇOUSKOVA MATEŘSKÁ ŠKOLA</t>
  </si>
  <si>
    <t>Vodní záchranná služba ČČK Bruntál, pobočný spolek, Bruntál</t>
  </si>
  <si>
    <t>MUDr.Milan Mačák, Orlová, Lutyně</t>
  </si>
  <si>
    <t>Na Výminku s.r.o., Ostrava-Jih, Zábřeh</t>
  </si>
  <si>
    <t>NÁRODNÍ DŘEVAŘSKÝ KLASTR, z.s., Ostrava</t>
  </si>
  <si>
    <t>Nemocnice Český Těšín a.s., Český Těšín, Ostravská 783</t>
  </si>
  <si>
    <t>Nestátní denní zařízení DUHA, o.p.s., Orlová</t>
  </si>
  <si>
    <t>Nová šance, z. s.,  Ostrava-Koblov</t>
  </si>
  <si>
    <t>Občanské sdružení Heřmánek, Karviná, Staré Město</t>
  </si>
  <si>
    <t>Občanské sdružení Chewal, Bystřice nad Olší</t>
  </si>
  <si>
    <t>Občanské sdružení Madleine, Frýdek-Místek</t>
  </si>
  <si>
    <t>Občanské sdružení Mladý tenista, Bílovec</t>
  </si>
  <si>
    <t>Občanské sdružení ONŽ - pomoc a poradenství pro ženy a dívky, Praha 2</t>
  </si>
  <si>
    <t>Spolek Počteníčko, Ostrava-Jih</t>
  </si>
  <si>
    <t>Občanské sdružení Vladislava Vančury, Háj ve Slezsku</t>
  </si>
  <si>
    <t>Obec Slovákov v Karviné, Karviná</t>
  </si>
  <si>
    <t>Obchodní akademie Karviná, s.r.o.</t>
  </si>
  <si>
    <t>Oblastní spolek Českého červeného kříže Karviná, Karviná</t>
  </si>
  <si>
    <t>Oblastní spolek Českého červeného kříže Ostrava, Ostrava-Moravská Ostrava a Přívoz</t>
  </si>
  <si>
    <t>Oddíl Lyžování Budišov nad Budišovkou, Budišov nad Budišovkou</t>
  </si>
  <si>
    <t>ODRA, o.s., Ostrava-Jih</t>
  </si>
  <si>
    <t>ONKO-Naděje, sdružení onkologických pacientů Karviná</t>
  </si>
  <si>
    <t>OPEN HOUSE, Bruntál</t>
  </si>
  <si>
    <t>Organizační výbor GRACIA ČEZ-EDĚ, z.s., Orlová</t>
  </si>
  <si>
    <t>Osoblažská dopravní společnost, s. r. o.,  Krnov</t>
  </si>
  <si>
    <t>Ostrava Chess o.s., Ostrava, Moravská Ostrava a Přívoz</t>
  </si>
  <si>
    <t>Ostrava Steelers, Ostrava-Svinov</t>
  </si>
  <si>
    <t>OSTRAVICE SPORT a.s., Ostravice</t>
  </si>
  <si>
    <t>Ostravská LTS, a.s., Ostrava-Vítkovice</t>
  </si>
  <si>
    <t>Ostravský informační servis, s.r.o., Ostrava-Moravská Ostrava a Přívoz</t>
  </si>
  <si>
    <t>Pavučina o.p.s., Ostrava-Kunčičky</t>
  </si>
  <si>
    <t>Péče srdcem, z.ú., Ostrava-Vítkovice</t>
  </si>
  <si>
    <t>Pečovatelská služba OASA Nový Jičín, o.p.s., Nový Jičín</t>
  </si>
  <si>
    <t>Pečovatelská služba OASA Opava, o.p.s., Raduň</t>
  </si>
  <si>
    <t>PERAS - ski s.r.o., Ludvíkov</t>
  </si>
  <si>
    <t>Petr Staňo, Hrčava</t>
  </si>
  <si>
    <t>Plavecký klub Nový Jičín, z.s., Nový Jičín</t>
  </si>
  <si>
    <t>Podané ruce - osobní asistence, Frýdek-Místek</t>
  </si>
  <si>
    <t>Podhorská nemocnice a.s., Rýmařov</t>
  </si>
  <si>
    <t>Poradna pro občanství/Občanská a lidská práva, z.s., Praha 2</t>
  </si>
  <si>
    <t>POSEJDON, o.s., Dolní Lutyně</t>
  </si>
  <si>
    <t>PRAPOS, Ostrava-Jih</t>
  </si>
  <si>
    <t>PrimMat - Soukromá střední škola podnikatelská, s.r.o.</t>
  </si>
  <si>
    <t>PRVNÍ SKI-SPORT, a.s., Bruntál</t>
  </si>
  <si>
    <t>První soukromá základní umělecká škola MIS music o.p.s.</t>
  </si>
  <si>
    <t>Příroda kolem nás, o. p. s., Studénka</t>
  </si>
  <si>
    <t xml:space="preserve">Přírodovědné gymnázium Ostrava, s.r.o.  </t>
  </si>
  <si>
    <t>PTS Josef Solnař, s.r.o., Ostrava- Nová Ves</t>
  </si>
  <si>
    <t xml:space="preserve">RB Střední odborné učiliště autooprávárenské, s.r.o.  </t>
  </si>
  <si>
    <t>Regionální rada rozvoje a spolupráce, Třinec</t>
  </si>
  <si>
    <t>Renarkon, o. p. s., Ostrava-Moravská Ostrava a Přívoz</t>
  </si>
  <si>
    <t>Rodinné a komunitní centrum Chaloupka o.s., Ostrava, Moravská Ostrava a Přívoz</t>
  </si>
  <si>
    <t>Romodrom o.p.s., Praha 1</t>
  </si>
  <si>
    <t>Royal Rangers Moravskoslezský kraj, Frýdek-Místek</t>
  </si>
  <si>
    <t>Rozekvítek – Montessori centrum a mateřská škola, s.r.o.</t>
  </si>
  <si>
    <t>Řecká obec Krnov-město, Krnov</t>
  </si>
  <si>
    <t>Římskokatolická farnost Mošnov, Petřvald</t>
  </si>
  <si>
    <t>Římskokatolická farnost Rybí</t>
  </si>
  <si>
    <t>S.T.O.P. Ostrava-Moravská Ostrava a Přívoz</t>
  </si>
  <si>
    <t>SALUS o.p.s., Kopřivnice</t>
  </si>
  <si>
    <t>Samostatný kmenový a klubový svaz Dakota, Ostrava</t>
  </si>
  <si>
    <t>SH ČMS - Sbor dobrovolných hasičů Jablunkov, Jablunkov</t>
  </si>
  <si>
    <t>Sdružení členů a přátel folklórního souboru Jackové, Jablunkov</t>
  </si>
  <si>
    <t>Sdružení maminek Sluníčko o.s., Petrovice u Karviné</t>
  </si>
  <si>
    <t>Sdružení pro rozvoj třinecka a jablunkovska, z.s., Bystřice</t>
  </si>
  <si>
    <t>Sdružení přátel polské knihy, Český Těšín</t>
  </si>
  <si>
    <t>Sdružení sociálních asistentů, Ostrava-Mariánské Hory a Hulváky</t>
  </si>
  <si>
    <t>Seniorcentrum OASA, s.r.o., Petřvald</t>
  </si>
  <si>
    <t>SEVEROMORAVSKÁ OBLAST BOXU, spolek, Ostrava-Moravská Ostrava a Přívoz</t>
  </si>
  <si>
    <t>SHIFT s.r.o., Ostrava-Stará Bělá</t>
  </si>
  <si>
    <t>SK Házená Polanka nad Odrou, z.s., Ostrava-Polanka nad Odrou</t>
  </si>
  <si>
    <t>SKI KLUB RD RÝMAŘOV, Rýmařov</t>
  </si>
  <si>
    <t>Sky Paragliders a.s., Frýdlant nad Ostravicí</t>
  </si>
  <si>
    <t>Slezská diakonie, Český Těšín</t>
  </si>
  <si>
    <t>SLEZSKÁ HUMANITA, obecně prospěšná společnost, Karviná</t>
  </si>
  <si>
    <t>Slezský soubor Heleny Salichové, Ostrava-Poruba</t>
  </si>
  <si>
    <t>Slezský svaz zdravotně postižených, Hradec nad Moravicí</t>
  </si>
  <si>
    <t>Služby Dobrého Pastýře, soukromé sdružení křesťanů, Ludgeřovice</t>
  </si>
  <si>
    <t>SNAKES OSTRAVA z.s., Ostrava-Plesná</t>
  </si>
  <si>
    <t>SOUKROMÁ MATEŘSKÁ ŠKOLA  TOVÁRNÍ s.r.o.</t>
  </si>
  <si>
    <t>SOUKROMÁ MATEŘSKÁ ŠKOLA BAMBINO s.r.o.</t>
  </si>
  <si>
    <t>Soukromá mateřská škola Sluníčko Ostrava Poruba</t>
  </si>
  <si>
    <t>Soukromá obchodní akademie Opava s.r.o.</t>
  </si>
  <si>
    <t>Soukromá střední odborná škola Frýdek-Místek, s. r. o.</t>
  </si>
  <si>
    <t>Soukromá střední odborná škola PRIMA s.r.o.</t>
  </si>
  <si>
    <t>Soukromá střední škola podnikatelská, s.r.o., Opava</t>
  </si>
  <si>
    <t>Soukromá třinecká obchodní akademie a hotelová škola, spol. s r. o.</t>
  </si>
  <si>
    <t xml:space="preserve">Soukromá vyšší odborná škola podnikatelská, s.r.o.  </t>
  </si>
  <si>
    <t>Soukromá základní škola a mateřská škola, s.r.o.</t>
  </si>
  <si>
    <t>Soukromá základní škola PIANETA, s.r.o.</t>
  </si>
  <si>
    <t>Soukromá základní škola speciální pro žáky s více vadami, Ostrava, s.r.o.</t>
  </si>
  <si>
    <t xml:space="preserve">Soukromá základní škola, spol. s r.o. </t>
  </si>
  <si>
    <t>Soukromá základní umělecká škola MUSICALE v.o.s.</t>
  </si>
  <si>
    <t>Soukromá základní umělecká škola TUTTI MUSIC, spol. s r. o.</t>
  </si>
  <si>
    <t>Soukromé středisko praktického výučování RENOVA, o.p.s. Milotice nad Opavou</t>
  </si>
  <si>
    <t>Spirála o.p.s., Ostrava-Jih</t>
  </si>
  <si>
    <t>Společenství Romů na Moravě, Romano jekhetaniben pre Morava, Frýdek-Místek</t>
  </si>
  <si>
    <t>Společně-Jekhetane, Ostrava</t>
  </si>
  <si>
    <t>Společnost pro podporu lidí s mentálním postižením Ostrava, z.s., Ostrava-Poruba</t>
  </si>
  <si>
    <t>Spolek SK Brušperk, Brušperk</t>
  </si>
  <si>
    <t>Spolek Sport pro všechny Ostrava, Ostrava-Vítkovice</t>
  </si>
  <si>
    <t>Spolek Tulipán, Frýdek-Místek</t>
  </si>
  <si>
    <t>Spolkový dům Mariany Berlové, Bruntál</t>
  </si>
  <si>
    <t>Sportovní klub Kopřivnice, z.s., Kopřivnice</t>
  </si>
  <si>
    <t>Sportovní klub policie Frýdek-Místek z.s., Frýdek-Místek</t>
  </si>
  <si>
    <t>Sportovní klub Policie Olomouc, Olomouc</t>
  </si>
  <si>
    <t>Sportovní klub při Gymnáziu Vrbno pod Pradědem</t>
  </si>
  <si>
    <t>Sportovní klub SIPA SPORT Opava, z.s., Opava</t>
  </si>
  <si>
    <t>Sportovní klub SK Ostrava, Ostrava-Jih</t>
  </si>
  <si>
    <t>SPORTOVNÍ KLUB SLAVIE TŘEBOVICE, Ostrava-Třebovice</t>
  </si>
  <si>
    <t>Sportovní klub vozíčkářů, Ostrava</t>
  </si>
  <si>
    <t>Stinchcombe Technology, s.r.o., Ostrava-Nová Bělá</t>
  </si>
  <si>
    <t>Středisko pracovní rehabilitace - denní stacionář, o.p.s., Ostrava-Poruba</t>
  </si>
  <si>
    <t>Středisko rané péče SPRP Ostrava, Ostrava-Moravská Ostrava a Přívoz</t>
  </si>
  <si>
    <t>Střední odborná škla Třineckých železáren</t>
  </si>
  <si>
    <t>Střední odborná škola NET OFFICE Orlová, spol. s r.o.</t>
  </si>
  <si>
    <t>Střední odborná škola ochrany osob a majetku s.r.o.</t>
  </si>
  <si>
    <t>Střední odborná škola umělecká a gymnázium, s.r.o.</t>
  </si>
  <si>
    <t>Střední odborné učiliště DAKOL, s.r.o.</t>
  </si>
  <si>
    <t>Střední pedagogická škola a Střední zdravotnická škola svaté Anežky České, Odry</t>
  </si>
  <si>
    <t>Střední škola ekonomicko-podnikatelská Studénka, o. p. s.</t>
  </si>
  <si>
    <t>Střední škola hotelnictví, gastronomie a služeb SČMSD Šilheřovice, s.r.o.</t>
  </si>
  <si>
    <t>Střední škola informačních technologií, s.r.o.</t>
  </si>
  <si>
    <t>Střední škola podnikatelská Klimkovice s.r.o.</t>
  </si>
  <si>
    <t xml:space="preserve">Střední škola uměleckých řemesel, s.r.o.  </t>
  </si>
  <si>
    <t>Střední umělecká škola varhanářská o.p.s.</t>
  </si>
  <si>
    <t>Střední uměleckoprůmyslová škola, s.r.o.</t>
  </si>
  <si>
    <t>Škola života o.p.s., Nový Jičín</t>
  </si>
  <si>
    <t>Školní sportovní klub IR PROGRES, Bílovec</t>
  </si>
  <si>
    <t>ŠOV Třanovice, o.p.s., Třanovice</t>
  </si>
  <si>
    <t>ŠPINAVCI spolek přátel hradu Sovinec, Ostrava-Jih</t>
  </si>
  <si>
    <t>Tělocvičná jednota Sokol Klimkovice, Klimkovice</t>
  </si>
  <si>
    <t>Tělovýchovná jednota Mariánské Hory, Ostrava-Mariánské Hory a Hulváky</t>
  </si>
  <si>
    <t>Tělovýchovná jednota Olympia Bruntál</t>
  </si>
  <si>
    <t>Tělovýchovná jednota Slezan Opava, Opava</t>
  </si>
  <si>
    <t>Tenisový klub Havířov, z.s., Havířov Šumbark</t>
  </si>
  <si>
    <t>Tennis Hill Havířov z.s., Havířov</t>
  </si>
  <si>
    <t>THeatr ludem, Ostrava-Moravská Ostrava a Přívoz</t>
  </si>
  <si>
    <t>Thermo Sanace s.r.o., Ostrava-Kunčičky</t>
  </si>
  <si>
    <t>TINT s. r. o., Frýdek-Místek</t>
  </si>
  <si>
    <t>TJ Baník Karviná, o.s., Karviná, Fryštát</t>
  </si>
  <si>
    <t>TJ GYMNÁZIUM HLADNOV, Ostrava-Slezská Ostrava</t>
  </si>
  <si>
    <t>TJ Krnov, Krnov</t>
  </si>
  <si>
    <t>TJ SLOVAN Frenštát pod Radhoštěm, Frenštát pod Radhoštěm</t>
  </si>
  <si>
    <t>TK Elán Třinec z.s., Třinec</t>
  </si>
  <si>
    <t>Tomáš Kos, Třinec</t>
  </si>
  <si>
    <t>TQM-holding. s.r.o., Opava</t>
  </si>
  <si>
    <t>TRIANON, z.s., Český Těšín</t>
  </si>
  <si>
    <t>TriComUnity o.p.s., Ostrava-Muglinov</t>
  </si>
  <si>
    <t>TUČŇÁKOVA ŠKOLKA-mateřská škola, s.r.o.</t>
  </si>
  <si>
    <t>TyfloCentrum Ostrava, o.p.s.</t>
  </si>
  <si>
    <t>UnikaCentrum, z.ú., Karviná, Mizerov</t>
  </si>
  <si>
    <t>Univerzitní mateřská škola VŠB-TUO</t>
  </si>
  <si>
    <t>Ústav geoniky AV ČR, v.v.i., Ostrava-Poruba</t>
  </si>
  <si>
    <t>VADE MECUM BOHEMIAE s.r.o., Odry</t>
  </si>
  <si>
    <t>VAKAR s.r.o., Dobrá</t>
  </si>
  <si>
    <t>VaKo machining s.r.o., Ostrava-Kunčičky</t>
  </si>
  <si>
    <t>Valerie Kučejová MVDr., Krnov</t>
  </si>
  <si>
    <t>Varroc Lighting Systems, s.r.o., Šenov u Nového Jičína</t>
  </si>
  <si>
    <t>Vila Vančurova o.p.s., Opava</t>
  </si>
  <si>
    <t>Vítkovice - výzkum a vývoj - technické aplikace a. s., Ostrava-Poruba</t>
  </si>
  <si>
    <t>VÍTKOVICE GEARWORKS a.s., Ostrava-Vítkovice</t>
  </si>
  <si>
    <t>VÍTKOVICE HEAVY MACHINERY a.s., Ostrava-Vítkovice</t>
  </si>
  <si>
    <t>VÍTKOVICKÁ STŘEDNÍ PRŮMYSLOVÁ ŠKOLA</t>
  </si>
  <si>
    <t>VK SG Ostrava, Ostrava-Zábřeh</t>
  </si>
  <si>
    <t>VVUÚ, a.s. Ostrava-Radvanice</t>
  </si>
  <si>
    <t>Vyšší odborná škola a jazyková škola s právem státní jazykové školy SOKRATES, s.r.o.</t>
  </si>
  <si>
    <t>Vyšší odborná škola DAKOL a střední škola DAKOL, o.p.s.</t>
  </si>
  <si>
    <t>Vyšší odborná škola Havířov s.r.o.</t>
  </si>
  <si>
    <t>Vyšší odborná škola Jana Ámose Komenského</t>
  </si>
  <si>
    <t>Vzájemné soužití o.p.s., Ostrava</t>
  </si>
  <si>
    <t>XTDN s.r.o., Ostrava</t>
  </si>
  <si>
    <t>Young Life Česká republika z.ú., Ostrava-Jih</t>
  </si>
  <si>
    <t>YOUNG4ENERGY s.r.o., Ostrava-Mariánské Hory a Hulváky</t>
  </si>
  <si>
    <t>Základní škola a Mateřská škola Monty School</t>
  </si>
  <si>
    <t>Základní škola AMOS, školská právnická osoba</t>
  </si>
  <si>
    <t>Základní škola Galaxie s.r.o.</t>
  </si>
  <si>
    <t>Základní škola logopedická s.r.o.</t>
  </si>
  <si>
    <t>Základní škola PRIGO, s.r.o.</t>
  </si>
  <si>
    <t>Základní škola, Ostrava-Výškovice, s.r.o.</t>
  </si>
  <si>
    <t>Základní umělecká škola  A PLUS, spol. s r.o.</t>
  </si>
  <si>
    <t>ZÁKLADNÍ UMĚLECKÁ ŠKOLA  s.r.o.</t>
  </si>
  <si>
    <t>ZK Design a.s., Velká Polom</t>
  </si>
  <si>
    <t>Železniční muzeum moravskoslezské, o.p.s., Ostrava-Moravská Ostrava a Přívoz</t>
  </si>
  <si>
    <t>Židovská obec v Ostrava, Ostrava-Mariánské Hory</t>
  </si>
  <si>
    <t>Pořízení automobilu (Moravskoslezské energetické centrum, příspěvková organizace, Ostrava)</t>
  </si>
  <si>
    <t>Rekonstrukce vestibulu (Nemocnice s poliklinikou Havířov, příspěvková organizace)</t>
  </si>
  <si>
    <t>Zřízení topných větví - Orlová (Nemocnice s poliklinikou Karviná-Ráj, příspěvková organizace)</t>
  </si>
  <si>
    <t>Osazení termoregulačních ventilů s hlavicemi (Nemocnice s poliklinikou Karviná-Ráj, příspěvková organizace)</t>
  </si>
  <si>
    <t>Výstavba nadzemních koridorů (Slezská nemocnice v Opavě, příspěvková organizace)</t>
  </si>
  <si>
    <t>Jednotka poanesteziologické péče (Nemocnice s poliklinikou Havířov, příspěvková organizace)</t>
  </si>
  <si>
    <t>Výměna rozvodů zdravotechniky v křídle A Karviná (Nemocnice s poliklinikou Karviná-Ráj, příspěvková organizace)</t>
  </si>
  <si>
    <t>Čističky odpadních vod - výstavba a demolice (Slezská nemocnice v Opavě, příspěvková organizace)</t>
  </si>
  <si>
    <t xml:space="preserve">Na základě uzavřené smlouvy o nájmu podniku vznikl kraji závazek reinvestovat část nájemného zpět do pořízení movitého majetku a do pronajatého nemovitého majetku. Jedná o závazek od roku 2013 do roku 2032. </t>
  </si>
  <si>
    <t>Oprava obložení tělocvičny (Masarykovo gymnázium, Příbor, příspěvková organizace)</t>
  </si>
  <si>
    <t>Oprava podlahy v tělocvičně (Základní škola, Ostrava-Slezská Ostrava, Na Vizině 28, příspěvková organizace)</t>
  </si>
  <si>
    <t>Rekonstrukce podlahy v tělocvičně (Základní škola, Ostrava-Mariánské Hory, Karasova 6, příspěvková organizace)</t>
  </si>
  <si>
    <t>Rekonstrukce stávajících chodníků (Mateřská škola logopedická, Ostrava-Poruba, U Školky 1621, příspěvková organizace)</t>
  </si>
  <si>
    <t>Vybudování uložiště kol a lyží, demolice pódia (Dětský domov a Školní jídelna, Nový Jičín, Revoluční 56, příspěvková organizace)</t>
  </si>
  <si>
    <t>Sanace svahu a oprava chodníku - aktualizace PD (Dětský domov a Školní jídelna, Nový Jičín, Revoluční 56, příspěvková organizace)</t>
  </si>
  <si>
    <t>Stavební úpravy tělocvičny včetně sociálního zázemí (Střední odborná škola, Bruntál, příspěvková organizace)</t>
  </si>
  <si>
    <t>Rekonstrukce předávací stanice (Janáčkova konzervatoř a Gymnázium v Ostravě, příspěvková organizace)</t>
  </si>
  <si>
    <t>Oprava střechy hlavní budovy (Všeobecné a sportovní gymnázium, Bruntál, příspěvková organizace)</t>
  </si>
  <si>
    <t>Rekonstrukce anglických dvorků objektu Příčná  (Střední škola služeb a podnikání, Ostrava-Poruba, příspěvková organizace)</t>
  </si>
  <si>
    <t>Celková rekonstrukce elektroinstalace školy (Gymnázium, Český Těšín, příspěvková organizace)</t>
  </si>
  <si>
    <t>Rekonstrukce obvodového pláště objektu  (Základní škola, Bruntál, Rýmařovská 15, příspěvková organizace)</t>
  </si>
  <si>
    <t>Výměna oken (Gymnázium Josefa Kainara, Hlučín, příspěvková organizace)</t>
  </si>
  <si>
    <t>Oprava havarijního stavu fasády (Slezské gymnázium, Opava, příspěvková organizace)</t>
  </si>
  <si>
    <t>Rekonstrukce elektroinstalace budovy C (Střední škola elektrostavební a dřevozpracující, Frýdek-Místek, příspěvková organizace)</t>
  </si>
  <si>
    <t>Rekonstrukce střechy gymnázia (Gymnázium, Ostrava - Hrabůvka, příspěvková organizace)</t>
  </si>
  <si>
    <t>Výměna střešní krytiny (Gymnázium, Krnov, příspěvková organizace)</t>
  </si>
  <si>
    <t>Oprava střechy budovy školy (Střední zdravotnická škola, Opava, příspěvková organizace)</t>
  </si>
  <si>
    <t>Rekonstrukce sociálních zařízení v budově E (Střední škola gastronomie, oděvnictví a služeb, Frýdek-Místek, příspěvková organizace)</t>
  </si>
  <si>
    <t>Rekonstrukce střechy budovy B (Střední škola služeb a podnikání, Ostrava-Poruba, příspěvková organizace)</t>
  </si>
  <si>
    <t>Vnitřní a venkovní vybavení budovy mateřské školy (Střední škola elektrostavební a dřevozpracující, Frýdek-Místek, příspěvková organizace)</t>
  </si>
  <si>
    <t>Oprava plotu včetně dvou posuvných bran (Benjamín, příspěvková organizace, Petřvald)</t>
  </si>
  <si>
    <t>Rekonstrukce a výstavba domova (Domov Březiny, příspěvková organizace, Petřvald)</t>
  </si>
  <si>
    <t>Rekonstrukce ubytovací části a přístavba budovy D (Nový domov, příspěvková organizace, Karviná)</t>
  </si>
  <si>
    <t>Zámek Nová Horka - obnova zámeckého areálu (Muzeum Novojičínska, příspěvková organizace)</t>
  </si>
  <si>
    <t>Hrad Sovinec, oprava vnějšího západního opevnění (Muzeum v Bruntále, příspěvková organizace)</t>
  </si>
  <si>
    <t>Stavební úpravy objektu Muzea ve Štramberku (Muzeum Novojičínska, příspěvková organizace)</t>
  </si>
  <si>
    <t>Restaurování v interiéru zámecké expozice (Muzeum v Bruntále, příspěvková organizace)</t>
  </si>
  <si>
    <t>Integrované výjezdové centrum v Třinci - dovybavení</t>
  </si>
  <si>
    <t>Jedná se o celkové náklady na realizaci investičních opatření,včetně úhrady úroků a služeb za energetický management.</t>
  </si>
  <si>
    <t>Letiště Leoše Janáčka Ostrava, rekonstrukce lapolu A</t>
  </si>
  <si>
    <t>Vypořádání pozemků pod stavbami silnic II. a III.třídy</t>
  </si>
  <si>
    <t>NÁZEV AKCE</t>
  </si>
  <si>
    <t>VLASTNÍ SPRÁVNÍ ČINNOST KRAJE A ČINNOST ZASTUPITELSTVA KRAJE CELKEM</t>
  </si>
  <si>
    <t>Reprodukce majetku kraje v odvětví cestovního ruchu</t>
  </si>
  <si>
    <t>Vybavení vzdělávacího střediska Zdravotnické záchranné služby Moravskoslezského kraje, p.o.</t>
  </si>
  <si>
    <t>(tis. Kč)</t>
  </si>
  <si>
    <t xml:space="preserve">Skutečné čerpání </t>
  </si>
  <si>
    <t>Plnění (%)</t>
  </si>
  <si>
    <t xml:space="preserve">Výdaje na samosprávné a jiné činnosti </t>
  </si>
  <si>
    <t>Příspěvek na provoz příspěvkovým organizacím</t>
  </si>
  <si>
    <t>Reprodukce majetku kraje vyjma akcí spolufin. z evropských fin. zdrojů</t>
  </si>
  <si>
    <t>Akce spolufinancované z evropských finančních zdrojů</t>
  </si>
  <si>
    <t>Řádek č.</t>
  </si>
  <si>
    <t>Stav akce</t>
  </si>
  <si>
    <t>Zdůvodnění nečerpání</t>
  </si>
  <si>
    <t>Výdaje na samosprávné a jiné činnosti zajišťované prostřednictvím krajského úřadu</t>
  </si>
  <si>
    <t>opakovaná</t>
  </si>
  <si>
    <t>ukončená</t>
  </si>
  <si>
    <t xml:space="preserve">ukončená </t>
  </si>
  <si>
    <t>Zvýšení základního kapitálu obchodní společnosti Letiště Ostrava, a.s.</t>
  </si>
  <si>
    <t xml:space="preserve">Akční plán snižování hluku pro okolí hlavních pozemních komunikací                    </t>
  </si>
  <si>
    <t>pokračující</t>
  </si>
  <si>
    <t>Ostatní výdaje v odvětví dopravy</t>
  </si>
  <si>
    <t>Provozování železniční dráhy</t>
  </si>
  <si>
    <t>Závazek veřejné služby - pravidelná letecká doprava</t>
  </si>
  <si>
    <t>ID - Generel cyklistické dopravy v regionu okresu Karviná (Svazek měst a obcí okresu Karviná)</t>
  </si>
  <si>
    <t>Reprodukce majetku kraje vyjma akcí spolufinancovaných z evropských finančních zdrojů</t>
  </si>
  <si>
    <t>Nákup pozemků v areálu Letiště Ostrava, a.s.</t>
  </si>
  <si>
    <t>zrušená</t>
  </si>
  <si>
    <t xml:space="preserve">Letiště Leoše Janáčka Ostrava, vybudování nového vodovodního řadu a nových vodovodních přípojek </t>
  </si>
  <si>
    <t>Nákup haly Cargo v Mošnově</t>
  </si>
  <si>
    <t>Sankce za stanovení technického kvalifikačního kritéria pro obalovny v rámci procesu veřejných zakázek</t>
  </si>
  <si>
    <t>MÚK Bazaly – II. a III. etapa</t>
  </si>
  <si>
    <t>Silnice II/647 Ostrava, ul. Plzeňská Od vodárny po křižovatku se sil. I/11 včetně mostů</t>
  </si>
  <si>
    <t>Silnice III/4787 Ostrava ul. Výškovická – rekonstrukce mostů ev. č. 4787-3.3 a 4787-4.3</t>
  </si>
  <si>
    <t>Okružní křižovatky silnic II/475 a II/474, Horní Suchá</t>
  </si>
  <si>
    <t>Silnice II/478 prodloužená Mostní I. etapa</t>
  </si>
  <si>
    <t>Silnice II/464 v úseku hr. okresu Opava – Bílovec</t>
  </si>
  <si>
    <t>Silnice II/468 Třinec – ul. Nádražní a Těšínská k MUK I/11, vč. zárubních zdí</t>
  </si>
  <si>
    <t>Silnice 2017 Frýdek-Místek</t>
  </si>
  <si>
    <t>Příprava staveb a vypořádání pozemků (Správa silnic Moravskoslezského kraje, příspěvková organizace, Ostrava)</t>
  </si>
  <si>
    <t xml:space="preserve">Realizace koncepce ochrany obyvatel kraje - příprava na mimořádné situace </t>
  </si>
  <si>
    <t xml:space="preserve">Zajištění činnosti krizového štábu </t>
  </si>
  <si>
    <t xml:space="preserve">Odborná příprava orgánů krizového řízení </t>
  </si>
  <si>
    <t xml:space="preserve">Pořízení techniky pro Hasičský záchranný sbor Moravskoslezského kraje </t>
  </si>
  <si>
    <t xml:space="preserve">Mezinárodní spolupráce v oblasti požární ochrany a integrovaného záchranného systému </t>
  </si>
  <si>
    <t xml:space="preserve">Ověřování připravenosti Integrovaného záchranného systému </t>
  </si>
  <si>
    <t xml:space="preserve">Ostatní výdaje v odvětví krizového řízení </t>
  </si>
  <si>
    <t>Zabezpečení technické podpory pro Integrované bezpečnostní centrum Moravskoslezského kraje</t>
  </si>
  <si>
    <t>Integrované výjezdové centrum v Českém Těšíně</t>
  </si>
  <si>
    <t>Středisko hasičské záchranné služby Město Albrechtice - dovybavení</t>
  </si>
  <si>
    <t>Vybudování komunikační platformy krizového řízení</t>
  </si>
  <si>
    <t>Rozvoj ICT a služeb v prostředí IZS</t>
  </si>
  <si>
    <t>Specializovaný výcvik jednotek hasičů pro zdolávání mimořádných událostí v silničních a železničních tunelech</t>
  </si>
  <si>
    <t>Zvyšování připravenosti obyvatel a příslušníků HZS na mimořádné události</t>
  </si>
  <si>
    <t>Ocenění udělovaná v odvětví kultury</t>
  </si>
  <si>
    <t>Odměny obyvatelstvu (archeologické nálezy)</t>
  </si>
  <si>
    <t>Konzultační, poradenské a právní služby památkové péče</t>
  </si>
  <si>
    <t>Technická údržba, podpora a služby k software v odvětví kultury</t>
  </si>
  <si>
    <t>Nákup a ochrana knihovního fondu, nákup licencí k databázím a zajištění výpůjčních služeb k e-knihám (Moravskoslezská vědecká knihovna v Ostravě, příspěvková organizace)</t>
  </si>
  <si>
    <t>Výměna dlažby na I. nádvoří zámku (Muzeum Beskyd Frýdek-Místek, příspěvková organizace)</t>
  </si>
  <si>
    <t>Stavební úpravy rodného domu Františka Palackého (Muzeum Novojičínska, příspěvková organizace)</t>
  </si>
  <si>
    <t>pozastaven</t>
  </si>
  <si>
    <t>Každá história si zaslúži svoj priestor</t>
  </si>
  <si>
    <t>Ediční plán</t>
  </si>
  <si>
    <t>Propagace kraje a prezentační předměty</t>
  </si>
  <si>
    <t xml:space="preserve">Realizace komunikační strategie </t>
  </si>
  <si>
    <t>Mezinárodní spolupráce</t>
  </si>
  <si>
    <t>Prezentace a propagace kraje v EU</t>
  </si>
  <si>
    <t>Příspěvky mezinárodním organizacím</t>
  </si>
  <si>
    <t>Členský poplatek za účast v zájmovém sdružení právnických osob Trojhalí Karolina</t>
  </si>
  <si>
    <t>Poradenství a právní služby pro strategické rozhodování kraje</t>
  </si>
  <si>
    <t>Průmyslová zóna Nošovice</t>
  </si>
  <si>
    <t>Regionální poradenské centrum SK-CZ</t>
  </si>
  <si>
    <t>Prostředky na přípravu projektů</t>
  </si>
  <si>
    <t>Singltreky</t>
  </si>
  <si>
    <t>Stálá expozice historických dopravních prostředků s restaurátorskou dílnou</t>
  </si>
  <si>
    <t>Propagace Moravskoslezského kraje prostřednictvím letecké reklamy</t>
  </si>
  <si>
    <t>Propagace Moravskoslezského kraje na Letišti Leoše Janáčka Ostrava</t>
  </si>
  <si>
    <t>Služby pro informační systém Beskydská a Jesenická magistrála</t>
  </si>
  <si>
    <t>Geopark Megoňky - Šance</t>
  </si>
  <si>
    <t>Bez bariér se nám žije snáz</t>
  </si>
  <si>
    <t>Chutě a vůně bez hranic</t>
  </si>
  <si>
    <t>Návratná finanční výpomoc příspěvkovým organizacím</t>
  </si>
  <si>
    <t>Konzultační a poradenská činnost v odvětví sociálních věcí</t>
  </si>
  <si>
    <t>Finanční prostředky nebyly dočerpány zejména z důvodu aktuálních potřeb v oblasti zajištění podkladů pro rozhodování orgánů kraje v sociální oblasti, zajištění externích odborníků uskutečňujících kontroly kvality poskytovaných sociálních služeb v příspěvkových organizacích a zajištění výběrových řízení na obsazení pozic ředitelů příspěvkových organizací.</t>
  </si>
  <si>
    <t>Zpracování odborných posudků - psychologická vyšetření</t>
  </si>
  <si>
    <t>Finanční prostředky nebyly dočerpány zejména z důvodu aktuálních potřeb v oblasti náhradní rodinné péče.</t>
  </si>
  <si>
    <t>Technická údržba, podpora a služby k software v odvětví sociálních věcí</t>
  </si>
  <si>
    <t>SR - Podpora koordinátorů romských poradců</t>
  </si>
  <si>
    <t>SR - Příspěvek na výkon sociální práce</t>
  </si>
  <si>
    <t>SR - Transfery na státní příspěvek zřizovatelům zařízení pro děti vyžadující okamžitou pomoc</t>
  </si>
  <si>
    <t>ID - Projekt Podané ruce II (Evropský spolek pro OZP)</t>
  </si>
  <si>
    <t>Příprava a posuzování žadatelů o náhradní rodinnou péči (Centrum psychologické pomoci, příspěvková organizace, Karviná)</t>
  </si>
  <si>
    <t>Revitalizace budovy Domova Příbor (Domov Příbor, příspěvková organizace)</t>
  </si>
  <si>
    <t>Úpravy objektu na ul. Šunychelská včetně vybudování bydlení komunitního typu (Domov Jistoty, příspěvková organizace, Bohumín)</t>
  </si>
  <si>
    <t>Elektronická požární signalizace včetně čidel (Zámek Dolní Životice, příspěvková organizace)</t>
  </si>
  <si>
    <t>Přestavba stávajícího výtahu na evakuační výtah (Domov Na zámku, příspěvková organizace, Kyjovice)</t>
  </si>
  <si>
    <t>Bezbariérová úprava areálu domova Fontána (Fontána, příspěvková organizace, Hlučín)</t>
  </si>
  <si>
    <t>Podpora rozvoje rodičovských kompetencí</t>
  </si>
  <si>
    <t>Podpora služeb sociální prevence 2</t>
  </si>
  <si>
    <t>Technická údržba, podpora a služby k software v odvětví školství</t>
  </si>
  <si>
    <t>Ocenění nejúspěšnějších žáků a školních týmů středních škol v Moravskoslezském kraji</t>
  </si>
  <si>
    <t xml:space="preserve">Ocenění práce pedagogických pracovníků a ostatní výdaje </t>
  </si>
  <si>
    <t>Kvalita vzdělávání na středních školách</t>
  </si>
  <si>
    <t>Podpora aktivit k rozvoji vzdělanosti</t>
  </si>
  <si>
    <t>Podpora environmentálního vzdělávání, výchovy a osvěty (EVVO) – soutěž ekologická škola</t>
  </si>
  <si>
    <t>Prevence rizikových projevů chování – krajská konference</t>
  </si>
  <si>
    <t>Program Microsoft Campus and School Agreement pro školy a školská zařízení zřizovaná MSK</t>
  </si>
  <si>
    <t xml:space="preserve">Návratná finanční výpomoc příspěvkovým organizacím  v odvětví školství  </t>
  </si>
  <si>
    <t>Vybudování protihlukové stěny (Střední škola společného stravování, Ostrava-Hrabůvka, příspěvková organizace)</t>
  </si>
  <si>
    <t>Rekonstrukce sociálních zařízení školy (Střední škola zemědělství a služeb, Město Albrechtice, příspěvková organizace)</t>
  </si>
  <si>
    <t>Zateplení střešního pláště pavilonu B (Střední průmyslová škola chemická akademika Heyrovského a Gymnázium, Ostrava, příspěvková organizace)</t>
  </si>
  <si>
    <t>Rekonstrukce střechy tělocvičny (Gymnázium, Ostrava-Zábřeh, Volgogradská 6a, příspěvková organizace)</t>
  </si>
  <si>
    <t>Rekonstrukce elektroinstalace  (Jazykové gymnázium Pavla Tigrida, Ostrava-Poruba, příspěvková organizace)</t>
  </si>
  <si>
    <t>Rekonstrukce přívodů vody a odpadů (Základní škola, Ostrava-Zábřeh, Kpt. Vajdy 1a, příspěvková organizace)</t>
  </si>
  <si>
    <t>Rekonstrukce elektroinstalace budovy A (Střední škola techniky a služeb, Karviná, příspěvková organizace)</t>
  </si>
  <si>
    <t xml:space="preserve">Rekonstrukce střechy tělocvičny (Gymnázium, Ostrava-Hrabůvka, příspěvková organizace)        </t>
  </si>
  <si>
    <t>Vybavení oborových center - dřevoobráběcí CNC stroje</t>
  </si>
  <si>
    <t xml:space="preserve">Globální grant OP VK - Podpora nabídky dalšího vzdělávání v kraji Moravskoslezském </t>
  </si>
  <si>
    <t>Laboratoře technických měření</t>
  </si>
  <si>
    <t>Využití terapií ve vzdělávání žáků se zdravotním postižením</t>
  </si>
  <si>
    <t>Rozvoj dovedností žáků v přírodovědných a technických oborech</t>
  </si>
  <si>
    <t xml:space="preserve">Laboratoře virtuální reality </t>
  </si>
  <si>
    <t>Podpora digitálního vzdělávání v SŠ MSK</t>
  </si>
  <si>
    <t>Konzultační a poradenské služby - územní plánování a stavební řád</t>
  </si>
  <si>
    <t>Nákup ostatních služeb - územní plánování a stavební řád</t>
  </si>
  <si>
    <t xml:space="preserve">Studie k aktualizaci a vyplývající ze Zásad územního rozvoje Moravskoslezského kraje </t>
  </si>
  <si>
    <t xml:space="preserve">Aktualizace Zásad územního rozvoje </t>
  </si>
  <si>
    <t>Zajištění ohledání těl zemřelých</t>
  </si>
  <si>
    <t>Zpracování odborných posudků, činnost nezávislých odborných komisí a znalců</t>
  </si>
  <si>
    <t>Optimalizace a řízení zdravotnických zařízení</t>
  </si>
  <si>
    <t>Odborní garanti v odvětví zdravotnictví</t>
  </si>
  <si>
    <t>Finanční prostředky na akci nebyly čerpány z důvodu nižších požadavků na služby odborných garantů, než se předpokládalo.</t>
  </si>
  <si>
    <t>Finanční prostředky na akci nebyly čerpány z důvodu nižších požadavků na konference a semináře, než se předpokládalo.</t>
  </si>
  <si>
    <t>Moravskoslezská sestra</t>
  </si>
  <si>
    <t>Zajištění lékařské pohotovostní služby</t>
  </si>
  <si>
    <t>Technická údržba, podpora a služby k software v odvětví zdravotnictví</t>
  </si>
  <si>
    <t>SR - Účelové dotace krajům - TBC</t>
  </si>
  <si>
    <t>Parkové úpravy v areálu OLÚ Metylovice (Odborný léčebný ústav Metylovice – Moravskoslezské sanatorium, příspěvková organizace)</t>
  </si>
  <si>
    <t>Výjezdové centrum Město Albrechtice (Zdravotnická záchranná služba Moravskoslezského kraje, příspěvková organizace, Ostrava)</t>
  </si>
  <si>
    <t>SR - Specializační vzdělávání zdravotnických pracovníků - rezidenční místa - neinvestice</t>
  </si>
  <si>
    <t>SR  - Připravenost poskytovatele ZZS na řešení mimořádných událostí a krizových situací</t>
  </si>
  <si>
    <t>SR - Specializační vzdělávání nelékařů</t>
  </si>
  <si>
    <t>Rekonstrukce části komunikací  (Nemocnice Třinec, příspěvková organizace)</t>
  </si>
  <si>
    <t>Vybudování kardiocentra (Nemocnice ve Frýdku-Místku, příspěvková organizace)</t>
  </si>
  <si>
    <t>Modernizace urologické ambulance (Nemocnice s poliklinikou Havířov, příspěvková organizace)</t>
  </si>
  <si>
    <t>Pořízení nemocničních lůžek (Nemocnice s poliklinikou Havířov, příspěvková organizace)</t>
  </si>
  <si>
    <t>Lineární dávkovače 90 ks (Nemocnice s poliklinikou Karviná-Ráj, příspěvková organizace)</t>
  </si>
  <si>
    <t>Dodávka 3 ks klimatizací pro OKB Karviná (Nemocnice s poliklinikou Karviná-Ráj, příspěvková organizace)</t>
  </si>
  <si>
    <t>Pavilon H - stavební úpravy a přístavba -projektová dokumentace (Slezská nemocnice v Opavě, příspěvková organizace)</t>
  </si>
  <si>
    <t>Rozšíření parkovacích ploch (Sdružené zdravotnické zařízení Krnov, příspěvková organizace)</t>
  </si>
  <si>
    <t>Projekční studie výstavby rehabilitačního oddělení (Nemocnice s poliklinikou Havířov, příspěvková organizace)</t>
  </si>
  <si>
    <t>Pořízení dětských elektrických, polohovatelných lůžek (Nemocnice s poliklinikou Karviná-Ráj, příspěvková organizace)</t>
  </si>
  <si>
    <t>Studie rekonstrukce dětského oddělení (Nemocnice s poliklinikou Karviná-Ráj, příspěvková organizace)</t>
  </si>
  <si>
    <t>Nákup gastrofibroskopu (Nemocnice s poliklinikou Havířov, příspěvková organizace)</t>
  </si>
  <si>
    <t>Nákup záložních kompresorů (Nemocnice s poliklinikou Havířov, příspěvková organizace)</t>
  </si>
  <si>
    <t>Výměna podlahové krytiny v čekárně ambulance ORL (Nemocnice s poliklinikou Havířov, příspěvková organizace)</t>
  </si>
  <si>
    <t>Oprava havarijních rozvodů vody v objektu D (Nemocnice ve Frýdku - Místku, příspěvková organizace)</t>
  </si>
  <si>
    <t>Výstavba výjezdového stanoviště Nový Jičín</t>
  </si>
  <si>
    <t>Vybudování centra komplexní paliativní a geriatrické péče v LDN a OOP v Městě Albrechtice (Sdružené zdravotnické zařízení Krnov, příspěvková organizace)</t>
  </si>
  <si>
    <t>Povodňový plán Moravskoslezského kraje</t>
  </si>
  <si>
    <t>Plán odpadového hospodářství</t>
  </si>
  <si>
    <t>Odběr podzemní vody</t>
  </si>
  <si>
    <t>Zpracování posudků EIA</t>
  </si>
  <si>
    <t xml:space="preserve">Situační zpráva o kvalitě ovzduší </t>
  </si>
  <si>
    <t>Prevence závažných havárií</t>
  </si>
  <si>
    <t>Smart region</t>
  </si>
  <si>
    <t>Expertní studie, průzkumy</t>
  </si>
  <si>
    <t xml:space="preserve">Osvětová činnost </t>
  </si>
  <si>
    <t>Udržitelný Moravskoslezský kraj</t>
  </si>
  <si>
    <t xml:space="preserve">Územní energetická koncepce </t>
  </si>
  <si>
    <t>Implementace MA 21 a principů udržitelného rozvoje v Moravskoslezském kraji</t>
  </si>
  <si>
    <t xml:space="preserve">Nevyčerpané finanční prostředky představují úsporu. </t>
  </si>
  <si>
    <t>EMAS</t>
  </si>
  <si>
    <t>Rozptylová studie</t>
  </si>
  <si>
    <t>Kotlíkové dotace v Moravskoslezském kraji - individuální dotace</t>
  </si>
  <si>
    <t>Technická údržba, podpora a služby k software v odvětví životního prostředí</t>
  </si>
  <si>
    <t>SR - Meliorace a hrazení bystřin v lesích podle § 35 odst. 1 a 3 lesního zákona (investice)</t>
  </si>
  <si>
    <t>SR - Náhrady škod způsobených vybranými zvláště chráněnými živočichy</t>
  </si>
  <si>
    <t>SR - Účelové dotace krajům na likvidaci léčiv</t>
  </si>
  <si>
    <t xml:space="preserve">SR - Účelové dotace krajům na likvidaci léčiv - příspěvkové organizace kraje  </t>
  </si>
  <si>
    <t>i-AIR REGION</t>
  </si>
  <si>
    <t>EVL Hukvaldy, tvorba biotopu páchníka hnědého</t>
  </si>
  <si>
    <t>EVL Karviná-rybníky, tvorba biotopu páchníka hnědého</t>
  </si>
  <si>
    <t>EVL Niva Olše-Věřňovice, tvorba biotopu páchníka hnědého</t>
  </si>
  <si>
    <t>Zpracování ratingu Moravskoslezského kraje</t>
  </si>
  <si>
    <t>Poplatky z bankovních účtů</t>
  </si>
  <si>
    <t xml:space="preserve">Hrazené úroky z úvěrů </t>
  </si>
  <si>
    <t>Platby daní</t>
  </si>
  <si>
    <t>Ostatní výdaje související s nakládáním s majetkem</t>
  </si>
  <si>
    <t>Pojištění majetku a odpovědnosti kraje</t>
  </si>
  <si>
    <t xml:space="preserve">Nákup pozemků </t>
  </si>
  <si>
    <t>Výdaje související s užíváním nebytových prostor krajského úřadu cizími subjekty</t>
  </si>
  <si>
    <t>Výdaje související se sdílenými službami - neinvestiční</t>
  </si>
  <si>
    <t>Zdroje pro tvorbu rozpočtu MSK následujících let</t>
  </si>
  <si>
    <t>SR - Rozvojový program MŠMT pro děti-cizince ze 3. zemí</t>
  </si>
  <si>
    <t>SR - Podpora odborného vzdělávání</t>
  </si>
  <si>
    <t>SR - Zvýšení platů pracovníků regionálního školství</t>
  </si>
  <si>
    <t>SR - Dotace pro soukromé školy</t>
  </si>
  <si>
    <t>SR - Přímé náklady na vzdělávání</t>
  </si>
  <si>
    <t>SR - Bezplatná příprava dětí azylantů, účastníků řízení o azyl a dětí osob se státní příslušností jiného členského státu EU k začlenění do základního vzdělávání</t>
  </si>
  <si>
    <t>SR - Asistenti pedagogů pro děti, žáky a studenty se sociálním znevýhodněním</t>
  </si>
  <si>
    <t>SR - Kulturní aktivity</t>
  </si>
  <si>
    <t>SR - Podpora organizace a ukončování středního vzdělávání maturitní zkouškou na vybraných školách v podzimním zkušebním období</t>
  </si>
  <si>
    <t>SR - Program sociální prevence a prevence kriminality</t>
  </si>
  <si>
    <t>SR - Spolupráce s francouzskými, vlámskými a španělskými školami</t>
  </si>
  <si>
    <t>SR - Přímé náklady na vzdělávání - sportovní gymnázia</t>
  </si>
  <si>
    <t>Ostatní běžné výdaje - činnost krajského úřadu</t>
  </si>
  <si>
    <t>Platy zaměstnanců kraje zařazených do krajského úřadu včetně povinných odvodů</t>
  </si>
  <si>
    <t>Prostředky určené na platy zaměstnanců krajského úřadu vč. povinných pojistnych odvodů slouží i k předfinancování činností jednotlivých projektových týmů v průběhu roku. Na konci roku došlo k přeúčtování těchto prostředků v návaznosti na financování z evropských finančních zdrojů, čímž vznikla úspora na této akci.</t>
  </si>
  <si>
    <t>Ostatní běžné výdaje - činnost zastupitelstva kraje</t>
  </si>
  <si>
    <t>Odměny zastupitelů kraje včetně povinných odvodů</t>
  </si>
  <si>
    <t>Čerpání prostředků ze sociálního fondu</t>
  </si>
  <si>
    <t>Jednotný personální a mzdový systém pro Moravskoslezský kraj</t>
  </si>
  <si>
    <t>Vzdělávání a rozvoj kompetencí zaměstnanců KÚ MSK</t>
  </si>
  <si>
    <t>Zavedení a rozvoj metod řízení bezpečnosti a kvality</t>
  </si>
  <si>
    <t>Jednotný ekonomický informační systém Moravskoslezského kraje</t>
  </si>
  <si>
    <t>Podpora aktivit v oblasti prevence rizikového chování dětí a mládeže</t>
  </si>
  <si>
    <t>Zdůvodnění případného nečerpání poskytnutých dotací je uvedeno v přehledech výdajů za jednotlivá odvětví (tabulky č. 8 - 20 této přílohy).</t>
  </si>
  <si>
    <t>Rok 2017</t>
  </si>
  <si>
    <t>Doprava a chytrý region</t>
  </si>
  <si>
    <t>PLNĚNÍ ROZPOČTU MORAVSKOSLEZSKÉHO KRAJE K 31. 12. 2017</t>
  </si>
  <si>
    <t>Daň z příjmů fyzických osob placená plátci</t>
  </si>
  <si>
    <t>Daň z příjmů fyzických osob placená poplatníky</t>
  </si>
  <si>
    <t>Daň z příjmů fyzických osob vybíraná srážkou</t>
  </si>
  <si>
    <t>Poplatky za znečišťování ovzduší</t>
  </si>
  <si>
    <t>Dopravní obslužnost</t>
  </si>
  <si>
    <t>Ostatní správa ve vodním hospodářství</t>
  </si>
  <si>
    <t>Ostatní dávky povahy sociálního zabezpečení jinde nezařazené</t>
  </si>
  <si>
    <t>Zabezpečení potřeb ozbrojených sil</t>
  </si>
  <si>
    <t>Ostatní příjmy z finančního vypořádání předchozích let od jiných veřejných rozpočtů</t>
  </si>
  <si>
    <t>Splátky půjčených prostředků od ponikatelských nefinančních subjektů - právnických osob</t>
  </si>
  <si>
    <t>Splátky půjčených prostředků od obcí</t>
  </si>
  <si>
    <t>Neinvestiční přijaté transfery ze státních fondů</t>
  </si>
  <si>
    <t>Neinvestiční přijaté transfery od cizích států</t>
  </si>
  <si>
    <t>Neinvestiční přijaté transfery od mezinárodních institucí</t>
  </si>
  <si>
    <t>Investiční přijaté transfery z všeobecné pokladní správy státního rozpočtu</t>
  </si>
  <si>
    <t>Převody vlastním fondům v rozpočtech územní úrovně</t>
  </si>
  <si>
    <t>Neinvestiční transfery mezinárodním vládním organizacím</t>
  </si>
  <si>
    <t>Pitná voda</t>
  </si>
  <si>
    <t>Výstavní činnosti v kultuře</t>
  </si>
  <si>
    <t>Neinvestiční půjčené prostředky spolkům</t>
  </si>
  <si>
    <t>Fakultní nemocnice</t>
  </si>
  <si>
    <t>Hospice</t>
  </si>
  <si>
    <t>Lázeňské léčebny, ozdravovny, sanatoria</t>
  </si>
  <si>
    <t>Ostatní zdravotnická zařízení a služby pro zdravotnictví</t>
  </si>
  <si>
    <t>Mezinárodní spolupráce ve zdravotnictví</t>
  </si>
  <si>
    <t>Podlimitní věcná břemena</t>
  </si>
  <si>
    <t>Neinvestiční půjčené prostředky obecně prospěšným organizacím</t>
  </si>
  <si>
    <t>Neinvestiční půjčené prostředky církvím a náboženským společnostem</t>
  </si>
  <si>
    <t>Ostatní neinvestiční půjčené prostředky neziskovým a podobným organizacím</t>
  </si>
  <si>
    <t>Volby do Parlamentu ČR</t>
  </si>
  <si>
    <t>Volba prezidenta republiky</t>
  </si>
  <si>
    <t>Členské příspěvky mezinárodním vládním organizacím</t>
  </si>
  <si>
    <t>Členské příspěvky mezinárodním nevládním organizacím</t>
  </si>
  <si>
    <t>Převody fondu kulturních a sociálních potřeb a sociálnímu fondu obcí a krajů</t>
  </si>
  <si>
    <t>PŘEHLED DOTAČNÍCH PROGRAMŮ PODPOŘENÝCH Z ROZPOČTU KRAJE
V ROCE 2017</t>
  </si>
  <si>
    <t>Soutěž o nejlepší chytrá řešení v Moravskoslezském kraji</t>
  </si>
  <si>
    <t>Odvětví dopravy a chytrého regionu celkem</t>
  </si>
  <si>
    <t>Program na podporu stáží žáků a studentů ve firmách</t>
  </si>
  <si>
    <t>Program na podporu financování akcí s podporou EU</t>
  </si>
  <si>
    <t>Podpora cestovního ruchu v Moravskoslezském kraji</t>
  </si>
  <si>
    <t>Dotační program - Program na podporu zdravého stárnutí v Moravskoslezském kraji</t>
  </si>
  <si>
    <t>Dotační program - Program pro poskytování návratných finančních výpomocí z Fondu sociálních služeb</t>
  </si>
  <si>
    <t>Podpora významných sportovních akcí v Moravskoslezském kraji a sportovní reprezentace Moravskoslezského kraje na mezinárodní úrovni</t>
  </si>
  <si>
    <t>Naplňování Koncepce podpory mládeže na krajské úrovni v Moravskoslezském kraji</t>
  </si>
  <si>
    <t>Podpora vrcholového sportu v Moravskoslezském kraji</t>
  </si>
  <si>
    <t>PŘEHLED ČERPÁNÍ AKCÍ REPRODUKCE MAJETKU KRAJE Z VLASTNÍCH ZDROJŮ VČETNĚ DOTACÍ ZE STÁTNÍHO ROZPOČTU V ROCE 2017</t>
  </si>
  <si>
    <t>VÝDAJE V ROCE 2017</t>
  </si>
  <si>
    <t>PLÁNOVANÉ VÝDAJE 2018</t>
  </si>
  <si>
    <t>Poznámka</t>
  </si>
  <si>
    <t>2019</t>
  </si>
  <si>
    <t>po r. 2020</t>
  </si>
  <si>
    <t xml:space="preserve"> před r.2016</t>
  </si>
  <si>
    <t>Výdaje související s pořízením programového vybavení pro řízení a správu vnitřních předpisů, nákupem užavatelských licencí a multilicencí, obměnou HW vybavení (notebooky, discová pole, multifunkční tisková zařízení), výměnou kamerového systému a zařízení.</t>
  </si>
  <si>
    <r>
      <t>Úpravy stávající recepce a prostoru ostrahy,  výdaje související s obměnou vozového parku, výměna stávajícího kamerového systému a zařízení - I. a II. etapa,  pořízení hlídače technického maxima spotřeby elektrické energie,  výdaje na technické zhodnocení budov krajského úřadu v souvislosti s úpravou otopného systému na tzv. chytré vytápění, výměna bílé techniky,</t>
    </r>
    <r>
      <rPr>
        <sz val="8"/>
        <color rgb="FFFF0000"/>
        <rFont val="Tahoma"/>
        <family val="2"/>
        <charset val="238"/>
      </rPr>
      <t xml:space="preserve"> </t>
    </r>
    <r>
      <rPr>
        <sz val="8"/>
        <rFont val="Tahoma"/>
        <family val="2"/>
        <charset val="238"/>
      </rPr>
      <t xml:space="preserve">nákup 2 ks zařízení mobilní schodišťové plošiny.                                             </t>
    </r>
    <r>
      <rPr>
        <sz val="8"/>
        <color rgb="FFFF0000"/>
        <rFont val="Tahoma"/>
        <family val="2"/>
        <charset val="238"/>
      </rPr>
      <t xml:space="preserve">   </t>
    </r>
  </si>
  <si>
    <t>Kapitálové výdaje - činnost zastupitelstva kraje</t>
  </si>
  <si>
    <t>Nákup automobiliu Škoda Superb Grt LK TD 140/2.0 A6A, pořízení archivační nadstavby aplikace iUsnesení, nákup drobného dlouhodobého majetku (čtečky karet, switch) baterie do NB, podložky ke klávesnicím a externí diskový publisher, 27 palcový iMac s Retina 5K displejem.</t>
  </si>
  <si>
    <t>ODVĚTVÍ FINANCE A SPRÁVA MAJETKU</t>
  </si>
  <si>
    <t>ODVĚTVÍ FINANCE A SPRÁVA MAJETKU CELKEM</t>
  </si>
  <si>
    <t>ODVĚTVÍ DOPRAVY A CHYTRÉHO REGIONU</t>
  </si>
  <si>
    <t xml:space="preserve">Jedná se o každoročně opakovaně realizovanou akci. Výdaje na akci celkem jsou u této akce pouze součtem výdajů let 2015 až 2018. </t>
  </si>
  <si>
    <t>Vypořádání pozemků pod stavbami silnic II. a III. třídy</t>
  </si>
  <si>
    <t>Rekonstrukce sil. III/4676 a mostů ev. č. 4676-2 a 4676-3 za Dolním Benešovem (Správa silnic Moravskoslezského kraje, příspěvková organizace, Ostrava)</t>
  </si>
  <si>
    <t>Rekonstrukce křižovatky silnic III/48425 x III/48418 v obci Frýdlant n. O. a navazujících úseků komunikace  (Správa silnic Moravskoslezského kraje, příspěvková organizace, Ostrava)</t>
  </si>
  <si>
    <t>Opravy majetku na letišti Leoše Janáčka Ostrava</t>
  </si>
  <si>
    <t>ODVĚTVÍ DOPRAVY A CHYTRÉHO REGIONU CELKEM</t>
  </si>
  <si>
    <t xml:space="preserve">Opravy majetku realizované z pojistných náhrad v odvětví krizového řízení </t>
  </si>
  <si>
    <t>Integrované výjezdové centrum Ostrava – Jih - dovybavení</t>
  </si>
  <si>
    <t>V částkách jsou  započteny i dotace od Ministerstva vnitra ČR a od města Český Těšín.</t>
  </si>
  <si>
    <t xml:space="preserve">Rozdíl do výše celkových výdajů na akci byl  dokryt z vlastních zdrojů příspěvkové organizace. </t>
  </si>
  <si>
    <t>Hrad Sovinec - oprava vnějšího západního opevnění (Muzeum v Bruntále, příspěvková organizace)</t>
  </si>
  <si>
    <t>Výměna střešního pláště budovy v Masarykových sadech (Muzeum Těšínska, příspěvková organizace)</t>
  </si>
  <si>
    <t>Oprava části fasády zámku ve Frýdku-Místku (Muzeum Beskyd Frýdek-Místek, příspěvková organizace)</t>
  </si>
  <si>
    <t>Hrad Sovinec - oprava vnějšího jižního opevnění (Muzeum v Bruntále, příspěvková organizace)</t>
  </si>
  <si>
    <t>Novostavba Moravskoslezské vědecké knihovny (Moravskoslezská vědecká knihovna v Ostravě, příspěvková organizace)</t>
  </si>
  <si>
    <t xml:space="preserve">Předpokládá se zajištění rozdílu do výše celkových výdajů na akci z dotace MK a SMO. </t>
  </si>
  <si>
    <t>Opravy majetku realizované z pojistných náhrad v odvětví kultury</t>
  </si>
  <si>
    <t>Úprava budovy na ul. Pražská v Českém Těšíně (Muzeum Těšínska, příspěvková organizace)</t>
  </si>
  <si>
    <t>Pořízení Skeneru Cruse CS350ST-MS14400LED (Galerie výtvarného umění v Ostravě, příspěvková organizace, Ostrava)</t>
  </si>
  <si>
    <t>Pořizování movitého majetku - příspěvkové organizace v odvětví sociálních věcí</t>
  </si>
  <si>
    <t>Opravy majetku realizované z pojistných náhrad v odvětví sociálních věcí</t>
  </si>
  <si>
    <t>Spolufinancování akce Ministerstvem práce a sociálních věcí v režimu ex-post plateb. Částky uvedeny včetně dotace ve výši 46.700 tis. Kč.</t>
  </si>
  <si>
    <t>Venkovní úpravy ploch objektu na ul. K. Śliwky, č. p. 620 a pořízení klimatizace (Centrum psychologické pomoci, příspěvková organizace, Karviná)</t>
  </si>
  <si>
    <t>Rekonstrukce ubytovací části a přístavba
budovy D (Nový domov, příspěvková organizace, Karviná)</t>
  </si>
  <si>
    <t>Spolufinancování akce Ministerstvem práce      a sociálních věcí v režimu ex-post plateb. Částky uvedeny včetně dotace ve výši 20.300 tis. Kč.</t>
  </si>
  <si>
    <t>Rekonstrukce a výstavba domova Březiny (Domov Březiny, příspěvková organizace, Petřvald)</t>
  </si>
  <si>
    <t>Rekonstrukce stravovacího provozu (Domov Duha, příspěvková organizace, Nový Jičín)</t>
  </si>
  <si>
    <t>Rekonstrukce restaurace Zelený Jelen (Sírius, příspěvková organizace, Opava)</t>
  </si>
  <si>
    <t xml:space="preserve">Rozdíl do výše celkových výdajů na akci bude dokryt z vlastních zdrojů příspěvkové organizace. </t>
  </si>
  <si>
    <t>Nákup nákladního vozidla pro výuku autoškoly (Střední škola automobilní, mechanizace a podnikání, Krnov, příspěvková organizace)</t>
  </si>
  <si>
    <t>Výdaje spojené s optimalizací škol - PO v odvětví školství</t>
  </si>
  <si>
    <t>Výměna střešní krytiny (Gymnázium Krnov, příspěvková organizace)</t>
  </si>
  <si>
    <t>Celková rekonstrukce elektroinstalace školy (Gymnázium Josefa Božka, Český Těšín, příspěvková organizace)</t>
  </si>
  <si>
    <t>Zajištění objektové bezpečnosti škol a školských zařízení</t>
  </si>
  <si>
    <t>Oprava pískovcového soklu a fasády budovy(Střední umělecká škola, Ostrava, příspěvková organizace)</t>
  </si>
  <si>
    <t xml:space="preserve">Rozdíl do výše celkových výdajů na akci bude dokryt z vlastních zdrojů příspěvkových organizací. </t>
  </si>
  <si>
    <t xml:space="preserve"> Rekonstrukce zpevněné plochy (Gymnázium Hladnov a Jazyková škola s právem státní jazykové zkoušky, Ostrava, příspěvková organizace)</t>
  </si>
  <si>
    <t>Rekonstrukce sociálních zařízení (Střední zdravotnická škola a Vyšší odborná škola zdravotnická, Ostrava, příspěvková organizace)</t>
  </si>
  <si>
    <t>Rekonstrukce ústředního topení včetně kotelny (Albrechtova střední škola, Český Těšín, příspěvková organizace)</t>
  </si>
  <si>
    <t>Odstranění havárie podlah v přízemí ZŠ a MŠ (Základní škola a Mateřská škola Motýlek, Kopřivnice, Smetanova 1122, příspěvková organizace)</t>
  </si>
  <si>
    <t>Rekonstrukce posilovny a sociálního zázemí (Střední škola techniky a služeb, Karviná, příspěvková organizace)</t>
  </si>
  <si>
    <t>Rekonstrukce sociálního zařízení Čáslavská (Střední škola, Bohumín, příspěvková organizace)</t>
  </si>
  <si>
    <t>Stavební úpravy pláště budovy gymnázia (Gymnázium Petra Bezruče,  Frýdek-Místek, příspěvková organizace)</t>
  </si>
  <si>
    <t>Oprava střech na budovách A, B, C (Gymnázium a Střední průmyslová škola elektrotechniky a informatiky, Frenštát pod Radhoštěm, příspěvková organizace)</t>
  </si>
  <si>
    <t>Izolace a sanace zdiva školní budovy (Základní umělecká škola, Vítkov, Lidická 639, příspěvková organizace)</t>
  </si>
  <si>
    <t>Oprava stoupaček, sekce A (Střední škola, Havířov - Šumbark, Sýkorova 1/613, příspěvková organizace)</t>
  </si>
  <si>
    <t>Výměna sanitárního vybavení (Mateřská škola Eliška, Opava, příspěvková organizace)</t>
  </si>
  <si>
    <t>Oprava venkovní dešťové kanalizace (Všeobecné a sportovní gymnázium, Bruntál, příspěvková organizace)</t>
  </si>
  <si>
    <t>Oprava střechy včetně výměny střešních trámů (Střední škola průmyslová a umělecká, Opava, příspěvková organizace)</t>
  </si>
  <si>
    <t>Rekonstrukce elektro rozvodů na ul. Divadelní (Mendelova střední škola, Nový Jičín, příspěvková organizace)</t>
  </si>
  <si>
    <t>Rekonstrukce sociálních zařízení v dílnách školy (Střední průmyslová škola a Obchodní akademie, Bruntál, příspěvková organizace)</t>
  </si>
  <si>
    <t>Výměna okenního systému ve vestibulu a chodbách (Základní umělecká škola Leoše Janáčka, Havířov, příspěvková organizace)</t>
  </si>
  <si>
    <t>Stavební úpravy a sanace objektu školy (Obchodní akademie a Střední odborná škola logistická, Opava, příspěvková organizace)</t>
  </si>
  <si>
    <t>Oprava střechy (Mendelovo gymnázium, Opava, příspěvková organizace)</t>
  </si>
  <si>
    <t>Celková oprava rozvodů vody (Základní škola a Mateřská škola, Ostrava - Poruba, Ukrajinská 19, příspěvková organizace)</t>
  </si>
  <si>
    <t>Rekonstrukce elektrických rozvodů (Střední škola společného stravování, Ostrava-Hrabůvka, příspěvková organizace)</t>
  </si>
  <si>
    <t>Oprava fasády a střechy a částečné zateplení budov (Odborné učiliště a Praktická škola, Nový Jičín, příspěvková organizace)</t>
  </si>
  <si>
    <t>Oprava střešního pláště tělocvičny Husova (Střední škola hotelnictví a služeb a Vyšší odborná škola, Opava, příspěvková organizace)</t>
  </si>
  <si>
    <t>Oprava fasády budovy gymnázia (Gymnázium, Havířov-Město, Komenského 2, příspěvková organizace)</t>
  </si>
  <si>
    <t>Elektroinstalace a sociální zařízení tělocvičny (Střední odborná škola, Frýdek-Místek, příspěvková organizace)</t>
  </si>
  <si>
    <t>Rekonstrukce kotelny (Střední škola, Havířov - Prostřední Suchá, příspěvková organizace)</t>
  </si>
  <si>
    <t>Výměna světel a rekonstrukce elektro rozvodů (Gymnázium, Ostrava - Hrabůvka, příspěvková organizace)</t>
  </si>
  <si>
    <t>Rekonstrukce kotelny Hotelu Hvězda (Střední odborná škola, Bruntál, příspěvková organizace)</t>
  </si>
  <si>
    <t>Rekonstrukce elektroinstalace v objektu školy (Hotelová škola, Frenštát pod Radhoštěm, příspěvková organizace)</t>
  </si>
  <si>
    <t>Rekonstrukce elektroinstalace (Gymnázium Olgy Havlové, Ostrava - Poruba, příspěvková organizace)</t>
  </si>
  <si>
    <t>Spojovací krček (Střední škola technická a zemědělská, Nový Jičín, příspěvková organizace)</t>
  </si>
  <si>
    <t>Rekonstrukce osvětlení v budově gymnázia (Matiční gymnázium, Ostrava, příspěvková organizace)</t>
  </si>
  <si>
    <t>Výměna oken (Pedagogicko-psychologická poradna, Karviná, příspěvková organizace)</t>
  </si>
  <si>
    <t>Výměna oken a zateplení budovy školy (Základní umělecká škola, Ostrava - Moravská Ostrava, Sokolská třída 15, příspěvková organizace)</t>
  </si>
  <si>
    <t>Terénní úpravy zahrady, herní prvky pro imobilní děti (Základní škola a Mateřská škola Motýlek, Kopřivnice, Smetanova 1122, příspěvková organizace)</t>
  </si>
  <si>
    <t>Výměna zdravotechnických instalací domova mládeže C (Střední škola automobilní, Krnov, příspěvková organizace)</t>
  </si>
  <si>
    <t>Oprava a stavební úpravy sociálních zařízení školní jídelny (Střední škola automobilní, Krnov, příspěvková organizace)</t>
  </si>
  <si>
    <t>Napojení odpadů na veřejnou kanalizaci a zpevněné plochy (Základní umělecká škola, Klimkovice, Lidická 5, příspěvková organizace)</t>
  </si>
  <si>
    <t>Rekonstrukce kotelny (Střední umělecká škola, Ostrava, příspěvková organizace)</t>
  </si>
  <si>
    <t>Celková rekonstrukce střechy školy (Masarykova střední škola zemědělská a Vyšší odborná škola, Opava, příspěvková organizace)</t>
  </si>
  <si>
    <t>Oprava oken (Střední škola automobilní, Krnov, příspěvková organizace)</t>
  </si>
  <si>
    <t>Celková rekonstrukce kuchyně (Dětský domov a Školní jídelna, Čeladná 87, příspěvková organizace)</t>
  </si>
  <si>
    <t>Výměna dešťové kanalizace (Mendelovo gymnázium, Opava, příspěvková organizace)</t>
  </si>
  <si>
    <t>Oprava střechy školní budovy na ulici Zahradní 102 (Střední odborná škola a Střední odborné učiliště podnikání a služeb, Jablunkov, příspěvková organizace)</t>
  </si>
  <si>
    <t>Oprava rozvodu vody v budově PPP (Pedagogicko-psychologická poradna, Karviná, příspěvková organizace)</t>
  </si>
  <si>
    <t>Rekonstrukce plynové kotelny školy (Odborné učiliště a Praktická škola, Nový Jičín, příspěvková organizace)</t>
  </si>
  <si>
    <t>Novostavba tělocvičny (Gymnázium Josefa Božka, Český Těšín, příspěvková organizace)</t>
  </si>
  <si>
    <t>Studie proveditelnosti přesunu ZŠ, Opava, Havlíčkova 1, p.o.</t>
  </si>
  <si>
    <t>Stavební úpravy jídelny (Matiční gymnázium, Ostrava, příspěvková organizace)</t>
  </si>
  <si>
    <t>Sanace hlavní budovy (Střední průmyslová škola stavební, Opava, příspěvková organizace)</t>
  </si>
  <si>
    <t>Oprava střechy (Střední průmyslová škola elektrotechnická, Havířov, příspěvková organizace)</t>
  </si>
  <si>
    <t>Opravy majetku realizované z pojistných náhrad v odvětví školství</t>
  </si>
  <si>
    <t>Rekonstrukce střechy zámečnické haly (Střední škola technická, Opava, Kolofíkovo nábřeží 51, příspěvková organizace)</t>
  </si>
  <si>
    <t>Rozdíl do výše celkových výdajů na akci byl dokryt z vlastních zdrojů příspěvkové organizace.</t>
  </si>
  <si>
    <t>Oprava fasády (Gymnázium, Krnov, příspěvková organizace)</t>
  </si>
  <si>
    <t>Nemocnice s poliklinikou v Novém Jičíně – reinvestiční část nájemného a opravy</t>
  </si>
  <si>
    <t>Elektronizace zdravotnických procesů</t>
  </si>
  <si>
    <t>Nemocnice s poliklinikou Karviná-Ráj - rekonstrukce centrální sterilizace (Nemocnice s poliklinikou Karviná-Ráj, příspěvková organizace)</t>
  </si>
  <si>
    <t>Pavilon H – výměna oken a zateplení střechy  (Slezská nemocnice v Opavě, příspěvková organizace)</t>
  </si>
  <si>
    <t>Rekonstrukce dětské jednotky intenzivní péče (Nemocnice Třinec, příspěvková organizace)</t>
  </si>
  <si>
    <t>Výměna zdravotechniky v budově následné péče (Nemocnice s poliklinikou Karviná-Ráj, příspěvková organizace)</t>
  </si>
  <si>
    <t>Rekonstrukce areálových rozvodů studené vody (Nemocnice s poliklinikou Havířov, příspěvková organizace)</t>
  </si>
  <si>
    <t>Zřízení sociálních zařízení ve druhém patře budovy (Odborný léčebný ústav Metylovice - Moravskoslezské sanatorium, příspěvková organizace)</t>
  </si>
  <si>
    <t>Rekonstrukce rozvodny nízkého napětí - pracoviště Orlová (Nemocnice s poliklinikou Karviná-Ráj, příspěvková organizace)</t>
  </si>
  <si>
    <t>Pavilon L - stavební úpravy (Slezská nemocnice v Opavě, příspěvková organizace)</t>
  </si>
  <si>
    <t>Výměna zdravotechniky - plicní pavilon Karviná (Nemocnice s poliklinikou Karviná-Ráj, příspěvková organizace)</t>
  </si>
  <si>
    <t>Bezpečnostní svolávací systém</t>
  </si>
  <si>
    <t>Pořízení zdravotnických přístrojů</t>
  </si>
  <si>
    <t>Úspory systému vytápění areálu Slezské nemocnice v Opavě  (Slezská nemocnice v Opavě, příspěvková organizace)</t>
  </si>
  <si>
    <t>Oprava elektroinstalace nemocnice Orlová (Nemocnice s poliklinikou Karviná-Ráj, příspěvková organizace)</t>
  </si>
  <si>
    <t>Stavební úpravy oddělení DIOP v nemocnici Orlová (Nemocnice s poliklinikou Karviná-Ráj, příspěvková organizace)</t>
  </si>
  <si>
    <t>Oprava elektroinstalace pro oddělení DIOP v nemocnici Orlová (Nemocnice s poliklinikou Karviná-Ráj, příspěvková organizace)</t>
  </si>
  <si>
    <t>Nemocnice s poliklinikou Karviná-Ráj, p.o. – doplnění a obnova zdravotnické techniky</t>
  </si>
  <si>
    <t>Nemocnice s poliklinikou Havířov, p.o. – doplnění a obnova zdravotnické techniky</t>
  </si>
  <si>
    <t>Optimalizace dostupnosti zdravotní techniky hospitalizovaným dětem (Slezská nemocnice v Opavě, příspěvková organizace)</t>
  </si>
  <si>
    <t>Pořízení serverů, přepínačů a licencí (Nemocnice s poliklinikou Havířov, příspěvková organizace)</t>
  </si>
  <si>
    <t>Rekonstrukce  střechy nad mateřskou školou (Odborný léčebný ústav Metylovice - Moravskoslezské sanatorium, příspěvková organizace)</t>
  </si>
  <si>
    <t>Protipožární ucpávky (Nemocnice ve Frýdku-Místku, příspěvková organizace, Frýdek-Místek)</t>
  </si>
  <si>
    <t>Osazení termoregulačních ventilů - Monoblok a Budova S ( Nemocnice s poliklinikou Havířov, příspěvková organizace)</t>
  </si>
  <si>
    <t>Modernizace náhradního zdroje elektřiny (Nemocnice Třinec, příspěvková organizace)</t>
  </si>
  <si>
    <t>Rekonstrukce vodovodu (Nemocnice Třinec, příspěvková organizace)</t>
  </si>
  <si>
    <t>VLASTNÍ SPRÁVNÍ ČINNOST KRAJE A ČINNOST ZASTUPITELSTVA KRAJE</t>
  </si>
  <si>
    <t>Rozdíl do výše celkových výdajů na akci byl dokryt Správou silnic Moravskoslezského kraje, příspěvkovou organizací ze svého investičního fondu.</t>
  </si>
  <si>
    <t>ODVĚTVÍ KULTURY CELKEM</t>
  </si>
  <si>
    <t>Přesun rehabilitace z polikliniky Mizerov do nemocnice Karviná-Ráj, objektu bývalé Následné péče (Nemocnice s poliklinikou Karviná-Ráj, příspěvková organizace)</t>
  </si>
  <si>
    <t>PŘEHLED INDIVIDUÁLNÍCH DOTACÍ POSKYTNUTÝCH Z ROZPOČTU KRAJE V ROCE 2017</t>
  </si>
  <si>
    <t>Ostatní individuální dotace v odvětví dopravy a chytrého regionu</t>
  </si>
  <si>
    <t>Milan Rajchl, Ostrava-Poruba</t>
  </si>
  <si>
    <t>Sdružení pro výstavbu komunikace I/11-I/57, Opava</t>
  </si>
  <si>
    <t>VÍTKOVICE IT SOLUTIONS a.s., Ostrava-Moravská Ostrava a Přívoz</t>
  </si>
  <si>
    <t xml:space="preserve">Finanční podpora postiženým živelními pohromami </t>
  </si>
  <si>
    <t>AHL TECH s.r.o., Rybí</t>
  </si>
  <si>
    <t>Jaroslav Mitura, Valašské Klobouky</t>
  </si>
  <si>
    <t>Milan Malár, Bystročice</t>
  </si>
  <si>
    <t>Petr Horák, Kopřivnice</t>
  </si>
  <si>
    <t>Integrované výjezdové centrum Bílovec</t>
  </si>
  <si>
    <t xml:space="preserve">Obec Lichnov </t>
  </si>
  <si>
    <t xml:space="preserve">Obec Mankovice </t>
  </si>
  <si>
    <t xml:space="preserve">Obec Vrchy </t>
  </si>
  <si>
    <t>SH ČMS - Sbor dobrovolných hasičů Hať, Hať</t>
  </si>
  <si>
    <t>SH ČMS - Sbor dobrovolných hasičů Krnov, Krnov</t>
  </si>
  <si>
    <t>SH ČMS - Sbor dobrovolných hasičů Štěpánkovice, Štěpánkovice</t>
  </si>
  <si>
    <t>Sportovní klub Hasičského záchranného sboru Moravskoslezského kraje, z.s., Ostrava-Jih</t>
  </si>
  <si>
    <t>Církevní konzervatoř Opava</t>
  </si>
  <si>
    <t>Jiří Kolbaba - THE WORLD, Brno-Královo Pole</t>
  </si>
  <si>
    <t xml:space="preserve">Love production s.r.o., Metylovice </t>
  </si>
  <si>
    <t>Svatováclavský hudební festival, z.s., Ostrava-Moravská Ostrava a Přívoz</t>
  </si>
  <si>
    <t>Konvent minoritů v Opavě, Opava</t>
  </si>
  <si>
    <t>Římskokatolická farnost Bílovec</t>
  </si>
  <si>
    <t>Římskokatolická farnost Brantice, Zátor</t>
  </si>
  <si>
    <t>Římskokatolická farnost Budišov nad Budišovkou, Budišov nad Budišovkou</t>
  </si>
  <si>
    <t>Římskokatolická farnost Dvorce, Dvorce</t>
  </si>
  <si>
    <t>Římskokatolická farnost Fulnek</t>
  </si>
  <si>
    <t>Římskokatolická farnost Hlučín</t>
  </si>
  <si>
    <t>Římskokatolická farnost Mořkov, Mořkov</t>
  </si>
  <si>
    <t xml:space="preserve">Římskokatolická farnost Ostrava - Poruba, Ostrava-Poruba </t>
  </si>
  <si>
    <t>Římskokatolická farnost Ostrava - Stará Bělá, Ostrava - Stará Bělá</t>
  </si>
  <si>
    <t>Římskokatolická farnost Ostravice, Ostravice</t>
  </si>
  <si>
    <t>Římskokatolická farnost Skalice, Frýdek-Místek</t>
  </si>
  <si>
    <t>Římskokatolická farnost Slatina u Bílovce, Slatina</t>
  </si>
  <si>
    <t>Římskokatolická farnost Spálov, Spálov</t>
  </si>
  <si>
    <t>Římskokatolická farnost Stará Ves nad Ondřejnicí</t>
  </si>
  <si>
    <t>Římskokatolická farnost Střítež u Českého Těšína, Ropice</t>
  </si>
  <si>
    <t>Římskokatolická farnost sv. Anny Havířov - Město, Havířov,Bludovice</t>
  </si>
  <si>
    <t>Římskokatolická farnost Úvalno</t>
  </si>
  <si>
    <t>Římskokatolická farnost Ženklava, Veřovice</t>
  </si>
  <si>
    <t>Spolek Renesance z.s., Třinec</t>
  </si>
  <si>
    <t>SUNOTAP s.r.o., Praha 1</t>
  </si>
  <si>
    <t>COR APERTUM, o.s., Ostrava, Moravská Ostrava a Přívoz</t>
  </si>
  <si>
    <t>Pěvecké sdružení ostravských učitelek, z.s., Ostrava-Jih</t>
  </si>
  <si>
    <t>Společnost pro kulturu a umění, z.s., Ostrava-Vítkovice</t>
  </si>
  <si>
    <t>Svaz českých divadelních ochotníků, z.s., Praha 10</t>
  </si>
  <si>
    <t xml:space="preserve">Asociace Entente Florale CZ - Souznění, z.s., Praha 2 </t>
  </si>
  <si>
    <t xml:space="preserve">Bílá holubice z.s.. Ostrava-Moravská Ostrava a Přívoz  </t>
  </si>
  <si>
    <t>Centrum pro seniory Trojlístek, z.s., Bohuslavice</t>
  </si>
  <si>
    <t>Fotoklub Jablunkov, Jablunkov</t>
  </si>
  <si>
    <t>Hravý architekt, z.s., Praha 1</t>
  </si>
  <si>
    <t>Křesťanské vzdělávací centrum Ostrava, z.s., Ostrava-Moravská Ostrava a Přívoz</t>
  </si>
  <si>
    <t>L&amp;L music, z. s., Olbramice</t>
  </si>
  <si>
    <t>MELTINGPOT z. s.,, Ostrava-Mariánské Hory a Hulváky</t>
  </si>
  <si>
    <t>Milan Dobeš Museum, nadační fond, Ostrava</t>
  </si>
  <si>
    <t>Místní skupina Polského kulturně-osvětového svazu v Českém Těšíně - Olza z.s., Český Těšín</t>
  </si>
  <si>
    <t xml:space="preserve">NÁRODOPISNÁ SKUPINA HRČAVA, z. s., Hrčava </t>
  </si>
  <si>
    <t>Občanské sdružení Ita, Opava</t>
  </si>
  <si>
    <t>Ostravská organizace vozíčkářů, Ostrava</t>
  </si>
  <si>
    <t>Radio Čas s.r.o., Ostrava-Plesná</t>
  </si>
  <si>
    <t>Salesiánské středisko volného času Don Bosco, Ostrava-Moravská Ostrava a Přívoz</t>
  </si>
  <si>
    <t>Salsa Live, z.s., Ostrava-Mariánské Hory a Hulváky</t>
  </si>
  <si>
    <t>Sdružení přátel dětského pěveckého sboru Ondrášek z Nového Jičína</t>
  </si>
  <si>
    <t>Slezská církev evangelická augsburského vyznání, Český Těšín</t>
  </si>
  <si>
    <t>Tvůrčí centrum Ostrava, z.s., Ostrava</t>
  </si>
  <si>
    <t xml:space="preserve">Unie ROSKA - reg. org. ROSKA OSTRAVA, z.p.s. </t>
  </si>
  <si>
    <t>Tělovýchovná jednota Milíkov, z. s., Milíkov</t>
  </si>
  <si>
    <t>Klastr sociálních inovací a podniků - SINEC, z.s., Ostrava</t>
  </si>
  <si>
    <t>Klub plynárenské historie, Hlučín</t>
  </si>
  <si>
    <t>Missis Models, z.s., Ostrava-Poruba</t>
  </si>
  <si>
    <t>Ostrava Fashion Weekend s.r.o., Ostrava</t>
  </si>
  <si>
    <t>Podpora mobilit studentů VŠ, vědeckých pracovníků a příprava projektů</t>
  </si>
  <si>
    <t>AS Monaco Kouty, z.s., Kravaře</t>
  </si>
  <si>
    <t>Asociace poskytovatelů personálních služeb, Praha 7</t>
  </si>
  <si>
    <t>Invira s.r.o., Ostrava - Nová Ves</t>
  </si>
  <si>
    <t>Jan Němec, Frýdek-Místek</t>
  </si>
  <si>
    <t>LIFT COMPONENTS s.r.o., Karviná</t>
  </si>
  <si>
    <t>Prime Communications, s.r.o., Praha 5 - Košíře</t>
  </si>
  <si>
    <t>R.F.T. s.r.o., Ostrava-Poruba</t>
  </si>
  <si>
    <t>Regionální sdružení územní spolupráce Těšínského Slezska, Český Těšín</t>
  </si>
  <si>
    <t>REMOSKA s.r.o., Frenštát pod Radhoštěm</t>
  </si>
  <si>
    <t>Sdružení obrany spotřebitelů Moravskoslezského kraje, Ostrava, Moravská Ostrava a Přívoz</t>
  </si>
  <si>
    <t>YEN design s.r.o., Ostrava-Moravská Ostrava a Přívoz</t>
  </si>
  <si>
    <t>Regionální investiční pobídka</t>
  </si>
  <si>
    <t>Rozvoj služeb Moravskoslezského inovačního centra při Vědecko-technologickém parku Ostrava</t>
  </si>
  <si>
    <t>Služby Moravskoslezského paktu zaměstnanosti při Sdružení pro rozvoj Moravskoslezského kraje</t>
  </si>
  <si>
    <t>ASOCIACE MĚST PRO CYKLISTY, Olomouc</t>
  </si>
  <si>
    <t>BESKYDHOST, Ostravice 268</t>
  </si>
  <si>
    <t>Events 4 you, z.s., Praha 8</t>
  </si>
  <si>
    <t>Gustav Kotajny, Český Těšín</t>
  </si>
  <si>
    <t>Klub vojenské historie Bohumín, Bohumín</t>
  </si>
  <si>
    <t>Ostravané kulturně, z.s., Ostrava - Moravská Ostrava a Přívoz</t>
  </si>
  <si>
    <t>Ridera Reality a.s., Ostrava-Mariánské Hory a Hulváky</t>
  </si>
  <si>
    <t>Spolek myslivců a přátel přírody z Jeseníků, Karlov pod Pradědem, Malá Morávka</t>
  </si>
  <si>
    <t>"Spolek Přátelé Vrbenska", Vrbno pod Pradědem</t>
  </si>
  <si>
    <t>TATRA TRUCKS a.s., Kopřivnice</t>
  </si>
  <si>
    <t>Tréninkové centrum Praděd, zapsaný spolek, Malá Morávka</t>
  </si>
  <si>
    <t>Western Arts Club z.s., Rýmařov, Janovice</t>
  </si>
  <si>
    <t>”Žijeme naplno”, Ostrava-Poruba</t>
  </si>
  <si>
    <t>Realizace cyklostezek v rámci  Moravskoslezského kraje</t>
  </si>
  <si>
    <t>Spolek FDF team Olomouc, Olomouc</t>
  </si>
  <si>
    <t>Rada seniorů České republiky, Praha 3</t>
  </si>
  <si>
    <t>Sun Drive Communications s.r.o., Brno-Tuřany</t>
  </si>
  <si>
    <t>Svaz důchodců České republiky, z.s., Praha</t>
  </si>
  <si>
    <t>Podpora integrace etnických menšin</t>
  </si>
  <si>
    <t>Občanské sdružení při Dětském centru Kopřivnice, Kopřivnice</t>
  </si>
  <si>
    <t>Podpora odborného vzdělávání v Moravskoslezském kraji</t>
  </si>
  <si>
    <t>Etická výchova, o.p.s., Malenovice</t>
  </si>
  <si>
    <t>BADMINTONOVÝ ODDÍL CHANCE OSTRAVA, z.s.</t>
  </si>
  <si>
    <t>CZECH DANCE, z.s., Praha-Libuš, Písnice</t>
  </si>
  <si>
    <t>Česká asociace stolního tenisu, Praha 6</t>
  </si>
  <si>
    <t>Český florbal., Praha 4</t>
  </si>
  <si>
    <t>Český olympijský výbor, Praha 10</t>
  </si>
  <si>
    <t>Golf Club HEIPARK z.s., Odry, Tošovice</t>
  </si>
  <si>
    <t>HC Vlci Český Těšín, z. s., Český Těšín</t>
  </si>
  <si>
    <t>IN PARK fitness s.r.o., Ostrava-Moravská Ostrava a Přívoz</t>
  </si>
  <si>
    <t>Ing. Leopold Sulovský, Ostrava, Moravská Ostrava a Přívoz</t>
  </si>
  <si>
    <t>Jezdecký klub Stará Ves nad Ondřejnicí z.s., Stará Ves nad Ondřejnicí</t>
  </si>
  <si>
    <t>Kontinentální pohár IAAF 2018 s.r.o., Praha</t>
  </si>
  <si>
    <t>Krasobruslařský klub Orlová z.s., Orlová</t>
  </si>
  <si>
    <t>Městský fotbalový klub Vítkovice a.s., Ostrava-Vítkovice</t>
  </si>
  <si>
    <t>Nadační fond Českého klubu olympioniků regionu Severní Morava, Frenštát pod Radhoštěm</t>
  </si>
  <si>
    <t>Nadační fond na podporu fotbalové mládeže Olomouckého kraje, Olomouc</t>
  </si>
  <si>
    <t>Orientační Běh Opava, Opava</t>
  </si>
  <si>
    <t xml:space="preserve">RWR s.r.o., Vřesina </t>
  </si>
  <si>
    <t>SH ČMS - Sbor dobrovolných hasičů Světlá Hora, Světlá Hora</t>
  </si>
  <si>
    <t>Sportovní klub karate Budo Havířov, z.s, Havířov</t>
  </si>
  <si>
    <t>Sportovní klub policie Ostrava, Ostrava-Moravská Ostrava a Přívoz</t>
  </si>
  <si>
    <t>Sportovní klub vzpírání Oty Zaremby Horní Suchá, z. s., Horní Suchá</t>
  </si>
  <si>
    <t>Sportovní události v Ostravě, Fryčovice</t>
  </si>
  <si>
    <t>SURVIVAL &amp; KUNG FU CLUB KARVINÁ, z.s., Karviná</t>
  </si>
  <si>
    <t>Taneční škola Dance4Life, z.s., Opava-Kylešovice</t>
  </si>
  <si>
    <t>Tělocvičná jednota Sokol Moravská Ostrava II, Ostrava-Moravská Ostrava a Přívoz</t>
  </si>
  <si>
    <t>Tělovýchovná jednota Sokol Šilheřovice, z.s., Šilheřovice</t>
  </si>
  <si>
    <t>Tělovýchovná jednota Tatran Město Albrechtice z.s., Město Albrechtice</t>
  </si>
  <si>
    <t>TK PLUS s.r.o., Prostějov</t>
  </si>
  <si>
    <t>Univerzitní sportovní klub Slávie Ostravská univerzita, z.s., Ostrava-Moravská Ostrava a Přívoz</t>
  </si>
  <si>
    <t>Fond přátel Gymnázia, o.p.s, Havířov</t>
  </si>
  <si>
    <t>BoKolobka tým Ostrava z. s., Ostrava-Hrabová</t>
  </si>
  <si>
    <t>JA Alumni Czech, z.s., Praha</t>
  </si>
  <si>
    <t>Macierz Szkolna w RC - Matice školská v ČR, Český Těšín</t>
  </si>
  <si>
    <t>Rada dětí a mládeže Moravskoslezského kraje, z. s., Ostrava-Jih</t>
  </si>
  <si>
    <t>ROCKET CLUB SILESIA OLZA ČESKÝ TĚŠÍN p.s.,Český Těšín</t>
  </si>
  <si>
    <t xml:space="preserve">Obec Lhotka </t>
  </si>
  <si>
    <t>Zdraví bez hranic, o.s., Třinec</t>
  </si>
  <si>
    <t>AMCA, spol. s r.o., Praha 2 - Nové Město</t>
  </si>
  <si>
    <t>Nadační fond Pavla Novotného, Chlebičov</t>
  </si>
  <si>
    <t>Psychiatrická nemocnice v Opavě</t>
  </si>
  <si>
    <t>Andělé Stromu života pobočný spolek Moravskoslezský kraj, Nový Jičín</t>
  </si>
  <si>
    <t>Beskydské rehabilitační centrum, spol. s r. o., Čeladná</t>
  </si>
  <si>
    <t>CNS-CENTRUM TŘINEC s.r.o., Třinec</t>
  </si>
  <si>
    <t>Diakonie ČCE - hospic CITADELA, Valašské Meziříčí</t>
  </si>
  <si>
    <t>FAMILY GYM s.r.o., Lučina</t>
  </si>
  <si>
    <t>Gabriela Hamrlíková, Bruntál</t>
  </si>
  <si>
    <t>Galenica Medical s.r.o., Havířov, Prostřední Suchá</t>
  </si>
  <si>
    <t>Gaudium Frýdek-Místek s.r.o., Frýdek-Místek</t>
  </si>
  <si>
    <t>Karvinská hornická nemocnice a.s.. Karviná</t>
  </si>
  <si>
    <t>MUDr. Alena Mazalová, Břidličná</t>
  </si>
  <si>
    <t>NanoZone, s.r.o., Ostrava-Poruba</t>
  </si>
  <si>
    <t>Naše rovnováha, z. s., Český Těšín</t>
  </si>
  <si>
    <t>Nemocnice Nový Jičín a.s., Nový Jičín</t>
  </si>
  <si>
    <t>Nemocnice Podlesí a.s., Třinec</t>
  </si>
  <si>
    <t>Ordinace Puškinova s.r.o., Ostravice</t>
  </si>
  <si>
    <t>OSMED Group s.r.o., Ostrava-Jih</t>
  </si>
  <si>
    <t>SantaClinic s.r.o., Hrádek</t>
  </si>
  <si>
    <t>THERÁPON 98, a.s. Kopřivnice, Štefánikova 1301</t>
  </si>
  <si>
    <t>VÍTKOVICKÁ NEMOCNICE BLAHOSLAVENÉ MARIE ANTONÍNY, akciová společnost, Ostrava-Vítkovice</t>
  </si>
  <si>
    <t>ARCADIA PRAHA s.r.o., Praha 4</t>
  </si>
  <si>
    <t>Fyzické osoby nepodnikající</t>
  </si>
  <si>
    <t>Mladí včelaříci, z.s., Bartošovice</t>
  </si>
  <si>
    <t>Asociace soukromého zemědělství Těšínského Slezska z.s., Ropice</t>
  </si>
  <si>
    <t>F E S T I N G , s.r.o., Hradec Králové</t>
  </si>
  <si>
    <t>Českomoravská myslivecká jednota, z.s. - okresní myslivecký spolek Karviná, Havířov- H. Suchá</t>
  </si>
  <si>
    <t>Český rybářský svaz, z. s., územní svaz pro Severní Moravu a Slezsko, Ostrava-Mariánské Hory</t>
  </si>
  <si>
    <t>Regionální centrum EIA s.r.o., Ostrava 1</t>
  </si>
  <si>
    <t>Výdaje spojené s finančním zdravím obcí</t>
  </si>
  <si>
    <t xml:space="preserve">PŘEHLED AKCÍ MORAVSKOSLEZSKÉHO KRAJE SPOLUFINANCOVANÝCH Z EVROPSKÝCH FINANČNÍCH ZDROJŮ S ČERPÁNÍM VÝDAJŮ V ROCE 2017      </t>
  </si>
  <si>
    <t>Očekávané výdaje v dalších letech (1)</t>
  </si>
  <si>
    <t>org</t>
  </si>
  <si>
    <t>celkem tabule</t>
  </si>
  <si>
    <t>2017 TABULE</t>
  </si>
  <si>
    <t>ODVĚTVÍ DOPRAVY A CHYTRÉHO REGIONU:</t>
  </si>
  <si>
    <t>Geoportál MSK - část dopravní infrastruktura - založení digitální technické mapy MSK</t>
  </si>
  <si>
    <t>Přeložka sil. II/461 (Jižní obchvat - dokončení)</t>
  </si>
  <si>
    <t>Rekonstrukce a modernizace silnice II/441 v úseku Odry - Jakubčovice n. Odrou</t>
  </si>
  <si>
    <t>Rekonstrukce a modernizace silnice II/442 v úseku Jakubčovice nad Odrou - hr. okresu Opava</t>
  </si>
  <si>
    <t>Rekonstrukce a modernizace silnice II/474 Jablunkov - Návsí</t>
  </si>
  <si>
    <t>Rekonstrukce silnice II/468 Český Těšín</t>
  </si>
  <si>
    <t>Silnice II/477 Frýdek - Místek - Baška - Frýdlant (+ III/48425) I. etapa</t>
  </si>
  <si>
    <t>Silnice II/477 Frýdek - Místek - Baška - Frýdlant (+ III/48425) II. etapa</t>
  </si>
  <si>
    <t>ODVĚTVÍ FINANCE A SPRÁVA MAJETKU KRAJE:</t>
  </si>
  <si>
    <t>Modernizace technicko-výcvikové základny Hranečník</t>
  </si>
  <si>
    <t>Specializovaný výcvik jednotek hasičů pro zdolávání
mimořádných událostí v silničních a železničních tunelech</t>
  </si>
  <si>
    <t>Speciální výcvik jednotek hasičů pro připravenost
zdolávání mimořádných událostí v oblasti chemie</t>
  </si>
  <si>
    <t>Zvyšování akceschopnosti vyhledávacích
a záchranných modulů USAR a WASAR</t>
  </si>
  <si>
    <t>Zvyšování připravenosti obyvatel a příslušníků HZS
na mimořádné události</t>
  </si>
  <si>
    <t>Jednotný evidenční systém sbírek a publikační portál</t>
  </si>
  <si>
    <t>Kapucínský klášter - Dům v zahradě Páně</t>
  </si>
  <si>
    <t>Muzeum Šipka – expozice archeologie a geologie Štramberku</t>
  </si>
  <si>
    <t>NKP Zámek Bruntál - Revitalizace zámeckého parku</t>
  </si>
  <si>
    <t>Toulky údolím Olše (Muzeum Těšínska, příspěvková organizace)  (2)</t>
  </si>
  <si>
    <t>Zámek Nová Horka - Muzeum pro veřejnost II</t>
  </si>
  <si>
    <t>Zefektivnění ochrany knihovního fondu Moravskoslezské vědecké knihovny v Ostravě  (2)</t>
  </si>
  <si>
    <t>Na bicykli k susedom</t>
  </si>
  <si>
    <t>Foster excellence in the Moravian-Silesian Region</t>
  </si>
  <si>
    <t>Domov pro osoby se zdravotním postižením Harmonie, p. o.</t>
  </si>
  <si>
    <t>Interdisciplinární spolupráce v soudním regionu Nový Jičín</t>
  </si>
  <si>
    <t>Jednotný informační sociální systém pro příspěvkové organizace Moravskoslezského kraje</t>
  </si>
  <si>
    <t>Nákupy bytů pro chráněné bydlení</t>
  </si>
  <si>
    <t>Odstranění vlhkosti a zateplení budovy č. p. 151, domov Odry, příspěvková organizace</t>
  </si>
  <si>
    <t>Podpora služeb sociální prevence 4</t>
  </si>
  <si>
    <t>Sociální služby pro osoby s duševním onemocněním v Suchdolu nad Odrou</t>
  </si>
  <si>
    <t>Cooperation in vocational training for European labour market</t>
  </si>
  <si>
    <t>Energetické úspory historické budovy SŠ průmyslové a umělecké v Opavě</t>
  </si>
  <si>
    <t>Energetické úspory v ZUŠ v Ostravě-Porubě</t>
  </si>
  <si>
    <t>Energetické úspory ve SPŠ v Ostravě-Vítkovicích</t>
  </si>
  <si>
    <t>Energetické úspory ve SPŠ, OA a JŠ ve Frýdku-Místku</t>
  </si>
  <si>
    <t>Energetické úspory ve SŠ automobilní, mechanizace a podnikání v Krnově</t>
  </si>
  <si>
    <t>Energetické úspory ve SŠ technické a dopravní v Ostravě-Vítkovicích</t>
  </si>
  <si>
    <t>Energetické úspory ve SŠ technické v Opavě</t>
  </si>
  <si>
    <t>Energetické úspory ve SŠ teleinformatiky v Ostravě</t>
  </si>
  <si>
    <t>Energetické úspory ve Střední pedagogické škole a Střední zdravotnické škole v Krnově</t>
  </si>
  <si>
    <t>Energetické úspory ve Střední škole v Bohumíně</t>
  </si>
  <si>
    <t>Energetické úspory ve SŠ průmyslové a umělecké v Opavě</t>
  </si>
  <si>
    <t>Podpora jazykového vzdělávání v SŠ MSK</t>
  </si>
  <si>
    <t>Poskytování bezplatné stravy dětem ohroženým chudobou ve školách z prostředků OP PMP v Moravskoslezském kraji</t>
  </si>
  <si>
    <t>Výuka pro Průmysl 4.0</t>
  </si>
  <si>
    <t>Modernizace vybavení pro obory návazné péče v Nemocnici Třinec, p.o. (2)</t>
  </si>
  <si>
    <t>Modernizace vybavení pro obory návazné péče v Nemocnici ve Frýdku-Místku, p.o. (2)</t>
  </si>
  <si>
    <t>Modernizace vybavení pro obory návazné péče ve Sdruženém zdravotnickém zařízení Krnov, p.o. (2)</t>
  </si>
  <si>
    <t>Modernizace vybavení pro obory návazné péče ve Slezské nemocnici v Opavě, p.o. (2)</t>
  </si>
  <si>
    <t>Systém pomoci na vyžádání</t>
  </si>
  <si>
    <t>Zateplení vybraných objektů Slezské nemocnice v Opavě – II. etapa, nepamátkový objekt</t>
  </si>
  <si>
    <t>Zateplení vybraných objektů Slezské nemocnice v Opavě – II. etapa, památkové objekty</t>
  </si>
  <si>
    <t>Kotlíkové dotace v Moravskoslezském kraji - 1. grantové schéma - obnovitelné zdroje</t>
  </si>
  <si>
    <t>Kotlíkové dotace v Moravskoslezském kraji - 2. grantové schéma</t>
  </si>
  <si>
    <t>Revitalizace EVL Děhylovský potok - Štěpán</t>
  </si>
  <si>
    <t>Genderově korektní Moravskoslezský kraj</t>
  </si>
  <si>
    <t>Kvalita a odborné vzdělávání zaměstnanců KÚ MSK</t>
  </si>
  <si>
    <t xml:space="preserve">Pozn.: </t>
  </si>
  <si>
    <t xml:space="preserve">         (1)  Odhad předpokládaných výdajů pro rok 2018 - 2022</t>
  </si>
  <si>
    <t xml:space="preserve">         (2)  Projekty příspěvkových organizací, u kterých se MSK zavázal hradit jejich vlastní podíl</t>
  </si>
  <si>
    <t>Silnice II/442 St. Heřminovy – H. Kunčice-Vítkov-hranice okr. NJ vč. OZ</t>
  </si>
  <si>
    <t xml:space="preserve">Energetické úspory v areálu  Dětského domova SRDCE a SŠ, ZŠ a MŠ v Karviné </t>
  </si>
  <si>
    <t>PŘEHLED ÚČELOVÝCH DOTACÍ ZE STÁTNÍHO ROZPOČTU PODLÉHAJÍCÍCH FINANČNÍMU VYPOŘÁDÁNÍ ZA ROK 2017</t>
  </si>
  <si>
    <r>
      <t xml:space="preserve">Poskytnuto v roce 2017 </t>
    </r>
    <r>
      <rPr>
        <sz val="8"/>
        <rFont val="Tahoma"/>
        <family val="2"/>
        <charset val="238"/>
      </rPr>
      <t>(a předešlých letech)</t>
    </r>
  </si>
  <si>
    <r>
      <t xml:space="preserve">Použito v roce 2017        </t>
    </r>
    <r>
      <rPr>
        <sz val="8"/>
        <rFont val="Tahoma"/>
        <family val="2"/>
        <charset val="238"/>
      </rPr>
      <t xml:space="preserve"> (a předešlých letech)</t>
    </r>
  </si>
  <si>
    <r>
      <t xml:space="preserve">Nedočerpáno v roce 2017 </t>
    </r>
    <r>
      <rPr>
        <sz val="8"/>
        <rFont val="Tahoma"/>
        <family val="2"/>
        <charset val="238"/>
      </rPr>
      <t>(a předešlých letech)</t>
    </r>
  </si>
  <si>
    <t>Vráceno do SR v průběhu roku 2017</t>
  </si>
  <si>
    <t>Vráceno při FV v roce 2018</t>
  </si>
  <si>
    <t>Vráceno z příjmu 2018</t>
  </si>
  <si>
    <t>Vráceno z přebytku 2017</t>
  </si>
  <si>
    <t>ISO C Výkupy předmětů - podprogram č. 134 514 - neinvestiční</t>
  </si>
  <si>
    <t>5060010013 Podpora výchovně vzdělávacích aktivit v muzejnictví</t>
  </si>
  <si>
    <t>Veřejné informační služby knihoven - investice</t>
  </si>
  <si>
    <t>ISO A Zabezpečení objektu- podprogram č. 134 512 - investiční</t>
  </si>
  <si>
    <t>35008*)</t>
  </si>
  <si>
    <t>Program švýcarsko-české spolupráce – program č. 13532P – SR – NIV</t>
  </si>
  <si>
    <t>35009*)</t>
  </si>
  <si>
    <t>Program švýcarsko-české spolupráce – program č. 13532P – Jiné zdroje EU – NIV</t>
  </si>
  <si>
    <t>Zvláštní příplatek za směny – nelékařská zdravotnická povolání bez odborného dohledu</t>
  </si>
  <si>
    <t>Národní program zdraví</t>
  </si>
  <si>
    <t>Ostatní zdravotnické programy - neinvestice</t>
  </si>
  <si>
    <t>35892*)</t>
  </si>
  <si>
    <t>Program švýcarsko-české spolupráce – program č. 13532P – SR – INV</t>
  </si>
  <si>
    <t>35893*)</t>
  </si>
  <si>
    <t>Program švýcarsko-české spolupráce – program č. 13532P – Jiné zdroje EU – INV</t>
  </si>
  <si>
    <t>Dotace na podporu samosprávy v oblasti stárnutí</t>
  </si>
  <si>
    <t>Asistent pedagoga pro děti, žáky a studenty se speicálními vzdělávacími pomůckami a mimořádně nadané</t>
  </si>
  <si>
    <t>Podpora výuky plavání v ZŠ</t>
  </si>
  <si>
    <t>Vzdělávací programy paměťových institucí do škol</t>
  </si>
  <si>
    <t>Zvýšení platů nepedagogických zaměstnanců RgŠ.</t>
  </si>
  <si>
    <t>Celkem Ministerstvo školství, mládeže  a tělovýchovy</t>
  </si>
  <si>
    <t>Meliorace a hrazení bystřin v lesích podle § 35 odst. 1 a 3 lesního zákona</t>
  </si>
  <si>
    <t>Program prevence kriminality na místní úrovni – program č. 314080 – neinvestice</t>
  </si>
  <si>
    <t>Všeobecná pokladní správa</t>
  </si>
  <si>
    <t>Účelové dotace na výdaje spojené s volbou prezidenta ČR</t>
  </si>
  <si>
    <t>Účelové dotace na výdaje spojené s volbami do Parlamentu České republiky</t>
  </si>
  <si>
    <t>Výsledek hospodaření 2017</t>
  </si>
  <si>
    <t>Výsledek hospodaření za rok 2017 u příspěvkových organizací v odvětví kultury</t>
  </si>
  <si>
    <t>Výsledek hospodaření za rok 2017 u příspěvkových organizací v odvětví sociálních věcí</t>
  </si>
  <si>
    <t>Výsledek hospodaření za rok 2017 u příspěvkových organizací v odvětví školství</t>
  </si>
  <si>
    <t xml:space="preserve">Gymnázium, Ostrava-Hrabůvka, příspěvková organizace </t>
  </si>
  <si>
    <t>62331795</t>
  </si>
  <si>
    <t>Gymnázium, Nový Jičín, příspěvková organizace</t>
  </si>
  <si>
    <t>Gymnázium Josefa Kainara, Hlučín, příspěvková organizace</t>
  </si>
  <si>
    <t>Střední zahradnická škola, Ostrava, příspěvková organizace</t>
  </si>
  <si>
    <t>47813130</t>
  </si>
  <si>
    <t>Střední škola řemesel, Frýdek-Místek, příspěvková organizace</t>
  </si>
  <si>
    <t>63731371</t>
  </si>
  <si>
    <t>Střední škola průmyslová, Krnov, příspěvková organizace</t>
  </si>
  <si>
    <t>Střední odborná škola a Základní škola, Město Albrechtice, příspěvková organizace</t>
  </si>
  <si>
    <t>Střední odborná škola a Střední odborné učiliště podnikání a služeb, Jablunkov, Školní 416, příspěvková organizace</t>
  </si>
  <si>
    <t>64628141</t>
  </si>
  <si>
    <t>Základní umělecká škola Bedřicha Smetany, Karviná-Mizerov, příspěvková organizace</t>
  </si>
  <si>
    <t>45234370</t>
  </si>
  <si>
    <t>Dětský domov Úsměv a Školní jídelna, Ostrava-Slezská Ostrava, Bukovanského 25, příspěvková organizace</t>
  </si>
  <si>
    <t xml:space="preserve">Dětský domov SRDCE a Školní jídelna, Karviná-Fryštát, Vydmuchov 10, příspěvková organizace </t>
  </si>
  <si>
    <t>60802791</t>
  </si>
  <si>
    <t>Výsledek hospodaření za rok 2017 u příspěvkových organizací v odvětví zdravotnictví</t>
  </si>
  <si>
    <t>Příspěvkové organizace v odvětví dopravy a chytrého regionu celkem</t>
  </si>
  <si>
    <t>Výsledek hospodaření za rok 2017 u příspěvkových organizací v odvětví dopravy a chytrého regionu</t>
  </si>
  <si>
    <t>Základní škola, Město Albrechtice, Hašlerova 2, příspěvková organizace - sloučena k 1. 7. 2017 se Střední odbornou školou a Základní školou, Město Albrechtice, příspěvkovou organizací</t>
  </si>
  <si>
    <t>SUMÁŘ ÚČETNÍCH VÝKAZŮ ZA ROK 2017</t>
  </si>
  <si>
    <t>ÚČETNÍ VÝKAZY ZA ROK 2017</t>
  </si>
  <si>
    <t>--</t>
  </si>
  <si>
    <t>ROZVAHA PŘÍSPĚVKOVÝCH ORGANIZACÍ V ODVĚTVÍ DOPRAVY A CHYTRÉHO REGIONU (v tis. Kč)</t>
  </si>
  <si>
    <t>VÝKAZ ZISKU A ZTRÁTY PŘÍSPĚVKOVÝCH ORGANIZACÍ V ODVĚTVÍ DOPRAVY A CHYTRÉHO REGIONU (v tis. Kč)</t>
  </si>
  <si>
    <t>Moravskoslezské energetické centrum, příspěvková organizace</t>
  </si>
  <si>
    <t xml:space="preserve">Příspěvek na provoz v odvětví dopravy a chytrého regionu - příspěvkové organizace kraje </t>
  </si>
  <si>
    <t>Příspěvek na provoz v odvětví dopravy a chytrého regionu - příspěvkové organizace kraje - krytí odpisů</t>
  </si>
  <si>
    <t>Okružní křižovatka ulic Bezručova, Revoluční a Máchova v Bohumíně</t>
  </si>
  <si>
    <t>Rekonstrukce křižovatky silnic III/48425 x III/48418 v obci Frýdlant n. O. a navazujících úseků komunikace</t>
  </si>
  <si>
    <t>Rekonstrukce sil. III/4676 a mostů ev.č. 4676-2 a 4676-3 za Dolním Benešovem</t>
  </si>
  <si>
    <t>Podpora rozvoje muzejnictví a památkové péče v Moravskoslezském kraji – příspěvkové organizace MSK</t>
  </si>
  <si>
    <t>Pořízení Skeneru Cruse CS350ST-MS14400LED</t>
  </si>
  <si>
    <t>Zefektivnění ochrany knihovního fondu Moravskoslezské vědecké knihovny v Ostravě</t>
  </si>
  <si>
    <t>Oprava části fasády zámku ve Frýdku-Místku</t>
  </si>
  <si>
    <t>Toulky údolím Olše</t>
  </si>
  <si>
    <t>Úprava budovy na ul. Pražská v Českém Těšíně</t>
  </si>
  <si>
    <t>Výměna střešního pláště budovy v Masarykových sadech</t>
  </si>
  <si>
    <t>Hrad Sovinec - oprava vnějšího jižního opevnění</t>
  </si>
  <si>
    <t>Kapucínský klášter - Dům v zahradě páně</t>
  </si>
  <si>
    <t>Dotační program - Program na podporu poskytování sociálních služeb - PO kraje</t>
  </si>
  <si>
    <t>Bilaterální spolupráce s Odborem pro náhradní rodinnou péči Norského ředitelství pro děti, mládež a rodinné záležitosti v Oslu</t>
  </si>
  <si>
    <t>Kanalizační přípojka RMP Frýdek-Místek</t>
  </si>
  <si>
    <t>Venkovní úpravy ploch objektu na ul. K. Śliwky, č. p. 620 a pořízení klimatizace</t>
  </si>
  <si>
    <t>Rekonstrukce stravovacího provozu</t>
  </si>
  <si>
    <t>Kanalizační a vodovodní přípojka – budova chráněného bydlení Český Těšín</t>
  </si>
  <si>
    <t>Zefektivnění vzdělávání pracovníků v sociálních službách</t>
  </si>
  <si>
    <t>Vybudování čističky odpadních vod</t>
  </si>
  <si>
    <t>Příspěvek na provoz příspěvkovým organizacím v odvětví sociálních věcí - dofinancování provozu - krytí odpisů</t>
  </si>
  <si>
    <t>Teorie - most do dobré praxe aneb poznání nás pohání</t>
  </si>
  <si>
    <t>Oprava střešního pláště na objektu novostavby v Jakartovicích - Deštné</t>
  </si>
  <si>
    <t>Kde je vůle, tam je cesta - cílená podpora pracovníkům domova se zvláštním režimem při práci s osobami s poruchami chování</t>
  </si>
  <si>
    <t>Podporujeme neustálý rozvoj našich sociálních služeb</t>
  </si>
  <si>
    <t>Podpora procesů vedoucích ke standardizaci kvality a alternativní komunikace v Síriu, příspěvkové organizaci</t>
  </si>
  <si>
    <t>Rekonstrukce restaurace Zelený jelen</t>
  </si>
  <si>
    <t>Podpora odborného vzdělávání v Moravskoslezském kraji - příspěvkové organizace MSK</t>
  </si>
  <si>
    <t>Rekonstrukce ústředního topení včetně kotelny</t>
  </si>
  <si>
    <t>Rovný přístup ke kvalitnímu předškolnímu, primárnímu a sekundárnímu vzdělávání organizacím v odvětví školství</t>
  </si>
  <si>
    <t>Zvýšení platů nepedagogických zaměstnanců RgŠ</t>
  </si>
  <si>
    <t>Celková rekonstrukce kuchyně</t>
  </si>
  <si>
    <t>Oprava střech na budovách A, B, C</t>
  </si>
  <si>
    <t>Gymnázium Hladnov a Jazyková škola s právem státní jazykové zkoušky, Ostrava, příspěvková organizace706</t>
  </si>
  <si>
    <t xml:space="preserve"> Rekonstrukce zpevněné plochy</t>
  </si>
  <si>
    <t>Celková rekonstrukce elektroinstalace školy</t>
  </si>
  <si>
    <t>Novostavba tělocvičny</t>
  </si>
  <si>
    <t>Zajištění trvalých licencí Microsoft, obnova ICT a metodická podpora v oblasti ICT zajišťovaná KVIC</t>
  </si>
  <si>
    <t>Gymnázium, Ostrava-Hrabůvka, příspěvková organizace</t>
  </si>
  <si>
    <t>Výměna světel a rekonstrukce elektro rozvodů</t>
  </si>
  <si>
    <t>Rekonstrukce střechy tělocvičny N2765</t>
  </si>
  <si>
    <t>Výměna měděné střešní krytiny</t>
  </si>
  <si>
    <t>Výměna sanitárního vybavení</t>
  </si>
  <si>
    <t>Rekonstrukce osvětlení v budově gymnázia</t>
  </si>
  <si>
    <t>Stavební úpravy jídelny</t>
  </si>
  <si>
    <t>Rekonstrukce elektro rozvodů na ul. Divadelní</t>
  </si>
  <si>
    <t>Oprava střechy</t>
  </si>
  <si>
    <t>Výměna dešťové kanalizace</t>
  </si>
  <si>
    <t>Oprava fasády a střechy a částečné zateplení budov</t>
  </si>
  <si>
    <t>Rekonstrukce plynové kotelny školy</t>
  </si>
  <si>
    <t>Oprava rozvodu vody v budově PPP</t>
  </si>
  <si>
    <t>Oprava střechy školní budovy na ulici Zahradní 102</t>
  </si>
  <si>
    <t>Rekonstrukce kotelny Hotelu Hvězda</t>
  </si>
  <si>
    <t>Elektroinstalace a sociální zařízení tělocvičny</t>
  </si>
  <si>
    <t>Nákup nákladního vozidla pro výuku autoškoly</t>
  </si>
  <si>
    <t>Rekonstrukce sociálních zařízení v dílnách školy</t>
  </si>
  <si>
    <t>Sanace hlavní budovy</t>
  </si>
  <si>
    <t>Oprava a stavební úpravy sociálních zařízení školní jídelny</t>
  </si>
  <si>
    <t>Oprava oken</t>
  </si>
  <si>
    <t>Výměna zdravotechnických instalací domova mládeže C</t>
  </si>
  <si>
    <t>Oprava střešního pláště tělocvičny Husova</t>
  </si>
  <si>
    <t>Oprava střechy včetně výměny střešních trámů</t>
  </si>
  <si>
    <t>Rekonstrukce elektrických rozvodů</t>
  </si>
  <si>
    <t>Spojovací krček</t>
  </si>
  <si>
    <t>Rekonstrukce střechy zámečnické haly</t>
  </si>
  <si>
    <t>Rekonstrukce posilovny a sociálního zázemí</t>
  </si>
  <si>
    <t>Rekonstrukce sociálního zařízení Čáslavská</t>
  </si>
  <si>
    <t>Oprava stoupaček, sekce A</t>
  </si>
  <si>
    <t>Rekonstrukce sociálních zařízení</t>
  </si>
  <si>
    <t>Odstranění havarijního stavu splaškové kanalizace</t>
  </si>
  <si>
    <t>Modernizace školního statku v Opavě – zřízení učeben včetně vybavení</t>
  </si>
  <si>
    <t>Oprava venkovní dešťové kanalizace</t>
  </si>
  <si>
    <t>Odstranění havárie podlah v přízemí ZŠ a MŠ</t>
  </si>
  <si>
    <t>Terénní úpravy zahrady, herní prvky pro imobilní děti</t>
  </si>
  <si>
    <t>Celková oprava rozvodů vody</t>
  </si>
  <si>
    <t>Výměna okenního systému ve vestibulu a chodbách</t>
  </si>
  <si>
    <t>Základní umělecká škola Vladimíra Včelného, Bohumín, příspěvková organizace</t>
  </si>
  <si>
    <t>Napojení odpadů na veřejnou kanalizaci a zpevněné plochy</t>
  </si>
  <si>
    <t>Základní umělecká škola, Opava, příspěvková organizace</t>
  </si>
  <si>
    <t>Podpora neprofesionálního umění v Moravskoslezském kraji - příspěvkové organizace MSK</t>
  </si>
  <si>
    <t>Izolace a sanace zdiva školní budovy</t>
  </si>
  <si>
    <t>Elektronizace zdravotnických procesů – příspěvkové organizace v odvětví zdravotnictví</t>
  </si>
  <si>
    <t>Oprava střechy spalovny</t>
  </si>
  <si>
    <t>Osazení termoregulačních ventilů - Monoblok a Budova S</t>
  </si>
  <si>
    <t>Pořízení serverů, přepínačů a licencí</t>
  </si>
  <si>
    <t>Rekonstrukce areálových rozvodů studené vody</t>
  </si>
  <si>
    <t>Gama  detekční přístroj pro chirurgické oddělení</t>
  </si>
  <si>
    <t>Nemocnice s poliklinikou Karviná-Ráj - rekonstrukce centrální sterilizace</t>
  </si>
  <si>
    <t>Oprava elektroinstalace nemocnice Orlová</t>
  </si>
  <si>
    <t>Oprava elektroinstalace pro oddělení DIOP v nemocnici Orlová</t>
  </si>
  <si>
    <t>Osazení termoregulačních ventilů v nemocnici Orlová</t>
  </si>
  <si>
    <t>Přesun rehabilitace z polikliniky Mizerov do nemocnice Karviná -Ráj, objektu bývalé Následné péče</t>
  </si>
  <si>
    <t>Rekonstrukce rozvodny nízkého napětí - pracoviště Orlová</t>
  </si>
  <si>
    <t>Stavební úpravy oddělení DIOP v nemocnici Orlová</t>
  </si>
  <si>
    <t>Výměna zdravotechniky - plicní pavilon Karviná</t>
  </si>
  <si>
    <t>Výměna zdravotechniky v budově následné péče</t>
  </si>
  <si>
    <t>Modernizace náhradního zdroje elektřiny</t>
  </si>
  <si>
    <t>Modernizace vybavení pro obory návazné péče v Nemocnici Třinec, p.o.</t>
  </si>
  <si>
    <t>Rekonstrukce dětské jednotky intenzivní péče</t>
  </si>
  <si>
    <t>Rekonstrukce vodovodu</t>
  </si>
  <si>
    <t>Instalace systému „sestra -pacient"</t>
  </si>
  <si>
    <t>Modernizace vybavení pro obory návazné péče v Nemocnici ve Frýdku-Místku, p.o.</t>
  </si>
  <si>
    <t>Oprava havarijního stavu balkonu v budově D</t>
  </si>
  <si>
    <t>Protipožární ucpávky</t>
  </si>
  <si>
    <t>Rekonstrukce tlakové stanice kyslíku</t>
  </si>
  <si>
    <t>Zpracování projektové dokumentace na zřízení NIP a DIOP v budově V</t>
  </si>
  <si>
    <t>Rekonstrukce střechy nad mateřskou školou</t>
  </si>
  <si>
    <t>Zřízení sociálních zařízení ve druhém patře budovy</t>
  </si>
  <si>
    <t>Vybudování centra komplexní systematické domácí ošetřovatelské péče při SZZ v Krnově</t>
  </si>
  <si>
    <t>Optimalizace dostupnosti zdravotní techniky hospitalizovaným dětem</t>
  </si>
  <si>
    <t>Integrované bezpečnostní centrum Moravskoslezského kraje</t>
  </si>
  <si>
    <t>Integrované výjezdové centrum Mošnov</t>
  </si>
  <si>
    <t>Dotační program - Program  na podporu financování akcí s podporou EU</t>
  </si>
  <si>
    <t>Dotace - projekt Konvektomat pro Středisko</t>
  </si>
  <si>
    <t xml:space="preserve">Dotace - zhotovení projektové dokumentace stavebních úprav budovy č. p. 150 v Jablunkově, jejího interiérového řešení a vybudování expoziční části pro Muzeum Trojmezí </t>
  </si>
  <si>
    <t>Dotace - 16. Evropské setkání mládeže v Klimkovicích</t>
  </si>
  <si>
    <t xml:space="preserve">Obec Bernartice nad Odrou </t>
  </si>
  <si>
    <t xml:space="preserve">Obec Brantice </t>
  </si>
  <si>
    <t xml:space="preserve">Obec Budišovice </t>
  </si>
  <si>
    <t xml:space="preserve">Obec Darkovice </t>
  </si>
  <si>
    <t xml:space="preserve">Obec Dobratice </t>
  </si>
  <si>
    <t xml:space="preserve">Obec Dolní Domaslavice </t>
  </si>
  <si>
    <t xml:space="preserve">Obec Hladké Životice </t>
  </si>
  <si>
    <t xml:space="preserve">Obec Hlavnice </t>
  </si>
  <si>
    <t xml:space="preserve">Dotace - 37. sraz Lhot a Lehot České a Slovenské republiky </t>
  </si>
  <si>
    <t>Obec Lichnov (okr. Nový Jičín)</t>
  </si>
  <si>
    <t xml:space="preserve">Obec Mladecko </t>
  </si>
  <si>
    <t xml:space="preserve">Obec Olbramice </t>
  </si>
  <si>
    <t xml:space="preserve">Obec Pazderna </t>
  </si>
  <si>
    <t xml:space="preserve">Obec Petřvald </t>
  </si>
  <si>
    <t xml:space="preserve">Obec Pražmo </t>
  </si>
  <si>
    <t xml:space="preserve">Obec Stonava </t>
  </si>
  <si>
    <t xml:space="preserve">Obec Třebom </t>
  </si>
  <si>
    <t xml:space="preserve">Obec Vojkovice </t>
  </si>
  <si>
    <t xml:space="preserve">Obec Závada </t>
  </si>
  <si>
    <t xml:space="preserve">Ostrava, Hrabová </t>
  </si>
  <si>
    <t>Dotační program - Program na podporu stáží žáků a studentů ve firmách</t>
  </si>
  <si>
    <t>Ostrava, Krásné Pole</t>
  </si>
  <si>
    <t>Ostrava, Nová Bělá</t>
  </si>
  <si>
    <t>Ostrava, Proskovice</t>
  </si>
  <si>
    <t>Ostrava, Slezská Ostrava</t>
  </si>
  <si>
    <t xml:space="preserve">Ostrava, Svinov </t>
  </si>
  <si>
    <t xml:space="preserve">Ostrava, Vítkovice </t>
  </si>
  <si>
    <t>Dotační program - Podpora systému destinačního managementu turistických oblastí</t>
  </si>
  <si>
    <t>Bruntálsko</t>
  </si>
  <si>
    <t xml:space="preserve">Dotace - Generel cyklistické dopravy v regionu okresu Karviná </t>
  </si>
  <si>
    <t>Speciální výcvik jednotek hasičů pro připravenost zdolávání mimořádných událostí v oblasti chemie</t>
  </si>
  <si>
    <t>Zvyšování akceschopnosti vyhledávacích a záchranných modulů USAR a WASAR</t>
  </si>
  <si>
    <t xml:space="preserve">Slezské zemské muzeum, Opava </t>
  </si>
  <si>
    <t>Dotační program - Podpora vrcholového sportu v Moravskoslezském kraji</t>
  </si>
  <si>
    <t>Dotační program - Podpora významných sportovních akcí v Moravskoslezském kraji a sportovní reprezentace Moravskoslezského kraje na mezinárodní úrovni v roce 2017</t>
  </si>
  <si>
    <t>1.FBC Karviná, Karviná</t>
  </si>
  <si>
    <t>1st Baby School - Mateřská škola s.r.o.</t>
  </si>
  <si>
    <t>1st English Method s.r.o., Ostrava-Moravská Ostrava a Přívoz</t>
  </si>
  <si>
    <t>1st English, s.r.o., Ostrava, Moravská Ostrava a Přívoz</t>
  </si>
  <si>
    <t>4. přední hlídka Royal Rangers Oldřichovice, Třinec</t>
  </si>
  <si>
    <t>Dotační program - Naplňování Koncepce podpory mládeže na krajské úrovni v Moravskoslezském kraji</t>
  </si>
  <si>
    <t>ACRIOS Systems s.r.o., Ostrava-Jih</t>
  </si>
  <si>
    <t>ACTAEA, Rožnov pod Radhoštěm</t>
  </si>
  <si>
    <t>Dotace - veletrh pracovních příležitostí v Moravskoslezském kraji „JOBfest“</t>
  </si>
  <si>
    <t>Aerobik klub Ostrava z. s., Ostrava-Jih</t>
  </si>
  <si>
    <t>AGEL Střední zdravotnická škola s.r.o.</t>
  </si>
  <si>
    <t>AIREKO PLUS s.r.o., Ostrava</t>
  </si>
  <si>
    <t>Akcičky smích. radost. odpočinek, z. s., Ostrava-Poruba</t>
  </si>
  <si>
    <t xml:space="preserve">Dotace - mobilní hospic Strom života </t>
  </si>
  <si>
    <t>Dotační program - Podpora cestovního ruchu v Moravskoslezském kraji</t>
  </si>
  <si>
    <t>AquaKlim, s.r.o., Ostrava-Moravská Ostrava  a Přívoz</t>
  </si>
  <si>
    <t>AQUAZORBING.CZ s.r.o., Příbor</t>
  </si>
  <si>
    <t>Dotace - ordinace pro chudé</t>
  </si>
  <si>
    <t>ASOCIACE ŘECKÝCH OBCÍ V ČESKÉ REPUBLICE, z.s. - Řecká obec Karviná, pobočný spolek</t>
  </si>
  <si>
    <t>Automotoklub Petrovice u Karviné</t>
  </si>
  <si>
    <t>AZ HELP, zapsaný spolek, Vidnava</t>
  </si>
  <si>
    <t>Balónek z.s., Ostrava-Moravská Ostrava a Přívoz</t>
  </si>
  <si>
    <t>BeePartner a.s., Třinec</t>
  </si>
  <si>
    <t>BelleMED Innovations s.r.o., Ostrava-Poruba</t>
  </si>
  <si>
    <t>Bílovecká nemocnice, a.s.</t>
  </si>
  <si>
    <t>Rekonstrukce kotelny a další investiční akce v Bílovecké nemocnici a.s.</t>
  </si>
  <si>
    <t xml:space="preserve">BK Havířov o.s., Havířov </t>
  </si>
  <si>
    <t>BoKolobka tým Ostrava z. s., Ostrava</t>
  </si>
  <si>
    <t>BVÚ-Centrum pro volný čas a pomoc mládeži z.s., Ostrava-Moravská Ostrava a Přívoz</t>
  </si>
  <si>
    <t>CDS CARS s.r.o., Praha 2</t>
  </si>
  <si>
    <t>Dotační program - Soutěž o nejlepší chytrá řešení v Moravskoslezském kraji</t>
  </si>
  <si>
    <t>CDU SPORT - STOLNÍ TENIS OSTRAVA, z. s., Ostrava-Jih</t>
  </si>
  <si>
    <t>Centrum sociálních služeb Ostrava, o.p.s., Ostrava, Mariánské Hory a Hulváky</t>
  </si>
  <si>
    <t>Combat Garda, z. s., Ostrava-Vítkovice</t>
  </si>
  <si>
    <t>CSK Beskydy s.r.o., Nýdek</t>
  </si>
  <si>
    <t>CZ testing institute s.r.o., Fryčovice</t>
  </si>
  <si>
    <t>Dotace -  pronájem prostor, technického vybavení a pohoštění za účelem uspořádání XXIII. Setkání podnikatelů</t>
  </si>
  <si>
    <t>Český svaz chovatelů, z.s., Základní organizace Píšť, Píšť</t>
  </si>
  <si>
    <t>Český svaz plaveckých sportů, Praha 6</t>
  </si>
  <si>
    <t>Český svaz včelařů, z.s., základní organizace Frýdek - Místek, Frýdek-Místek</t>
  </si>
  <si>
    <t>Dotace - specializovaná paliativní (hospicová) péče v hospici CITADELA</t>
  </si>
  <si>
    <t>Digital Consulting s.r.o., Dětmarovice</t>
  </si>
  <si>
    <t>Dimitra Prusali, Ostrava-Poruba</t>
  </si>
  <si>
    <t>Dobrá rodina o.p.s., Praha 1</t>
  </si>
  <si>
    <t>DON BOSKO HAVÍŘOV o.p.s. Havířov</t>
  </si>
  <si>
    <t>DŽIVIPEN, Opava</t>
  </si>
  <si>
    <t>Educa24 agency, s.r.o., Ostrava-Petřkovice</t>
  </si>
  <si>
    <t>Eko-info centrum Ostrava, Ostrava</t>
  </si>
  <si>
    <t>ELEKTRO-PROJEKCE s.r.o., Ostrava-Mariánské Hory a Hulváky</t>
  </si>
  <si>
    <t>ELIM Ostrava, spolek, Ostrava-Moravská Ostrava a Přívoz</t>
  </si>
  <si>
    <t>Elite Timber Construction, s.r.o., Ostrava-Moravská Ostrava a Přívoz</t>
  </si>
  <si>
    <t>ENERGO SOLUTIONS s.r.o.. Ostrava-Moravská Ostrava a Přívoz</t>
  </si>
  <si>
    <t>Envir &amp; Power Ostrava a.s., Ostrava-Martinov</t>
  </si>
  <si>
    <t>Ergon - sociální podnik, z.s., Český Těšín</t>
  </si>
  <si>
    <t>eShopSystem s.r.o., Praha</t>
  </si>
  <si>
    <t>Dotace - cvičení a zdravý životní styl třetího věku</t>
  </si>
  <si>
    <t>Festival Sporťáček, z.s., Praha 4</t>
  </si>
  <si>
    <t>FILIP NERI, sdružení občanů, Dolní Sklenov, Hukvaldy</t>
  </si>
  <si>
    <t>FK Český Těšín, z.s., Český Těšín</t>
  </si>
  <si>
    <t>Florbal Havířov, Havířov</t>
  </si>
  <si>
    <t>Florbalový klub Horní Suchá z.s, Horní Suchá</t>
  </si>
  <si>
    <t>FOIBOS BOOKS s.r.o., Praha 4</t>
  </si>
  <si>
    <t>FOKUS-Opava, z.s., Svobodné Heřmanice</t>
  </si>
  <si>
    <t>Foreduca s.r.o., Dětmarovice</t>
  </si>
  <si>
    <t>Fotografická galerie Fiducia, Ostrava</t>
  </si>
  <si>
    <t>Dotace - provoz ambulance zubního lékaře v okrese Bruntál</t>
  </si>
  <si>
    <t>Dotace - informační a objednávkový webový server</t>
  </si>
  <si>
    <t>GARVIS Solutions s.r.o., Ostrava-Pustkovec</t>
  </si>
  <si>
    <t>GeoPrime Geodézie s.r.o., Ostrava</t>
  </si>
  <si>
    <t>Dotační program - Specializační vzdělávání všeobecných praktických lékařů pro dospělé a praktických lékařů pro děti a dorost</t>
  </si>
  <si>
    <t>Golf Club Lipiny, spolek, Karviná</t>
  </si>
  <si>
    <t xml:space="preserve">Handicap Sport Club Havířov, z.s., Havířov </t>
  </si>
  <si>
    <t>Handy Club Ostrava, zapsaný spolek, Ostrava-Jih</t>
  </si>
  <si>
    <t>ha-vel internet s.r.o., Ostrava-Muglinov</t>
  </si>
  <si>
    <t>Horolezecký oddíl Atlas Opava, z.s., Opava</t>
  </si>
  <si>
    <t>HUPL CZ s.r.o., Ostrava-Moravská Ostrava a Přívoz</t>
  </si>
  <si>
    <t>HV Výtahy s.r.o., Opava</t>
  </si>
  <si>
    <t xml:space="preserve"> Dotace - projekt Automobily pro Charitní pečovatelskou službu Charity Český Těšín</t>
  </si>
  <si>
    <t xml:space="preserve">Dotace - projekt Rekonstrukce koupelen v domově pro seniory </t>
  </si>
  <si>
    <t>Dotace - benefiční koncert Charity Frýdek-Místek</t>
  </si>
  <si>
    <t xml:space="preserve">Dotace - dofinancování Charitní pečovatelské služby </t>
  </si>
  <si>
    <t>Ing. Jana Blažejová, Býkov-Láryšov, Láryšov</t>
  </si>
  <si>
    <t>Ing. Lucie Houthoofdtová, Dobroslavice</t>
  </si>
  <si>
    <t>Ing. Štěpán Carbol, Morávka</t>
  </si>
  <si>
    <t xml:space="preserve">INškolka s.r.o. </t>
  </si>
  <si>
    <t>ITY z.s., Starý Jičín</t>
  </si>
  <si>
    <t>Jan Lipina, Jistebník</t>
  </si>
  <si>
    <t>Janáčkův máj, o.p.s., Ostrava-Moravská Ostrava a Přívoz</t>
  </si>
  <si>
    <t>Jiří Šindler, Slatina</t>
  </si>
  <si>
    <t>JK BRANTICE, z.s. Brantice</t>
  </si>
  <si>
    <t>JK Stáj Kennbery, Český Těšín</t>
  </si>
  <si>
    <t>Junák - český skaut, Moravskoslezský kraj, z. s., Ostrava-Vítkovice</t>
  </si>
  <si>
    <t>Kánoe klub Opava, z.s., Opava</t>
  </si>
  <si>
    <t>"Karate Havířov", Havířov</t>
  </si>
  <si>
    <t>KČT, odbor Moravská Ostrava, Ostrava, Moravská Ostrava a Přívoz</t>
  </si>
  <si>
    <t>KeyWord s.r.o., Karviná</t>
  </si>
  <si>
    <t>Klub plaveckých sportů Opava, z.s., Opava</t>
  </si>
  <si>
    <t>Dotace - příprava výstavy k 160. výročí vzniku plynárenství v Moravskoslezském kraji</t>
  </si>
  <si>
    <t>Krystal Help z.ú., Krnov</t>
  </si>
  <si>
    <t>Kulturní centrum Cooltour Ostrava z.ú., Ostrava-Moravská Ostrava a Přívoz</t>
  </si>
  <si>
    <t>Leemon Concept, s. r. o., Frýdek-Místek</t>
  </si>
  <si>
    <t>Lesní mateřská škola Mraveniště z.s.</t>
  </si>
  <si>
    <t>Meliorace a hrazení bystřin v lesích dle § 35 odst 1 a 3 lesního zákona</t>
  </si>
  <si>
    <t>LOCAL TV PLUS, spol. s r.o., Klimkovice</t>
  </si>
  <si>
    <t>Dotace - business snídaně "Bezpečná dopravní infrastruktura MSK 2017"</t>
  </si>
  <si>
    <t>Maraton klub Seitl Ostrava</t>
  </si>
  <si>
    <t>Mateřská škola PRIGO, s.r.o.</t>
  </si>
  <si>
    <t>Mateřská škola Profa z.s.</t>
  </si>
  <si>
    <t>MEDICA Třinec, z.ú.</t>
  </si>
  <si>
    <t xml:space="preserve">Městský fotbalový klub Frýdek - Místek z.s. </t>
  </si>
  <si>
    <t>Mich Med s.r.o., Nový Jičín</t>
  </si>
  <si>
    <t>Dotace - eJantarová cesta 2017</t>
  </si>
  <si>
    <t>Dotace - pronájem prostoru, technického vybavení a nákup služeb a pohoštění za účelem uspořádání 4.ročníku mezinárodní soutěže pro ženy nad 35 let - Missis Models 2017</t>
  </si>
  <si>
    <t>Dotace - projekt MEZINÁRODNÍ CENTRUM MEZIKULTURNÍ INTEGRACE</t>
  </si>
  <si>
    <t>Montessori základní škola Úsměv</t>
  </si>
  <si>
    <t>Moravskoslezská krajská rada Asociace TOM ČR, Ostrava-Moravská Ostrava a Přívoz</t>
  </si>
  <si>
    <t>Moravskoslezské inovační centrum Ostrava, a.s., Ostrava - Pustkovec</t>
  </si>
  <si>
    <t>Dotace - dovybavení stomatologické ordinace v Břidličné</t>
  </si>
  <si>
    <t>MUDr. Jana Kopřivíková, Bruntál</t>
  </si>
  <si>
    <t>MyAppIn s.r.o., Frýdek-Místek</t>
  </si>
  <si>
    <t>Dotace - nové prvky pasivní ochrany - nanočástice v nemocničním prostředí</t>
  </si>
  <si>
    <t>Národní stavební klastr z.s., Ostrava-Jih</t>
  </si>
  <si>
    <t>Dotace - multidisciplinární týmy</t>
  </si>
  <si>
    <t>Naučíme naše děti sportovat, z. s., Opava</t>
  </si>
  <si>
    <t>Netspot s.r.o., Petrovice u Karviné</t>
  </si>
  <si>
    <t xml:space="preserve">New Wind Production s.r.o., Hlučín </t>
  </si>
  <si>
    <t>NT min., s.r.o., Litultovice</t>
  </si>
  <si>
    <t>Dotace - projekt Chceme jezdit do své školy</t>
  </si>
  <si>
    <t>Obecně prospěšná společnost Sv. Josefa, o.p.s., Ropice</t>
  </si>
  <si>
    <t>Dotace - podpora primární péče</t>
  </si>
  <si>
    <t>Dotace - zajištění 2. ročníku Ostrava Fashion Weekend</t>
  </si>
  <si>
    <t>Dotace - pronájem prostor pro setkávání v rámci aktivit Spolku a kulturních akcí v roce 2017</t>
  </si>
  <si>
    <t>Osvětová beseda, obecně prospěšná společnost, Praha</t>
  </si>
  <si>
    <t>Paint Western Riding Club, pobočný spolek, Kozlovice</t>
  </si>
  <si>
    <t>Parnassius Štramberk, z. s., Štramberk</t>
  </si>
  <si>
    <t>PASKOV SAURIANS z.s., Paskov</t>
  </si>
  <si>
    <t>petit atelier s.r.o., Ropice</t>
  </si>
  <si>
    <t>photo nophoto z.s., Ostrava-Poruba</t>
  </si>
  <si>
    <t>POD SVÍCNEM, Frýdek-Místek</t>
  </si>
  <si>
    <t>Prádelna PRAPOS s.r.o., Ostrava-Jih</t>
  </si>
  <si>
    <t>Prime Communications, s.r.o., Praha 5</t>
  </si>
  <si>
    <t>PrimeCell Bioscience, a.s., Praha 1</t>
  </si>
  <si>
    <t>PROFICIO, o.s., Rybí</t>
  </si>
  <si>
    <t>Protimluv, Ostrava-Vítkovice</t>
  </si>
  <si>
    <t>Provoz Hlubina z.s., Ostrava</t>
  </si>
  <si>
    <t>PRVOČAS z.s., Janovice</t>
  </si>
  <si>
    <t>REINTEGRA, Krnov</t>
  </si>
  <si>
    <t>REIT Jízdárna pod Lipovým s. r. o., Morávka</t>
  </si>
  <si>
    <t>Renáta Skalíková, Jindřichov</t>
  </si>
  <si>
    <t>RenderWaves s.r.o., Třinec</t>
  </si>
  <si>
    <t>Royal Rangers v ČR 36. Přední hlídka v Opavě, Otice</t>
  </si>
  <si>
    <t>ROZKOŠ bez RIZIKA, Brno</t>
  </si>
  <si>
    <t>RPIC-ViP s.r.o., Ostrava, Mariánské Hory a Hulváky</t>
  </si>
  <si>
    <t>Římskokatolická farnost Bolatice, Bolatice</t>
  </si>
  <si>
    <t>Římskokatolická farnost Dětmarovice, Dětmarovice</t>
  </si>
  <si>
    <t>Římskokatolická farnost Holčovice, Holčovice</t>
  </si>
  <si>
    <t>Římskokatolická farnost Jeseník nad Odrou, Jeseník nad Odrou</t>
  </si>
  <si>
    <t>Římskokatolická farnost Jindřichov u Krnova, Slezské Rudoltice</t>
  </si>
  <si>
    <t>Římskokatolická farnost Lubojaty, Bílovec, Lubojaty</t>
  </si>
  <si>
    <t>Římskokatolická farnost Ludgeřovice</t>
  </si>
  <si>
    <t>Římskokatolická farnost Opava - Kateřinky</t>
  </si>
  <si>
    <t>Římskokatolická farnost Ostrava - Moravská Ostrava, Ostrava-Moravská Ostrava</t>
  </si>
  <si>
    <t>Římskokatolická farnost Ostrava - Polanka, Ostrava, Polanka nad Odrou</t>
  </si>
  <si>
    <t>Římskokatolická farnost Petrovice u Karviné</t>
  </si>
  <si>
    <t xml:space="preserve">Římskokatolická farnost Píšť </t>
  </si>
  <si>
    <t>Římskokatolická farnost Štramberk</t>
  </si>
  <si>
    <t>Římskokatolická farnost Velké Heraltice</t>
  </si>
  <si>
    <t>Římskokatolická farnost Vlčovice, Kopřivnice, Vlčovice</t>
  </si>
  <si>
    <t>Sanatorium Jablunkov, a.s.</t>
  </si>
  <si>
    <t>Podpora parku Sanatoria Jablunkov, a.s.</t>
  </si>
  <si>
    <t>Dotace- ambulance praktického lékaře – obec Hrádek</t>
  </si>
  <si>
    <t>Sbor dobrovolných hasičů Michálkovice</t>
  </si>
  <si>
    <t>SDO Brontosauři, z.s., Ostrava-Kunčičky</t>
  </si>
  <si>
    <t>Sdružení obrany spotřebitelů Moravskoslezského kraje, Ostrava-Moravská Ostrava a Přívoz</t>
  </si>
  <si>
    <t>Dotace - shromáždění, zveřejnění a průběžná aktualizace ucelených informací o jednotlivých úsecích silničního tahu I/11-I/57 Ostrava-Opava-Krnov-Bartultovice, státní hranice</t>
  </si>
  <si>
    <t>SDRUŽENÍ TELEPACE, Ostrava</t>
  </si>
  <si>
    <t>SENIOR DOMY POHODA ČESKÝ TĚŠÍN a.s., Český Těšín</t>
  </si>
  <si>
    <t>Severomoravský tenisový svaz, Ostrava-Moravská Ostrava a Přívoz</t>
  </si>
  <si>
    <t>Dotace - setkání členů dobrovolných hasičů z Hati a německého Quellendorfu u příležitosti 40. výročí partnerství</t>
  </si>
  <si>
    <t>Dotace - VI. ročník Beskydského železného hasiče a III. ročník memoriálu Jana Lewinského</t>
  </si>
  <si>
    <t xml:space="preserve">SH ČMS - Sbor dobrovolných hasičů Klimkovice, Klimkovice </t>
  </si>
  <si>
    <t>Dotace - příprava Memoriálu Jana Lišky</t>
  </si>
  <si>
    <t xml:space="preserve">SH ČMS - Sbor dobrovolných hasičů Staré Heřminovy, Staré Heřminovy  </t>
  </si>
  <si>
    <t>Dotace - podpora mládeže v hasičském sportu SDH Štěpánkovice</t>
  </si>
  <si>
    <t>Sjednocená organizace nevidomých a slabozrakých ČR, Praha 1</t>
  </si>
  <si>
    <t>SK Vitality Slezsko, z.s., Vendryně</t>
  </si>
  <si>
    <t xml:space="preserve">SK Vítkovice 1926 - Ridera, z. s., Ostrava-Vítkovice </t>
  </si>
  <si>
    <t>SKI MOSTY, Mosty u Jablunkova</t>
  </si>
  <si>
    <t>SKV BONATRANS Bohumín z.s., Bohumín</t>
  </si>
  <si>
    <t>Dotace - projekt Terapeutická komunita pro děti a mládež</t>
  </si>
  <si>
    <t>Slezský FC Opava, z.s., Opava</t>
  </si>
  <si>
    <t>Sousedé 55+ z.s. Píšť, Píšť</t>
  </si>
  <si>
    <t>Speciální škola Diakonie ČCE Ostrava, Ostrava-Vítkovice</t>
  </si>
  <si>
    <t>Společně, o.p.s., Brno-střed</t>
  </si>
  <si>
    <t>Dotace - XIX. ročník časopisu SeniorTip</t>
  </si>
  <si>
    <t>Spolek Jezdecký klub Caballero, Rychvald</t>
  </si>
  <si>
    <t>Spolek PORTAVITA, Havířov</t>
  </si>
  <si>
    <t xml:space="preserve">Spolek pro kulturní deník Ostravan.cz, Bolatice </t>
  </si>
  <si>
    <t>Spolek Půda, Český Těšín</t>
  </si>
  <si>
    <t xml:space="preserve">Dotace - hasičská soutěž Českého poháru v disciplínách TFA - Ostravská věž 2017 </t>
  </si>
  <si>
    <t>Sportovní klub orientačního běhu Ostrava, o.s., Ostrava-Moravská Ostrava a Přívoz</t>
  </si>
  <si>
    <t>Sportovní potápění Laguna Nový Jičín, pobočný spolek SPMS Nový Jičín</t>
  </si>
  <si>
    <t>Sportovní stáj Nový Jičín-Hermelín klub, z.s.</t>
  </si>
  <si>
    <t>Squash Klub Krnov, z.s., Krnov</t>
  </si>
  <si>
    <t>Stará aréna, spolek, Ostrava</t>
  </si>
  <si>
    <t>Stonavská Barborka, z.s., Stonava</t>
  </si>
  <si>
    <t>Stowarzyszenie Młodzieży Polskiej w RC - Sdružení polské mládeže v ČR, z.s.</t>
  </si>
  <si>
    <t>Svaz důchodců České republiky, z. s., Krajská organizace Moravskoslezského kraje, Frýdek-Místek</t>
  </si>
  <si>
    <t>Svaz Maďarů žijících v českých zemích - Cseh- és Morvaországi Magyarok Szövetsége, z. s., Pobočný spolek Ostrava</t>
  </si>
  <si>
    <t>T.J. Slavoj Poruba, z.s., Ostrava-Martinov</t>
  </si>
  <si>
    <t>TANEČNÍ STUDIO DANCEPOINT, z. s., Frýdek-Místek</t>
  </si>
  <si>
    <t>TECHNICKÉ SLUŽBY VRBNO s.r.o., Vrbno pod Pradědem</t>
  </si>
  <si>
    <t>Tělocvičná jednota Sokol  Karviná, Karviná</t>
  </si>
  <si>
    <t>Tělocvičná jednota Sokol Ostrava - Zábřeh, Ostrava-Jih</t>
  </si>
  <si>
    <t>Tělocvičná jednota Sokol Ostrava, Moravská Ostrava a Přívoz</t>
  </si>
  <si>
    <t>Dotace - projekt Slavnosti na hřišti – "Festyn na boisku"</t>
  </si>
  <si>
    <t>Tělovýchovná jednota Spartak Budišov nad Budišovkou, z.s., Budišov nad Budišovkou</t>
  </si>
  <si>
    <t>Tike s.r.o., Ostrava-Poruba</t>
  </si>
  <si>
    <t>TJ Klimkovice, z.s., Klimkovice</t>
  </si>
  <si>
    <t>TJ Slovan Havířov, Havířov</t>
  </si>
  <si>
    <t>Top race agency, z.s., Zábřeh</t>
  </si>
  <si>
    <t>Turistická oblast Opavské Slezsko, z.s., Opava</t>
  </si>
  <si>
    <t>TZB-energie CZ s.r.o., Havířov</t>
  </si>
  <si>
    <t>Ústav vývoje a klinických aplikací, z.ú., Ostrava-Pustkovec</t>
  </si>
  <si>
    <t>Venkovská škola Bludička, z.s., Nový Jičín</t>
  </si>
  <si>
    <t>Dotace - Moravia Railye - mezinárodní soutěž historických automobilů</t>
  </si>
  <si>
    <t>Dotace -  I-HeERO "European Truck Road Show for eCall HGV Conference"</t>
  </si>
  <si>
    <t>Dotace - realizace mezinárodní vědecké konference na téma Hospodářská politika v členských zemích Evropské unie</t>
  </si>
  <si>
    <t>Vysokoškolský sportovní klub VŠB-TU Ostrava</t>
  </si>
  <si>
    <t>Way of Warrior z.s., Vřesina</t>
  </si>
  <si>
    <t>YMCA Orlová, Orlová Město</t>
  </si>
  <si>
    <t>Základní škola Labyrint Lhota s.r.o.</t>
  </si>
  <si>
    <t>Zdravá vařečka - školní jídelna - vývařovna s.r.o.</t>
  </si>
  <si>
    <t>Dotace - projekt "Letní tábor Blackout: Celosvětový výpadek elektřiny"</t>
  </si>
  <si>
    <t>ZM SERVIS MORAVIA, s.r.o., Třinec</t>
  </si>
  <si>
    <t>Mateřská škola Opava, 17. listopadu, příspěvková organizace</t>
  </si>
  <si>
    <t>Mateřská škola Opava, Šrámkova, příspěvková organizace</t>
  </si>
  <si>
    <t>Mateřská škola Orlová-Lutyně Ke Studánce 1033 okres Karviná, příspěvková organzace</t>
  </si>
  <si>
    <t>Mateřská škola Ostrava-Nová Bělá, Na Pláni 2, příspěvková organizace</t>
  </si>
  <si>
    <t>Mateřská škola Ostrava-Výškovice, Staňkova 2, příspěvková organizace</t>
  </si>
  <si>
    <t>Středisko volného času Odry, příspěvková organizace</t>
  </si>
  <si>
    <t>Waldorfská základní škola a mateřská škola Ostrava, příspěvková organizace</t>
  </si>
  <si>
    <t>Základní škola a Mateřská škola Janovice, okres Frýdek-Místek, příspěvková organizace</t>
  </si>
  <si>
    <t>Základní škola generála Zdeňka Škarvady, Ostrava-Poruba, příspěvková organizace</t>
  </si>
  <si>
    <t>Základní umělecká škola Dobroslava Lidmily Ostrava-Svinov</t>
  </si>
  <si>
    <t>AP pro děti, žáky a studenty se SVP a mimořádně nadané</t>
  </si>
  <si>
    <t>Příspěvkové organizace v odvětví dopravy a chytrého regionu</t>
  </si>
  <si>
    <t>Celkový součet - příspěvkové organizace
v odvětví dopravy a chytrého regionu</t>
  </si>
  <si>
    <r>
      <t>2)</t>
    </r>
    <r>
      <rPr>
        <sz val="8"/>
        <rFont val="Tahoma"/>
        <family val="2"/>
        <charset val="238"/>
      </rPr>
      <t xml:space="preserve"> Ve sloupci Čerpáno jsou uvedeny poskytnuté příspěvky v roce 2017 snížené o případné vyúčtované vratky v závěru roku 2017 nebo počátkem roku 2018.</t>
    </r>
  </si>
  <si>
    <r>
      <t>2)</t>
    </r>
    <r>
      <rPr>
        <sz val="8"/>
        <rFont val="Tahoma"/>
        <family val="2"/>
        <charset val="238"/>
      </rPr>
      <t xml:space="preserve"> Ve sloupci Čerpáno jsou uvedeny poskytnuté dotace v roce 2017 snížené o případné vyúčtované vratky v závěru roku 2017 nebo počátkem roku 2018.</t>
    </r>
  </si>
  <si>
    <r>
      <t xml:space="preserve">2) </t>
    </r>
    <r>
      <rPr>
        <sz val="8"/>
        <rFont val="Tahoma"/>
        <family val="2"/>
        <charset val="238"/>
      </rPr>
      <t>Ve sloupci čerpáno jsou uvedeny poskytnuté dotace v roce 2017 snížené o případné vyúčtované vratky v závěru roku 2017 nebo počátkem roku 2018.</t>
    </r>
  </si>
  <si>
    <t>ZO ČSOP NOVÝ JIČÍN 70/02, Nový Jičín</t>
  </si>
  <si>
    <r>
      <t xml:space="preserve">2) </t>
    </r>
    <r>
      <rPr>
        <sz val="8"/>
        <rFont val="Tahoma"/>
        <family val="2"/>
        <charset val="238"/>
      </rPr>
      <t>Ve sloupci Čerpáno jsou uvedeny poskytnuté dotace v roce 2017 snížené o případné vyúčtované vratky v závěru roku 2017 nebo počátkem roku 2018.</t>
    </r>
  </si>
  <si>
    <t>Pořízení movitého majetku - příspěvkové organizace v odvětví sociálních věcí</t>
  </si>
  <si>
    <t>Rozdíl do výše celkových výdajů na akci bude dokryt  z rozpočtu města Frýdlant nad Ostravicí a zbývající část kryje příspěvková organizace Správa silnic Moravskoslezského kraje ze svého investičního fondu.</t>
  </si>
  <si>
    <t>PŘEHLED VÝDAJŮ V ODVĚTVÍ DOPRAVY A CHYTRÉHO REGIONU V ROCE 2017</t>
  </si>
  <si>
    <t>Schválený rozpočet 2017</t>
  </si>
  <si>
    <t>Upravený rozpočet 2017</t>
  </si>
  <si>
    <t>Prostředky ve výši 1.890 tis. Kč byly určeny na poskytnutí účelové dotace obchodní společnosti Koordinátor ODIS, s.r.o. na projekt "Realizace vybraných záměrů v integrované dopravě - Chytřejší kraj".  Vzhledem k tomu, že finanční prostředky jsou dle smluvního ujednání poskytnuty až po předložení faktur za realizaci projektu, nebyla tato část finančních prostředků vyčerpána. Z tohoto důvodu byly nevyčerpané finanční prostředky zapojeny do rozpočtu roku 2018.</t>
  </si>
  <si>
    <t>Nevyčerpané finanční prostředky byly účelově určeny na tři projekty, a to na Zkapacitnění účelové komunikace zóny Bravantice (10.000 tis. Kč),  Rozšíření místní komunikace „obecní silnice III-0579“ s napojením na silnici I/57 v Opavě (14.500 tis. Kč) a na Lanovou dráhu Nýdek - Čantoryje – dokumentace (486 tis. Kč). Předmětné dotace mají dobu použitelnosti stanovenou i v roce 2018. Vzhledem k tomu, že finanční prostředky jsou dle smluvního ujednání poskytnuty až po předložení faktur za realizaci projektu, nebyla tato část finančních prostředků vyčerpána. Z tohoto důvodu byly nevyčerpané finanční prostředky zapojeny do rozpočtu roku 2018.</t>
  </si>
  <si>
    <t>Nevyčerpané finanční prostředky byly určeny na zajištění administrace opakované veřejné zakázky pod názvem "Zajištění dopravní obslužnosti Moravskoslezského kraje – oblast Frýdlantsko" a  "Zajištění dopravní obslužnosti Moravskoslezského kraje – oblast NJ západ" a  na zajištění právního a ekonomického poradenství v souvislosti s veřejnými zakázkami na zajištění dopravní obslužnosti. Vzhledem k tomu, že úhradu za administraci veřejné zakázky je možné realizovat až po předložení kompletní dokumentace a fakturace právních služeb je smluvně stanovena i v roce 2018, nebyly tyto finanční prostředky vyčerpány.  Z tohoto důvodu byly nevyčerpané finanční prostředky zapojeny do rozpočtu roku 2018.</t>
  </si>
  <si>
    <t>Na základě usnesení č. 8/565 ze dne 28.2.2017 byl následně podepsán dodatek č. 4 ke smlouvě č. 00530/2014/KŘ, kterým došlo ke změně financování  regionální dráhy Sedlnice - Mošnov, Ostrava Airport. Tímto dodatkem kraj od roku 2017 již nebude hradit provozovateli čtvrtletní zálohy ve výši 2.026 tis. Kč. Dojde-li však ke snížení roční částky finančních prostředků přiznávaných z prostředků SFDI provozovateli na zajištění provozování a provozuschopnosti  výše uvedené dráhy, bude výše čtvrtletních záloh opět sjednána dalším dodatkem ke smlouvě.</t>
  </si>
  <si>
    <t>Nevyčerpané finanční prostředky ve výši 2.120 tis. Kč jsou smluvně vázány v objednávkách a smlouvách, a to na realizaci aktivit souvisejících se zaváděním inovačních technologií, naplňováním strategického plánu Chytřejší kraj. Vzhledem k tomu, že ze smluvního vztahu vyplývá plnění i v roce 2018, případně dodavatel dosud nerealizoval veškeré služby, byly tyto nevyčerpané finanční prostředky účelově zapojeny do rozpočtu roku 2018. Zbývající nevyčerpané finanční prostředky představují úsporu, jelikož došlo k objednání nižšího objemu služeb oproti předpokladu.</t>
  </si>
  <si>
    <t>Technická údržba, podpora a služby k software v odvětví dopravy a chytrého regionu</t>
  </si>
  <si>
    <t>ID - Moravia Railye - mezinárodní soutěž historických automobilů (Spolek Veterán Car Club Ostrava)</t>
  </si>
  <si>
    <t>ID - Business snídaně "Bezpečná dopravní infrastruktura MSK 2017" (Magnus Regio, s.r.o., Brno)</t>
  </si>
  <si>
    <t>ID - I-HeERO "European Truck Road Show for eCall HGV Conference" (VÍTKOVICE IT SOLUTIONS a.s., Ostrava)</t>
  </si>
  <si>
    <t>S ohledem na stanovené platební podmínky, kdy dotace bude vyplacena až po předložení závěrečného vyúčtování, jehož termín byl smlouvou nastaven na leden 2018, nebyly finanční prostředky v roce 2017 čerpány.  Z tohoto důvodu byly nevyčerpané finanční prostředky zapojeny do rozpočtu roku 2018.</t>
  </si>
  <si>
    <t>ID - eJantarová cesta 2017 (Milan Rajchl, Ostrava-Poruba)</t>
  </si>
  <si>
    <t>ID - Shromáždění, zveřejnění a průběžná aktualizace ucelených informací o jednotlivých úsecích silničního tahu I/11-I/57 Ostrava-Opava-Krnov-Bartultovice, státní hranice (Sdružení pro výstavbu komunikace I/11-I/57, Opava)</t>
  </si>
  <si>
    <t>Protihluková opatření na silnicích II. a III. tříd (Správa silnic Moravskoslezského kraje, příspěvková organizace, Ostrava)</t>
  </si>
  <si>
    <t xml:space="preserve">S ohledem na to, že  v průběhu roku 2017 nebylo vydáno žádné rozhodnutí Krajské hygienické stanice o nutnosti realizovat protihluková opatření, byly usnesením rady kraje č. 19/1659 ze dne 29.8.2017 finanční prostředky převedeny na akci Rekonstrukce křižovatky silnic III/48425 x III/48418 v obci Frýdlant n. O. a navazujících úseků komunikace. </t>
  </si>
  <si>
    <t>Zastupitelstvo kraje svým usnesením č. 6/568 ze dne 14.12.2017 rozhodlo o koupi pozemků v obci Václavovice za kupní cenu 1.250.850 Kč. Dle smluvních podmínek je splatnost kupní ceny stanovena až po provedení vkladu vlastnického práva do katastru nemovitostí na Moravskoslezský kraj, tj. ve druhém čtvrtletí 2018. Z tohoto důvodu byly nevyčerpané finanční prostředky ve výši 1.251 tis. Kč zapojeny do rozpočtu roku 2018. Zbývající částka představuje úsporu z důvodu úhrady kupní ceny u zavkladovaných kupních smluv až v lednu a únoru 2018.</t>
  </si>
  <si>
    <t>Nevyčerpané finanční prostředky jsou smluvně vázány na pořízení elektromobilu u vysoutěženého dodavatele společnosti Auto Heller. Vzhledem ke kapacitním problémům ze strany výrobce značky Volkswagen nebyl dodavatel schopen dodržet požadovaný termín dodání. Z tohoto důvodu byly nevyčerpané finanční prostředky zapojeny do rozpočtu roku 2018.</t>
  </si>
  <si>
    <t>Rekonstrukce sil. III/4676 a mostů ev.č. 4676-2 a 4676-3 za Dolním Benešovem (Správa silnic Moravskoslezského kraje, příspěvková organizace, Ostrava)</t>
  </si>
  <si>
    <t>Rekonstrukce křižovatky silnic III/48425 x III/48418 v obci Frýdlant n. O. a navazujících úseků komunikace (Správa silnic Moravskoslezského kraje, příspěvková organizace, Ostrava)</t>
  </si>
  <si>
    <t xml:space="preserve">Stavba byla termínově, z důvodu zachování provozu v zimním období, rozdělena na dvě samostatné etapy s předpokládaným finančním plněním v roce 2017 a v roce 2018 ve výši 3,5 mil. Kč. Celkové stavební náklady po provedeném výběrovém řízení na zhotovitele činí 12,8 mil. Kč, přičemž podíl města Frýdlant n. Ostravicí je vyčíslen na částku 5,7 mil. Kč. </t>
  </si>
  <si>
    <t>Úspora vznikla nižšími výdaji na opravu cementobetonového krytu letecko-provozních ploch oproti rozpočtu.</t>
  </si>
  <si>
    <t>Okružní křižovatka ulic Bezručova, Revoluční a Máchova v Bohumíně (Správa silnic Moravskoslezského kraje, příspěvková organizace, Ostrava)</t>
  </si>
  <si>
    <t>Nevyčerpané prostředky byly určeny na rekonstrukci Okružní křižovatky ulic Bezručova, Revoluční a Máchova v Bohumíně. Vzhledem k termínu zahájení realizace prací na této investici nedošlo v roce 2017 k čerpání finančních prostředků. Z tohoto důvodu byly nevyčerpané finanční prostředky zapojeny do rozpočtu roku 2018.</t>
  </si>
  <si>
    <t>Multimodální Cargo Mošnov – technická a dopravní infrastruktura</t>
  </si>
  <si>
    <t>Akce byla schválena usnesením rady kraje č. 27/2464 ze dne 12.12.2017. V roce 2017 byly zahájeny úkony směřující k zadání veřejné zakázky na zpracování všech stupňů projektové dokumentace stavby a výkon související inženýrské činnosti, přičemž smlouvy nebyly do konce roku 2017 uzavřeny. Z tohoto důvodu byly  nevyčerpané finanční prostředky zapojeny do rozpočtu roku 2018.</t>
  </si>
  <si>
    <t>Silnice 2009</t>
  </si>
  <si>
    <t>Silnice 2009 - obchvat Opava</t>
  </si>
  <si>
    <t>Mosty 2010</t>
  </si>
  <si>
    <t xml:space="preserve">Silnice II/462 Vítkov - Větřkovice </t>
  </si>
  <si>
    <t>Zůstatek tvoří vratka přeplatku odvodu za porušení rozpočtové kázně v rámci projektu Silnice 2009 - obchvat Opava. Nevyčerpané finanční prostředky představují  úsporu rozpočtu za rok 2017.</t>
  </si>
  <si>
    <t>Zastupitelstvo kraje rozhodlo profinancovat a kofinancovat projekt dne 25.6.2015 usnesením č. 15/1535. V rámci projektu bylo vydáno Rozhodnutí o poskytnutí dotace. Fyzická realizace stavby byla ukončena. Úhrada závěrečné faktury vč. pozastávky byla v souladu s platebními podmínkami smlouvy o dílo  provedena na počátku roku 2018, proto byly nevyčerpané finanční prostředky převedeny do rozpočtu roku 2018.</t>
  </si>
  <si>
    <t>Zastupitelstvo kraje schválilo zahájení přípravy projektu, rozhodlo o profinancování a kofinancování a zahájení realizace projektu dne 25.9.2015 usnesením č. 16/1620. Vzhledem k posunu plánovaných aktivit oproti původnímu harmonogramu byly nevyčerpané prostředky převedeny do rozpočtu roku 2018.</t>
  </si>
  <si>
    <t>Úspora vznikla v důsledku méněprací sjednaných v rámci dohody uzavřené se zhotovitelem stavby po ukončení akce.</t>
  </si>
  <si>
    <t xml:space="preserve">Zastupitelstvo kraje rozhodlo profinancovat a kofinancovat projekt dne 22.9.2016 usnesením č. 21/2233. V rámci projektu byla předložena žádost o dotaci a byla vyhlášena veřejná zakázka na zhotovitele stavby. Výdaje za administraci veřejné zakázky včetně ostatních výdajů souvisejících s přípravou projektu budou čerpány v průběhu roku 2018. </t>
  </si>
  <si>
    <t>Zastupitelstvo kraje rozhodlo o profinancování a kofinancování projektu dne 23.6.2016 usnesením č. 20/2083. Smlouva o dílo byla uzavřena v průběhu 2. čtvrtletí roku 2017. Ihned po zahájení realizace stavby vyvstala nutnost zajistit alternativní řešení pro provoz náhradní městské hromadné přepravy. To způsobilo zpoždění ve výstavbě díla a s ohledem na klimatické podmínky již nebylo možné dokončit dílo do konce roku, jak bylo původně plánováno. Nevyčerpané finanční prostředky určené na stavbu byly zapojeny do rozpočtu na rok 2018.</t>
  </si>
  <si>
    <t xml:space="preserve">Zastupitelstvo kraje rozhodlo o profinancování a kofinancování projektu dne 23.6.2016 usnesením č. 20/2083. Projekt byl  předložen do příslušné výzvy po ukončení veřejné zakázky na výběr zhotovitele stavby, k čemuž došlo koncem roku 2017. Vzhledem k administrativní náročnosti celého procesu (tři smluvní strany, posuny termínů pro odevzdání nabídek na základě dodatečných informací) nastal posun výdajů za studii proveditelnosti, služby externího zpracovatele veřejné zakázky do roku 2018. </t>
  </si>
  <si>
    <t xml:space="preserve">Zastupitelstvo kraje rozhodlo o profinancování a kofinancování projektu dne 23.6.2016 usnesením č. 20/2083. Po předložení do příslušné výzvy byl projekt vybrán k financování a kraj obdržel v červnu Rozhodnutí o poskytnutí dotace. Dokončení realizace stavby a s tím související úhrady faktur za stavební dílo s ohledem na sjednané platební podmínky proběhly v 1. čtvrtletí roku 2018. </t>
  </si>
  <si>
    <t>Zastupitelstvo kraje rozhodlo o profinancování a kofinancování projektu dne 16.3.2016 usnesením č. 3/145. Po předložení žádosti o dotaci řídící orgán vybral projekt k financování. Stavba byla zahájena koncem roku 2017 a vzhledem k platebním podmínkám sjednaným v rámci smlouvy o dílo dojde k úhradě stavebních výdajů v průběhu roku 2018.</t>
  </si>
  <si>
    <t xml:space="preserve">Zastupitelstvo kraje rozhodlo o profinancování a kofinancování projektu dne 23.6.2016 usnesením č. 20/2083. V rámci projektu se přepracovává studie proveditelnosti a žádost o poskytnutí dotace za účelem splnění podmínek dotačního programu. Zahájení realizace stavby je plánováno dle harmonogramu v 2. čtvrtletí roku 2018. Nevyčerpaná část výdajů na přípravu projektu bude použita k financování závazků souvisejících se stavbou. </t>
  </si>
  <si>
    <t xml:space="preserve">Zastupitelstvo kraje rozhodlo o profinancování a kofinancování projektu dne 23.6.2016 usnesením č. 20/2083. Projekt byl přijat řídícím orgánem k financování a kraj obdržel Rozhodnutí o poskytnutí dotace.  V rámci projektu již byla ukončena veřejná zakázka na výběr zhotovitele stavby, jejíž administraci zajišťuje externí firma. Závazky vůči externímu zpracovateli budou hrazeny až v roce 2018 z důvodu delšího časového odstupu mezi ukončením veřejné zakázky a obdržením faktury od zpracovatele. </t>
  </si>
  <si>
    <t>Zastupitelstvo kraje rozhodlo o profinancování a kofinancování projektu dne 16.3.2017 usnesením č. 3/145. Vzhledem k zdlouhavému průběhu veřejné zakázky na výběr zhotovitele stavby došlo k pozdějšímu zahájení realizace stavebního díla, než bylo původně plánováno. Nevyčerpané finanční prostředky byly zapojeny do rozpočtu roku 2018 a budou použity na financování závazků vyplývajících ze smlouvy o dílo uzavřené se zhotovitelem stavby.</t>
  </si>
  <si>
    <t xml:space="preserve">Zastupitelstvo kraje rozhodlo o profinancování a kofinancování projektu dne 16.3.2017 usnesením č. 3/145. Realizace stavebního díla Silnice III/4848 Frýdek – Místek průtah (1. část projektu) byla zahájena v červenci. Stavba byla dle termínů stanovených ve smlouvě o dílo dokončena do konce roku, závěrečná faktura za listopad  byla v souladu s platebními podmínkami smlouvy uhrazena až počátkem roku 2018. </t>
  </si>
  <si>
    <t>Zastupitelstvo kraje rozhodlo o profinancování a kofinancování projektu usnesením č. 3/145 ze dne 16.3.2017. Dosud nebyla ukončena veřejná zakázka na výběr zhotovitele stavby administrovaná externím zpracovatelem. Závazky vůči externímu zpracovateli budou hrazeny až v 1. pol. roku 2018 z důvodu delšího časového odstupu mezi ukončením veřejné zakázky a obdržením faktury od zpracovatele. Na základě výše uvedeného byly nevyčerpané finanční prostředky zapojeny do rozpočtu roku 2018.</t>
  </si>
  <si>
    <t>Zastupitelstvo kraje rozhodlo o profinancování a kofinancování projektu  usnesením č. 21/2233 ze dne 22.9.2016. V rámci projektu byla zpracována studie proveditelnosti a veřejná zakázka na výběr zhotovitele stavby administrovaná externím zpracovatelem ještě nebyla ukončena. Závazky vůči externímu zpracovateli budou hrazeny v roce 2018 z důvodu delšího časového odstupu mezi ukončením veřejné zakázky a obdržením faktury od zpracovatele. Na základě výše uvedeného byly nevyčerpané finanční prostředky zapojeny do rozpočtu roku 2018.</t>
  </si>
  <si>
    <t>Zastupitelstvo kraje rozhodlo o profinancování a kofinancování projektu usnesením č. 5/441 ze dne 14.9.2017. V rámci projektu byla zpracována studie proveditelnosti, probíhá veřejná zakázka na zhotovitele stavby. Vzhledem k zdlouhavému procesu hodnocení projektu řídícím orgánem a délce trvání výběru zhotovitele stavby budou výdaje na přípravu projektu realizovány až v průběhu roku 2018. Na základě výše uvedeného byly nevyčerpané finanční prostředky zapojeny do rozpočtu roku 2018.</t>
  </si>
  <si>
    <t>Zastupitelstvo kraje rozhodlo o profinancování a kofinancování projektu  usnesením č. 21/2233 ze dne 22.9.2016. V rámci projektu byla ukončena veřejná zakázka na výběr zhotovitele stavby, jejíž administraci zajišťuje externí firma. Závazky vůči externímu zpracovateli budou hrazeny až v roce 2018 z důvodu delšího časového odstupu mezi ukončením veřejné zakázky a obdržením faktury od zpracovatele. Na základě výše uvedeného byly nevyčerpané finanční prostředky zapojeny do rozpočtu roku 2018.</t>
  </si>
  <si>
    <t>Zastupitelstvo kraje rozhodlo o profinancování a kofinancování projektu usnesením č. 3/145 ze dne 16.3.2017. Vzhledem k zdlouhavému průběhu veřejné zakázky na výběr zhotovitele stavby došlo k pozdějšímu zahájení realizace stavebního díla, než bylo původně plánováno. Na základě výše uvedeného byly nevyčerpané finanční prostředky zapojeny do rozpočtu roku 2018, kde byly použity na úhradu závazků vyplývajících z uzavřené smlouvy o dílo.</t>
  </si>
  <si>
    <t>Zastupitelstvo kraje rozhodlo o profinancování a kofinancování projektu usnesením č. 3/145 ze dne 16.3.2017. V rámci projektu byla ukončena veřejná zakázka na výběr zhotovitele stavby, jejíž administraci zajišťuje externí firma. Závazky vůči externímu zpracovateli budou hrazeny až v roce 2018 z důvodu delšího časového odstupu mezi ukončením veřejné zakázky a obdržením faktury od zpracovatele. Na základě výše uvedeného byly nevyčerpané finanční prostředky zapojeny do rozpočtu roku 2018.</t>
  </si>
  <si>
    <t>Zastupitelstvo kraje rozhodlo o profinancování a kofinancování projektu dne 14.9.2017 usnesením č. 5/455. Byly objednány služby  za znalecký posudek, které budou realizovány v roce 2018. Z tohoto důvodu byly nevyčerpané finanční prostředky převedeny do rozpočtu roku 2018.</t>
  </si>
  <si>
    <t>PŘEHLED VÝDAJŮ V ODVĚTVÍ KRIZOVÉHO ŘÍZENÍ V ROCE 2017</t>
  </si>
  <si>
    <t>Dotační program - Zachování a obnova válečných hrobů a pietních míst</t>
  </si>
  <si>
    <t>Dotační program nebyl v roce 2017 vyhlášen, proto bylo 250 tis. Kč použito na poskytnutí účelové dotace Statutárnímu městu Ostrava - Městskému obvodu Poruba na rekonstrukci válečného hrobu v rámci akce Zachování a obnova válečných hrobů a pietních míst a zbývajících 500 tis. Kč bylo převedeno do rezervy jakožto úspora v rámci rozpočtového roku 2017.</t>
  </si>
  <si>
    <t>Nevyčerpané prostředky ve výši 2.400 tis. Kč představují vratku z poskytnuté dotace HZS MSK určené na dostavbu hasičské stanice v Bruntále. Nevyčerpané prostředky budou v souladu s dodatkem č. 1 smlouvy č. 00819/2017/KH opětovně poskytnuty formou dotace HZS v roce 2018.</t>
  </si>
  <si>
    <t>Nevyčerpané finanční prostředky ve výši 36,5 tis. Kč představují úsporu vzniklou výběrem vhodného dodavatele na pohoštění a nižšími požadavky na nákup ochranných pomůcek pro členy bezpečnostní rady a krizového štábu kraje.</t>
  </si>
  <si>
    <t>Nevyčerpané finanční prostředky ve výši 52,6 tis. Kč představují úsporu vzniklou nižším čerpáním výdajů na nájemné, pohoštění a nákup drobného materiálu v souvislosti s uskutečněným školením pracovníků krizového řízení obcí s rozšířenou působností a pověřených obcí a odbornou přípravou tajemníků bezpečnostních rad obcí s rozšířenou působností.</t>
  </si>
  <si>
    <t xml:space="preserve">Nevyčerpané finanční prostředky ve výši 1.378,5 tis. Kč představují dotaci schválenou usnesením zastupitelstva kraje č. 5/390 ze dne 14.9.2017 Oblastnímu spolku Českého červeného kříže Ostrava. Dotace je určena na pořízení zásahového vozidla se specifickou zástavbou pro Záchranný tým Oblastního spolku ČČK Ostrava s časovou použitelností do 30.6.2018. V souladu s podmínkami smlovy o poskytnutí dotace budou prostředky převedeny na účet příjemce až po předložení kopie faktury za pořízení vozidla.. Zbývající nevyčerpané prostředky ve výši 1.548,2 tis. Kč představují úsporu na akci z důvodu nepodání žádostí o poskytnutí dotací ze strany obcí a dalších subjektů v předpokládaném objemu. </t>
  </si>
  <si>
    <t>Nevyčerpané finanční prostředky ve výši 600,1 tis. Kč byly určeny na pořízení 2 zásahových stanů včetně naftových topidel pro potřeby Krajského vojenského velitelství (KVV) Ostrava a 3 ks zdravotnických skládacích nosítek. S ohledem na termín dodání byly prostředky převedeny do rozpočtu 2018. Další nevyčerpané prostředky ve výši 3.061 tis. Kč určené na nákup 3 vozidel pro potřeby KVV Ostrava představují úsporu na akci z důvodu nedodání specifikace ve lhůtě, aby mohla být v roce 2017 vypsána veřejná zakázka. Zbývající nevyčerpané prostředky ve výši 626,5 tis. Kč představují úsporu na akci z důvodu nižších cenových nabídek dodavatelů při zajištění branných akcí pro žáky základních škol a studenty středních škol, kterou zajišťovalo KVV Ostrava.</t>
  </si>
  <si>
    <t>Nevyčerpané finanční prostředky ve výši 4.690 tis. Kč byly určeny na pořízení technických záchranných prostředků pro záchranu ve vodě, technických prostředků pro vyprošťování a na pořízení chranných obleků pro HZS MSK. S ohledem na termín dodání byly nevyčerpané prostředky převedeny do rozpočtu roku 2018. Zbývající nevyčerpané prostředky ve výši 202,3 tis. Kč představují úsporu na akci z důvodu nižších cenových nabídek dodavatelů v rámci veřejných zakázek.</t>
  </si>
  <si>
    <t>Nevyčerpané finanční prostředky ve výši 1.354,5 tis. Kč  představují část neinvestiční dotace poskytnuté HZS MSK na úhradu provozních nákladů IVC Nošovice, která byla vrácena na účet kraje v prosinci 2017. Jedná se o nevyčerpané prostředky za pohonné hmoty z důvodu dodržení limitu na výši pohonných hmot stanovených MV ČR pro rok 2017.</t>
  </si>
  <si>
    <t>Nevyčerpané prostředky ve výši 5.841,5 tis. Kč byly určeny pro jednotky SDH obcí na pořízení termokamer a ochranných obleků pro práci ve vodě. S ohledem na termín dodání byly tyto prostředky převedeny do rozpočtu roku 2018. Další nevyčerpané prostředky ve výši 4.469,5 tis. Kč určené na poskytnutí 2. splátky dotace městu Vrbno pod Pradědem na technické zhodnocení hasičské plošiny Tatra 815 a 7.735 tis. Kč určené na poskytnutí dotací obcím na pořízení dopravních automobilů a rekonstrukci požárních zbrojnic pro jednotky SDH byly s ohledem na podmínky pro poskytnutí dotací převedeny do rozpočtu roku 2018. Zbývající nevyčerpané prostředky představují úsporu na akci z důvodu nižších cenových nabídek dodavatelů v rámci veřejných zakázek.</t>
  </si>
  <si>
    <t xml:space="preserve">Vzhledem k tomu, že se v roce 2017 neuskutečnily plánované semináře a mezinárodní konference v oblasti požární ochrany a integrovaného záchranného systému, byly prostředky převedeny na akci Propagace kraje a prezentační předměty a byly použity na prezentaci kraje v rámci Olympijských festivalů v době konání ZOH. </t>
  </si>
  <si>
    <t>Důvodem nevyčerpání finančních prostředků ve výši 321,8 tis. Kč bylo neuskutečnění některých plánovaných cvičení v souladu s Plánem cvičení složek Integrovaného záchranného systému schváleného Bezpečnostní radou Moravskoslezského kraje na rok 2017 a také úspora vzniklá vhodným výběrem dodavatelů nabízejících výhodné cenové podmínky.</t>
  </si>
  <si>
    <t>Finanční prostředky ve výši 220 tis. Kč byly určeny na poskytnutí dotace HZS MSK na úhradu výdajů v souvislosti se zvyšováním bezpečnosti při výjezdu složek IZS k mimořádným událostem z areálu IVC Bílovec a zvýšením úrovně zabezpečení areálu. S ohledem na podmínky stanovené smlouvou o poskytnutí dotace byly nevyčerpané prostředky převedeny do roku 2018.</t>
  </si>
  <si>
    <t>Nevyčerpané finanční prostředky ve výši 85,7 tis. Kč představují úsporu vzniklou vhodným výběrem dodavatelů pohoštění u příležitosti slavnostního předávání techniky obcím pro jednotky SDH obcí a HZS MSK zástupci Moravskoslezského kraje.</t>
  </si>
  <si>
    <t>Na základě uzavřeného Memoranda o výstavbě IVC ve městě Jablunkov rozhodlo zastupitelstvo kraje o poskytnutí dotace městu Jablunkov na zpracování projektové dokumentace k výstavbě IVC ve výši 500 tis. Kč a na výstavbu IVC ve výši 18.000 tis. Kč. S ohledem na termín realizace výstavby do 31.12.2018 a s ohledem na podmínky stanovené dotační smlouvou byly nevyčerpané finanční prostředky ve výši 18.000 tis. Kč převedeny do rozpočtu roku 2018.</t>
  </si>
  <si>
    <t>Celoroční systematická podpora složek Integrovaného záchranného systému Moravskoslezského kraje</t>
  </si>
  <si>
    <t>Prostředky na akci byly schváleny na výdaje související s celoroční systematickou podporou složek IZS. V průběhu roku 2017 byly postupně převáděny v rámci rozpočtu, a to 8.000 tis. Kč na výstavbu IVC Jablunkov, 5.300 tis. Kč pro Krajské vojenské velitelství Ostrava na pořízení 3 terénních vozidel, střeleckého trenažeru, polních lehátek a nosítek a na zajištění bezpečnostní akce WOLFRAM pro žáky ZŠ a 2.700 tis. Kč na pořízení 2 terenních vozidel pro Krajské ředitelství policie MSK (akce Podpora činnosti bezpečnostních a ostatních složek MSK), 1.378,5 tis. Kč na poskytnutí dotace Oblastnímu spolku Českého červeného kříže Ostrava na zakoupení zásahového vozidla se specifickou zástavbou (akce Podpora obcím a organizacím na úseku bezpečnosti a IZS), 1.394,2 tis. Kč na dofinancování pořízení 18 ks termokamer pro jednotky SDH (akce Příspěvek obcím na financování potřeb jednotek SDH obcí), 980 tis. Kč na úhradu nákladů k zajištění bezpečnostních opatření při konání Dnů NATO v Ostravě &amp; Dnů Vzdušných sil Armády ČR 2017 (akce Podpora akcí celokrajského významu), 157,3 tis. Kč na nákup plynového chromatografu pro HZS MSK (akce Realizace koncepce ochrany obyvatel kraje - příprava na mimořádné situace), 90 tis. Kč na Setkání členů dobrovolných hasičů z Hati a německého Quellendorfu u příležitosti 40. výročí partnerství (Ostatní individuální dotace v odvětví krizového řízení).</t>
  </si>
  <si>
    <t>Finanční prostředky slouží jako rezerva pro případ nepřidělení prostředků ze státního rozpočtu, v roce 2017 nevznikla potřeba čerpání těchto prostředků a nevyčerpané prostředky ve výši 10 tis. Kč představují úsporu na akci.</t>
  </si>
  <si>
    <t>Finanční prostředky byly určeny na podporu účastí členů Hasičského záchranného sboru MSK na významných akcích v tuzemsku i zahraničí. Nevyčerpané prostředky ve výši 140 tis. Kč představují úsporu na akci.</t>
  </si>
  <si>
    <t>ID - Úhrada nákladů souvisejících s realizaci hasičské soutěže Českého poháru v disciplínách TFA - Ostravská věž 2017 (Sportovní klub Hasičského záchranného sboru Moravskoslezského kraje, z.s.)</t>
  </si>
  <si>
    <t>ID - Úhrada uznatelných nákladů projektu Setkání členů dobrovolných hasičů z Hati a německého Quellendorfu u příležitosti 40. výročí partnerství (SH ČMS – Sbor dobrovolných hasičů Hať)</t>
  </si>
  <si>
    <t>ID - Úhrada nákladů souvisejících s organizací VI. ročníku Beskydského železného hasiče a III. ročník memoriál Jana Lewinského (SH ČMS - Sbor dobrovolných hasičů Jablunkov)</t>
  </si>
  <si>
    <t>ID - Úhrada nákladů spojených s přípravou Memoriálu Jana Lišky (SH ČMS - Sbor dobrovolných hasičů Krnov)</t>
  </si>
  <si>
    <t>ID - Úhrada uznatelných nákladů na podporu mládeže v hasičském sportu SDH Štěpánkovice (SH ČMS - Sbor dobrovolných hasičů Štěpánkovice)</t>
  </si>
  <si>
    <t>V rámci dovybavení Integrovaného bezpečnostního centra požádal HZS MSK o obnovu a doplnění audiovizuální techniky v objektu IBC Ostrava. S ohledem na termín realizace veřejné zakázky byly nevyčerpané finanční prostředky ve výši 23.590,2 tis. Kč převedeny do rozpočtu roku 2018. Zbývající nevyčerpaná částka představuje úsporu nákladů u veřejných zakázek, kdy dodavatelé nabídli nižší cenové nabídky u ostatních projektů týkajících se IBC Ostrava.</t>
  </si>
  <si>
    <t xml:space="preserve">Akce IVC Ostrava – Jih (Dovybavení - anténní systém) byla schválena usnesením rady kraje č. 4/241 dne 22.12.2016 s předpokládanými  náklady 580 tis. Kč, realizace proběhne v roce 2018.  Akce IVC Ostrava – Jih (Vyztužení obvodových stěn boxů pro koně) byla schválena usnesením rady kraje č. 13/997 dne 18.5.2017 s předpokládanými náklady 465 tis. Kč. V průběhu veřejné zakázky se k zajištění realizace  opakovaně nikdo nepřihlásil. Zakázka byla znovu vyhlášena v říjnu 2017 a samotná realizace proběhne v roce 2018. Z výše uvedených důvodů byly převedeny nevyčerpané finanční prostředky u těchto akcí do rozpočtu roku 2018. </t>
  </si>
  <si>
    <t>Zastupitelstvo kraje rozhodlo profinancovat a kofinancovat akci usnesením č. 3/146 ze dne 16.3.2017. Realizace stavby byla zahájena se zpožděním z důvodu zdlouhavého průběhu veřejné zakázky na výběr zhotovitele stavby. Na základě výše uvedeného byly nevyčerpané finanční prostředky zapojeny do rozpočtu roku 2018, kde budou použity ke krytí stavebních výdajů souvisejících s uzavřenou smlouvou o dílo.</t>
  </si>
  <si>
    <t>Čerpací stanice pohonných hmot pro Integrované výjezdové centrum Ostrava-Jih - PD</t>
  </si>
  <si>
    <t>Akce nebyla v roce 2017 realizována, finanční prostředky byly převedeny do rezervy jako zdroj pro financování akce v rozpočtu kraje na rok 2018. V roce 2018 budou prostředky poskytnuty HZS MSK formou investiční účelové dotace.</t>
  </si>
  <si>
    <t>Akce byla schválena usnesením rady kraje č. 12/891 dne 25.4.2017. Z důvodu opakovaného výběru zhotovitele byla smlouva na realizaci první etapy uzavřena až v září 2017 s termínem dokončení do konce roku 2017. Platba faktur za dílo byla plánovaná na leden 2018. S ohledem na výše uvedenou skutečnost byly převedeny nevyčerpané finanční prostředky do rozpočtu roku 2018.</t>
  </si>
  <si>
    <t xml:space="preserve">Zastupitelstvo kraje rozhodlo o profinancování a kofinancování projektu dne 15.6.2017 usnesením č. 4/309. Vzhledem k větší časové náročnosti přípravy projektu byly nevyčerpané prostředky převedeny do rozpočtu roku 2018. </t>
  </si>
  <si>
    <t>Specializovaný výcvik jednotek hasičů pro zdolávání 
mimořádných událostí v silničních a železničních tunelech</t>
  </si>
  <si>
    <t>Zastupitelstvo kraje rozhodlo o profinancování a kofinancování projektu dne 21.4.2016 usnesením č. 19/1989.  Vzhledem k tomu, že nevyčerpané prostředky ze zálohové platby jsou určeny k financování projektu i v roce 2018, byly nevyčerpané prostředky převedeny do rozpočtu roku 2018.</t>
  </si>
  <si>
    <t>Zvyšování akceschopnosti vyhledávacích 
a záchranných modulů USAR a WASAR</t>
  </si>
  <si>
    <t>Zvyšování připravenosti obyvatel a příslušníků HZS 
na mimořádné události</t>
  </si>
  <si>
    <t>Zastupitelstvo kraje rozhodlo o profinancování a kofinancování projektu dne 21.4.2016 usnesením č. 19/1989.  V roce 2017 přijal kraj 2 zálohové platby, jejichž nevyčerpaný zůstatek je určen k financování projektu i v roce 2018. Z tohoto důvodu byly nevyčerpané finanční prostředky převedeny do rozpočtu roku 2018.</t>
  </si>
  <si>
    <t>Speciální výcvik jednotek hasičů pro připravenost 
zdolávání mimořádných událostí v oblasti chemie</t>
  </si>
  <si>
    <t>Zastupitelstvo kraje rozhodlo o profinancování a kofinancování projektu dne 21.4.2016 usnesením č. 19/1989. Nevyčerpané prostředky ze zálohové platby jsou určeny k financování projektu i v r. 2018. Z tohoto důvodu byly nevyčerpané finanční prostředky převedeny do rozpočtu roku 2018.</t>
  </si>
  <si>
    <t>Zastupitelstvo kraje rozhodlo o profinancování a kofinancování projektu usnesením č. 6/557 ze dne 14.12.2017. Finanční prostředky určené na úhradu studie proveditelnosti nebyly z důvodu nedodání faktury externím zpracovatelem v roce 2017 vyčerpány, následně byly převedeny do rozpočtu roku 2018.</t>
  </si>
  <si>
    <t>PŘEHLED VÝDAJŮ V ODVĚTVÍ KULTURY V ROCE 2017</t>
  </si>
  <si>
    <t xml:space="preserve">opakovaná </t>
  </si>
  <si>
    <t>V roce 2017 došlo k  porušení rozpočtové kázně a z toho důvodu nebyla jedna dotace vyplacena. Zároveň někteří příjemci realizovali projekty za nižší celkové uznatelné náklady a z toho důvodu jim byla vyplacena dotace v nižší výši, než se původně plánovalo. Nevyčerpané prostředky představují úsporu na akci.</t>
  </si>
  <si>
    <t>Podpora rozvoje památkové péče a muzejnictví v Moravskoslezském kraji</t>
  </si>
  <si>
    <t>Finanční prostředky byly usnesením rady kraje č. 23/2022 ze dne 24.10.2017 převedeny organizaci kraje Muzeum Těšínska, příspěvková organizace, na akci Toulky údolím Olše  spolufinancovanou z evropských finančních zdrojů.</t>
  </si>
  <si>
    <t>Skutečné výdaje v roce 2017  určené na ocenění, jako je např. "Titul Mistr tradiční rukodělné výroby", byly nižší, než se předpokládalo.</t>
  </si>
  <si>
    <t>Finanční prostředky byly určeny na odměny za archeologické nálezy na území Moravskoslezského kraje. U jednoho z nálezů prozatím nejsou k dispozici odborné posudky s odhadem ceny nálezů, na základě kterých dojde k určení nálezného, proto nebyly  prostředky vyčerpány v plné výši.</t>
  </si>
  <si>
    <t>Nevyčerpané prostředky ve výši 10 tis. Kč představují úsporu vzniklou nižšími požadavky na rozvoj krajské digitalizační jednotky.</t>
  </si>
  <si>
    <t>ID - Projekt XIX. ročník časopisu SeniorTip (Společnost senior, z.s.)</t>
  </si>
  <si>
    <t>ID - Projekt Slavnosti na hřišti – „Festyn na boisku“ (Tělovýchovná jednota Milíkov, z.s.)</t>
  </si>
  <si>
    <t>ID - Projekt „MEZINÁRODNÍ CENTRUM MEZIKULTURNÍ INTEGRACE“  (Místní skupina Polského kulturně-osvětového svazu v Mostech u Jablunkova z.s.)</t>
  </si>
  <si>
    <t>ID - Projekt "Pronájem prostor pro setkávání v rámci aktivit Spolku a kulturních akcí v roce 2017" (Ostravský ruský dům)</t>
  </si>
  <si>
    <t>ID - dotace na zhotovení projektové dokumentace stavebních úprav budovy č. p. 150 v Jablunkově, jejího interiérového řešení a vybudování expoziční části pro „Muzeum Trojmezí“ (město Jablunkov)</t>
  </si>
  <si>
    <t xml:space="preserve">SR -  ISO C Výkupy předmětů - podprogram č. 134 514 - neinvestiční </t>
  </si>
  <si>
    <t xml:space="preserve">SR - ISO D Preventivní ochrana před vlivy prostředí - podprogram č. 134 515 - neinvestiční </t>
  </si>
  <si>
    <t>SR - 5060010011 Podpora standardizovaných veřejných služeb muzeí a galerií</t>
  </si>
  <si>
    <t>SR - 5060010013 Podpora výchovně vzdělávacích aktivit v muzejnictví</t>
  </si>
  <si>
    <t>SR - Veřejné informační služby knihoven - neinvestice</t>
  </si>
  <si>
    <t>SR - Program státní podpory profesionálních divadel a stálých profesionálních symfonických orchestrů a pěveckých sborů</t>
  </si>
  <si>
    <t xml:space="preserve">Návratná finanční výpomoc příspěvkovým organizacím  v odvětví kultury  </t>
  </si>
  <si>
    <t>Finanční prostředky, které byly určeny organizaci Muzeum Novojičínska, příspěvková organizace,  na projekt "Muzeum Šipka - expozice  archeologie a geologie Štramberku", nebyly vyčerpány z důvodu posunu termínu předpokládaného dokončení stavební části a byly zapojeny do rozpočtu roku 2018.</t>
  </si>
  <si>
    <t xml:space="preserve">Akce byla schválena usnesením zastupitelstva kraje č. 17/1686 dne 17.12.2015.  Před zahájením realizace akce musí být nejprve provedena kanalizační a vodovodní přípojka na nádvoří, která je součástí akce „Revitalizace zámku ve Frýdku včetně obnovy expozic“, jež bude financována z evropských zdrojů a byla zahájena v prosinci 2017. Předpoklad ukončení je ve druhém pololetí roku 2018.  Na základě této skutečnosti byly převedeny nevyčerpané finanční prostředky do rozpočtu roku 2018. </t>
  </si>
  <si>
    <t>Zabezpečení a sanace hradby u brány hradu Hukvaldy (Muzeum Beskyd Frýdek - Místek, příspěvková organizace)</t>
  </si>
  <si>
    <t>Akce byla schválena usnesením zastupitelstva kraje č. 2/28 ze dne 22.12.2016 a měla být financována z vlastních zdrojů MSK. V průběhu roku 2017 došlo ke změně financování - akce byla podpořena v rámci operačního programu Interreg V-A Slovenská republika - Česká republika - projekt Každá história si zaslúží svoj priestor. Akce je nyní spolufinancována z EU.</t>
  </si>
  <si>
    <t>Akce byla schválena usnesením zastupitelstva kraje č. 2/28 dne 22.12.2016. Na základě uzavřené smlouvy se zhotovitelem stavby je termín dokončení v listopadu 2018. Z tohoto důvodu byly převedeny nevyčerpané finanční prostředky do rozpočtu roku 2018.</t>
  </si>
  <si>
    <t xml:space="preserve">SR -  ISO D Preventivní ochrana před vlivy prostředí - podprogram č. 134 515 - neinvestiční </t>
  </si>
  <si>
    <t>SR - Záchrana architektonického dědictví - neinvestice - program č. 434 312</t>
  </si>
  <si>
    <t>SR - Veřejné informační služby knihoven - investice</t>
  </si>
  <si>
    <t>SR - ISO A Zabezpečení objektů - podprogram č. 134 512 - investiční</t>
  </si>
  <si>
    <t>SR - ISO D Preventivní ochrana před vlivy prostředí - podprogram č. 134 515 - investiční</t>
  </si>
  <si>
    <t>Zastupitelstvo kraje rozhodlo o profinancování a kofinancování projektu dne 23.6.2016 usnesením č. 20/2092. V roce 2017 poskytovatel dotace prováděl kontrolu veřejné zakázky na zhotovitele stavby a restaurátorské práce. Z důvodu déle trvajícího průběhu kontroly veřejné zakázky u poskytovatele dotace zůstala část finančních prostředků nevyčerpána. Zůstatek finančních prostředků byl zapojen do rozpočtu roku 2018, kde bude použit ke krytí mzdových výdajů a závazků souvisejících se stavbou.</t>
  </si>
  <si>
    <t>Zastupitelstvo kraje rozhodlo o profinancování a kofinancování projektu dne 14.12.2017 usnesením č. 6/567.  Rada kraje usnesením č. 17/1435 ze dne 18.7.2017 schválila závazný ukazatel investiční příspěvek do fondu investic na rok 2017 na projektovou dokumentaci příspěvkové organizaci Muzeum Novojičínska. Vzhledem k tomu, že veřejná zakázka na zhotovitele projektové dokumentace nebyla do konce roku 2017 ukončena, finanční prostředky v rámci závazného ukazatele nebyly v průběhu roku 2017 dočerpány. Nevyčerpané finanční prostředky byly převedeny do rozpočtu roku 2018.</t>
  </si>
  <si>
    <t>Zastupitelstvo kraje rozhodlo o profinancování a kofinancování projektu dne 14.12.2017 usnesením č. 6/567. Veřejná zakázka na  zhotovitele projektové dokumentace, výkon autorského dozoru, výkon koordinátora BOZP a na výkon inženýrské činnosti byla pro nedostatek účastníků zrušena. Z toho důvodu byly prostředky určené na financování přípravy projektu nedočerpány a převedeny v rámci účelových převodů do rozpočtu roku 2018.</t>
  </si>
  <si>
    <t>Zastupitelstvo kraje rozhodlo o profinancování a kofinancování projektu dne 25.2.2016 usnesením č. 18/1906. Projekt byl předložen do výzvy v rámci Integrovaného regionálního operačního programu v březnu 2016. Rozhodnutí o poskytnutí dotace bylo doručeno v únoru 2017. Z důvodu zdlouhavé kontroly zadávací dokumentace v rámci veřejné zakázky na výběr zhotovitele stavby poskytovatelem dotace zůstala část finančních prostředků nedočerpána. Finanční prostředky byly převedeny do rozpočtu roku 2018, budou použity na úhradu mezd projektového týmu a faktur za stavební práce.</t>
  </si>
  <si>
    <t>Zastupitelstvo kraje rozhodlo o profinancování a kofinancování projektu dne 25.2.2016 usnesením č. 18/1906. Projekt byl předložen do výzvy v rámci Integrovaného regionálního operačního programu v březnu 2016. Rozhodnutí o poskytnutí dotace bylo doručeno v prosinci 2016. Z důvodu opakovaného vyhlášení veřejné zakázky na zhotovitele stavby nedošlo k vyčerpání veškerých finančních prostředků.</t>
  </si>
  <si>
    <t>Zastupitelstvo kraje rozhodlo o profinancování a kofinancování projektu dne 21.4.2016 usnesením č. 19/2006. Projekt byl předložen do výzvy v rámci Integrovaného regionálního operačního programu v červenci 2016. Rozhodnutí o poskytnutí dotace bylo doručeno v březnu 2017.  Z důvodů déle trvajícího procesu kontroly veřejné zakázky na dodavatele stavby poskytovatelem dotace došlo ke zkoždění oproti původnímu harmonogramu. Zůstatek nevyčerpaných finančních prostředků byl zapojen do rozpočtu roku 2018 a bude použit na úhradu mzdových výdajů a nákup expozic.</t>
  </si>
  <si>
    <t>Přístavba Domu umění - Galerie 21. století</t>
  </si>
  <si>
    <t>Zastupitelstvo kraje rozhodlo o profinancování a kofinancování projektu dne 21.4.2016 usnesením č. 19/2006. Projekt byl předložen do výzvy v rámci Integrovaného regionálního operačního programu v červenci 2016. Rozhodnutí o poskytnutí dotace bylo doručeno v březnu 2017. Z důvodu zdlouhavého průběhu veřejné zakázky na zhotovitele stavby nedošlo oproti původnímu harmonogramu k zahájení realizace stavby. Nevyčerpané finanční prostředky byly zapojeny do rozpočtu roku 2018, kde budou použity na mzdy projektového týmu, úhradu stavebních výdajů a k financování projektové dokumentace prostřednictvím úplaty příspěvkové organizaci.</t>
  </si>
  <si>
    <t>Zastupitelstvo kraje rozhodlo o profinancování a kofinancování projektu dne 21.4.2016 usnesením č. 19/1990. Projekt byl předložen do výzvy v rámci Integrovaného regionálního operačního programu v červenci 2016. Rozhodnutí o poskytnutí dotace bylo doručeno v březnu 2017. Z důvodu kontroly  realizační projektové dokumentace stavby poskytovatelem dotace došlo ke zpoždění ve vyhlášení veřejené zakázky na zhotovitele stavby, a tím posunu zahájení realizace. Nevyčerpané finanční prostředky byly zapojeny do rozpočtu roku 2018 a budou použity ke krytí stavebních výdajů.</t>
  </si>
  <si>
    <t>Zastupitelstvo kraje rozhodlo o profinancování a kofinancování projektu dne 23.6.2016 usnesením č. 20/2103. V rámci projektu měly v roce 2017 probíhat stavební práce na hradbách hradu Hukvaldy. Z důvodu klimatických podmínek došlo na hradbách ke změnám, které si vynutily provedení úprav projektové dokumentace, a došlo tedy k posunu harmonogramu stavebních prací dále do roku 2018. V rozpočtu na rok 2017 byly plánovány prostředky na úhradu služeb za administraci veřejné zakázky na stavbu. V roce 2017 však nedošlo k jejich úhradě. Z tohoto důvodu byly rozpočtované prostředky roku 2017 částečně sníženy a nevyčerpané finanční prostředky převedeny do rozpočtu roku 2018.</t>
  </si>
  <si>
    <t>Zastupitelstvo kraje rozhodlo o profinancování a kofinancování projektu dne 15.6.2017 usnesením č. 4/312. Vzhledem k větší časové náročnosti přípravy projektu byly nevyčerpané prostředky převedeny do rozpočtu roku 2018.</t>
  </si>
  <si>
    <t>Zastupitelstvo kraje rozhodlo profinancovat a kofinancovat projekt  usnesením č. 3/141 ze dne 16.3.2017. Projekt byl předložen do výzvy v rámci Integrovaného regionálního operačního programu v březnu 2017. Rozhodnutí o poskytnutí dotace do konce roku 2017 nebylo doručeno. Z důvodu zpoždění v hodnocení žádosti o dotaci ze strany poskytovatele dotace došlo k nedočerpání finančních prostředků v rozpočtu roku 2017. Zůstatek finančních prostředků byl zapojen do rozpočtu roku 2018, kde bude použit ke krytí mezd projektového týmu a stavebních výdajů.</t>
  </si>
  <si>
    <t>Toulky údolím Olše (Muzeum Těšínska, příspěvková organizace)</t>
  </si>
  <si>
    <t>PŘEHLED VÝDAJŮ V ODVĚTVÍ PREZENTACE KRAJE A EDIČNÍHO PLÁNU V ROCE 2017</t>
  </si>
  <si>
    <t>Nedočerpané finanční prostředky ve výši 145,5 tis. Kč představují úsporu v důsledku nerealizace vydání publikace "Atlas životního prostředí MSK", další nevyčerpané prostředky ve výši 72,5 tis. Kč představují úsporu z důvodu nižších požadavků na autorské texty a fotografie do Edičního plánu.</t>
  </si>
  <si>
    <t>Finanční prostředky ve výši 2.500 tis. Kč byly v rozpočtu kraje na rok 2017 určeny na úhradu výdajů v souvislosti s organizačním zajištěním Olympijských festivalů 2018 v rámci Olympijských parků u příležitosti pořádání Zimních olympijských her v Jižní Koreji. Vzhledem k tomu, že úhrada výdajů bude provedena až v roce 2018, představují tyto prostředky úsporu na akci. Další nevyčerpané finanční prostředky ve výši 721,3 tis. Kč představují úsporu vzniklou vhodným výběrem dodavatelů prezentačních předmětů, nižšími výdaji za pohoštění, pronájmy a organizační zajištění akcí propagujících kraj.</t>
  </si>
  <si>
    <t>Při zajišťování prezentačních kampaní, komerčního a mediálního prostoru v médiích došlo výběrem vhodného dodavatele k úspoře prostředků ve výši 1.088,9 tis. Kč. Zbývající prostředky ve výši 231,8 tis. Kč byly zapojeny do rozpočtu kraje na rok 2018 na úhradu výdajů v souvislosti s výrobou programového obsahu určeného pro vysílání a nákup vysílacího času pro komerční prezentaci kraje vzniklých v prosinci 2017 hrazených v roce 2018.</t>
  </si>
  <si>
    <t>V důsledku neuskutečnění některých plánovaných návštěv zahraničních delegací a zahraničních pracovních cest do partnerských regionů došlo k úspoře prostředků na této akci. Další úspora vznikla vhodným výběrem dodavatele na zajištění akcí podporovaných krajem s účastí zahraničních delegací partnerských regionů.</t>
  </si>
  <si>
    <t>K úspoře prostředků na této akci došlo z důvodu nižšího počtu realizovaných akcí z Bruselu, nerealizace odborných analýz a právního poradenství, dále neúčastí zástupců vedení kraje na některých společných akcí partnerských regionů.</t>
  </si>
  <si>
    <t xml:space="preserve">ID - Úhrada nákladů spojených s pronájmem prostoru, technického vybavení a pohoštěním za účelem uspořádání XXIII. Setkání podnikatelů (Česko-polská obchodní komora) </t>
  </si>
  <si>
    <t xml:space="preserve">ID - Úhrada nákladů souvisejících s vydáváním Zpravodaje PTP (Moravskoslezský svaz Vojenských táborů nucených prací - Pomocných technických praporů, z.s..) </t>
  </si>
  <si>
    <t>ID - Úhrada nákladů spojených s pronájmem prostoru, technického vybavení a nákupu služeb a pohoštění za účelem uspořádání 4.ročníku mezinárodní soutěže pro ženy nad 35 let - Missis Models 2017 (Missis Models, z.s.)</t>
  </si>
  <si>
    <t>ID - Úhrada nákladů souvisejících se zajištěním 2. ročníku Ostrava Fashion Weekend (Ostrava Fashion Weekend s.r.o.)</t>
  </si>
  <si>
    <t>ID - Úhrada nákladů souvisejících s přípravou výstavy k 160. výročí vzniku plynárenství v Moravskoslezském kraji (Klub plynárenské historie)</t>
  </si>
  <si>
    <t>PŘEHLED VÝDAJŮ V ODVĚTVÍ REGIONÁLNÍHO ROZVOJE V ROCE 2017</t>
  </si>
  <si>
    <t>Zastupitelstvo kraje usnesením č. 3/178 ze dne 16.3.2017 rozhodlo o poskytnutí dotací v rámci tohoto dotačního programu. Nevyčerpané finanční prostředky určené na druhé splátky dotací ve výši 1.309 tis. Kč byly zapojeny do rozpočtu kraje na rok 2018. Nevyčerpané finanční prostředky ve výši 1.151 tis. Kč představují úsporu vzniklou plným nevyplacením druhých splátek dotací z dotačního programu.</t>
  </si>
  <si>
    <t>Zastupitelstvo kraje rozhodlo usnesením č. 17/1766 ze dne 17.12.2015, č. 20/2098 ze dne 23.6.2016 a č. 3/177 ze dne 16.3.2017 o poskytnutí dotací v rámci dotačního programu. Nevyčerpané finanční prostředky ve výši 6.856 tis. Kč určené na výplatu druhých splátek dotací po předložení závěrečných vyúčtování byly zapojeny do rozpočtu kraje na rok 2018. Nevyčerpané finanční prostředky ve výši 1.123 tis. Kč představují úsporu vzniklou plným nevyplacením finančních prostředků určených na druhé splátky dotací.</t>
  </si>
  <si>
    <t xml:space="preserve">Zastupitelstvo kraje rozhodlo usnesením č. 17/1768 ze dne 17.12.2016 a č. 5/459 ze dne 14.9.2017 o poskytnutí dotací v rámci dotačního programu. Nevyčerpané finanční prostředky ve výši 8.138 tis. Kč určené na výplatu druhých splátek dotací po předložení závěrečných vyúčtování v rámci dotačního programu byly zapojeny do rozpočtu kraje na rok 2018. </t>
  </si>
  <si>
    <t>Zastupitelstvo kraje usnesením č. 21/2257 ze dne 22.9.2016 a č. 5/456 ze dne 14.9.2017 rozhodlo o poskytnutí dotací v rámci tohoto dotačního programu. Do rozpočtu kraje na rok 2018 byly zapojeny nevyčerpané prostředky ve výši 750 tis. Kč určené na výplatu druhých splátek dotací po předložení závěrečných vyúčtování.</t>
  </si>
  <si>
    <t>Zastupitelstvo kraje rozhodlo usnesením č. 4/296 ze dne 15.6.2017 a č. 5/467 ze dne 14.9.2017 o poskytnutí dotací v rámci tohoto dotačního programu. Finanční prostředky ve výši 22.650 tis. Kč určené na výplatu části prvních splátek a celých druhých splátek dotací byly zapojeny do rozpočtu kraje na rok 2018. Finanční prostředky ve výši 502 tis. Kč představují úsporu v rámci dotačního programu.</t>
  </si>
  <si>
    <t>Usnesením zastupitelstva kraje č. 5/463 ze dne 14.9.2017 a č. 9/26 ze dne 14.12.2017 bylo rozhodnuto o poskytnutí dotací v rámci tohoto dotačního programu. Finanční prostředky určené na část prvních splátek a druhé splátky dotací ve výši 2.178 tis. Kč byly zapojeny do rozpočtu kraje na rok 2018. Nevyčerpané finanční prostředky ve výši 287 tis. Kč představují úsporu vzniklou nerozdělením prostředků v rámci dotačního programu.</t>
  </si>
  <si>
    <t>Do rozpočtu kraje na rok 2018 byly zapojeny zasmluvněné finanční prostředky v celkovém objemu 11.233 tis. Kč, z toho na poskytnutí individuálních dotací prostředky ve výši 9.214 tis. Kč, na ocenění vítězky soutěže Lady Bussines 100 tis. Kč a na služby realizované v rámci této akce 1.919 tis. Kč. Zbylé nevyčerpané finanční prostředky ve výši 3.350 tis. Kč představují úsporu v rámci této akce.</t>
  </si>
  <si>
    <t>Rada kraje usnesením č. 72/5943 ze dne 14.7.2015 rozhodla uzavřít rámcovou smlouvu s Agenturou pro regionální rozvoj, a.s., o spolupráci při realizaci některých činností regionálního rozvoje. V rámci rámcové smlouvy byly uzavřeny dílčí objednávky, a to na základě usnesení rady kraje č. 6/386 ze dne 24.1.2017 a č. 16/1384 ze dne 27.6.2017. Z těchto objednávek byly zapojeny do rozpočtu kraje na rok 2018 finanční prostředky ve výši 2.773 tis. Kč. Finanční prostředky ve výši 2.206 tis. Kč představují úsporu v oblasti služeb.</t>
  </si>
  <si>
    <t>Nevyčerpané finanční prostředky ve výši 5.250 tis. Kč určené vysokým školám na realizaci projektu Posilování mezinárodní spolupráce v oblasti vědy, výzkumu a vzdělávání byly zapojeny do rozpočtu kraje na rok 2018.</t>
  </si>
  <si>
    <t>V roce 2017 nepřijal kraj další požadavky na poskytnutí investičních pobídek, proto nevyčerpané finanční prostředky přestavují úsporu.</t>
  </si>
  <si>
    <t>Nevyčerpané finanční prostředky ve výši 291 tis. Kč určené na realizaci projektu Podpora podnikavosti a inovativního podnikání v kraji byly zapojeny do rozpočtu kraje na rok 2018. Zbylé prostředky ve výši 892 tis. Kč představují úsporu při realizaci této akce.</t>
  </si>
  <si>
    <t>Na základě usnesení rady kraje č. 13/992 ze dne 18.5.2017 byla uzavřena smlouva s advokátní kanceláří Císař, Češka, Smutný, s.r.o. na právní a konzultační služby. Nevyčerpané prostředky ve výši 331 tis. Kč byly zapojeny do rozpočtu roku 2018 na úhradu právních služeb, zbývající prostředky ve výši 172 tis. Kč představují úsporu na akci.</t>
  </si>
  <si>
    <t xml:space="preserve">Akce byla schválena usnesením zastupitelstva kraje č. 7/519 ze dne 19.12.2013. V roce 2017 byl rozpočet snížen na částku 8.100 tis. Kč a finanční prostředky ve výši 11.900 tis. Kč byly převedeny do rozpočtové rezervy. Finanční prostředky v celkové výši 394 tis. Kč byly použity zejména na analýzy a měření prostorových deformací. Nevyčerpané finanční prostředky ve výši 6.496 tis. Kč byly účelově zapojeny do rozpočtu roku 2018, především na úhradu kupní ceny za výkup části území, na úhradu nákladů na rezervovaný příkon, měření prostorových deformací a hladiny podzemní vody. Zbývající finanční prostředky představují úsporu na této akci. </t>
  </si>
  <si>
    <t xml:space="preserve">ID - Projekt rekonstrukce „Objekt občanské vybavenosti obce Kyjovice“ (Obec Kyjovice) </t>
  </si>
  <si>
    <t>ID - Úhrada nákladů spojených s realizací veletrhu pracovních příležitostí v Moravskoslezském kraji „JOBfest“ (Advey services s.r.o.)</t>
  </si>
  <si>
    <t>Zastupitelstvo kraje rozhodlo o profinancování a kofinancování projektu usnesením č. 16/1632  ze dne 25.9.2015. Moravskoslezský kraj přijal v roce 2017 1. a 2. zálohovou platbu určenou k financování projektu v roce 2017. Nevyčerpaná část dotace je určena k financování aktivit v roce 2018.  Z tohoto důvodu byly nevyčerpané finanční prostředky převedeny do rozpočtu roku 2018.</t>
  </si>
  <si>
    <t>Zastupitelstvo kraje rozhodlo o profinancování a kofinancování projektu usnesením č. 20/2088 ze dne 23.6.2016. Vzhledem k větší časové náročnosti přípravy projektu byly rozpočtované prostředky roku 2017 částečně sníženy a nevyčerpané finanční prostředky převedeny do rozpočtu roku 2018.</t>
  </si>
  <si>
    <t>Zastupitelstvo kraje rozhodlo o profinancování a kofinancování projektu usnesením č. 21/2251 ze dne 22.9.2016. Vzhledem k větší časové náročnosti přípravy projektu byly rozpočtované prostředky roku 2017 částečně sníženy a  nevyčerpané prostředky ve výši 100 tis. Kč převedeny do rozpočtu roku 2018.</t>
  </si>
  <si>
    <t>Jedná se o nevyčerpané prostředky určené na přípravu projektů. Tyto prostředky představují rezervu, aby bylo možné v průběhu roku v případě získání finančního zdroje adekvátně reagovat na následnou přípravu. V okamžiku, kdy orgány kraje schválí zahájení přípravy projektu, stávají se výdajem daného projektu (nikoli této akce). V průběhu roku 2017 byly rozpočtované finanční prostředky sníženy na základě aktuálního plánu přípravy nových projektů. Nevyčerpané finanční prostředky představují neúčelovou úsporu rozpočtu za rok 2017.</t>
  </si>
  <si>
    <t>Zastupitelstvo kraje rozhodlo o profinancování projektu usnesením č. 17/1767 ze dne 17.12.2015. Projekt byl v roce 2017 ukončen a nevyčerpané finanční prostředky představují neúčelovou úsporu rozpočtu za rok 2017.</t>
  </si>
  <si>
    <t>Zastupitelstvo kraje rozhodlo o profinancování projektu usnesením č. 16/1642 ze dne 25.9.2015. Projekt byl v roce 2017 ukončen a nevyčerpané finanční prostředky představují neúčelovou úsporu rozpočtu za rok 2017.</t>
  </si>
  <si>
    <t>PŘEHLED VÝDAJŮ V ODVĚTVÍ CESTOVNÍHO RUCHU V ROCE 2017</t>
  </si>
  <si>
    <t>Zastupitelstvo kraje usnesením č. 5/445 ze dne 14.9.2017 rozhodlo o poskytnutí dotací v rámci tohoto dotačního programu. Nevyčerpané finanční prostředky určené na první splátky dotací ve výši 406 tis. Kč byly zapojeny do rozpočtu kraje na rok 2018. Nevyčerpané finanční prostředky ve výši 88 tis. Kč představují úsporu vzniklou plným nevyplacením druhých splátek dotací z dotačního programu vyhlášeného na období 2016/2017.</t>
  </si>
  <si>
    <t>Nevyčerpané finanční prostředky ve výši 78 tis. Kč představují úsporu vzniklou plným nevyplacením druhých splátek dotací na základě předložených závěrečných vyúčtování vyhlášeného dotačního programu.</t>
  </si>
  <si>
    <t>Zastupitelstvo kraje usnesením č. 11/983 ze dne 11.9.2014  a č. 4/297 ze dne 15.6.2017 rozhodlo o poskytnutí dotací v rámci tohoto dotačního programu. Nevyčerpané finanční prostředky určené na druhé splátky dotací ve výši 2.174 tis. Kč byly zapojeny do rozpočtu kraje na rok 2018. Nevyčerpané finanční prostředky ve výši 75 tis. Kč představují úsporu vzniklou plným nevyplacením druhých splátek dotací.</t>
  </si>
  <si>
    <t>Nevyčerpané finanční prostředky ve výši 33 tis. Kč představují úsporu vzniklou plným nevyplacením druhých splátek dotací v rámci dotačního programu.</t>
  </si>
  <si>
    <t xml:space="preserve">Zastupitelstvo kraje usnesením č. 3/176 ze dne 16.3.2017 rozhodlo o poskytnutí dotací v rámci tohoto dotačního programu. Nevyčerpané finanční prostředky určené na paušální platby a druhé splátky dotací ve výši 1.266 tis. Kč byly zapojeny do rozpočtu kraje na rok 2018. </t>
  </si>
  <si>
    <t>Nevyčerpané finanční prostředky ve výši 3.365 tis. Kč určené na individuální dotace schválené orgány kraje v roce 2017 byly zapojeny do rozpočtu kraje na rok 2018. Nevyčerpané finanční prostředky ve výši 115 tis. Kč představují úsporu vzniklou nerozdělením finančních prostředků v rámci této akce.</t>
  </si>
  <si>
    <t>Finanční prostředky ve výši 2.833 tis. Kč určené na úhradu smluvních vztahů uzavřených v roce 2017 byly zapojeny do rozpočtu kraje na rok 2018. Nevyčerpané finanční prostředky ve výši 2.625 tis. Kč představují úsporu na této akci.</t>
  </si>
  <si>
    <t>Nedočerpané prostředky ve výši 30 tis. Kč jsou určeny na úhradu nájemného z pozemků využívaných pro singltreky v katastru obce Bílá a byly zapojeny do rozpočtu kraje na rok 2018 na akci Rozvojové aktivity v cestovním ruchu.</t>
  </si>
  <si>
    <t>Zastupitelstvo kraje usnesením č. 6/592 ze dne 14.12.2017 rozhodlo poskytnout dotaci subjektu Dolní oblast VÍTKOVICE, z.s., na realizaci projektu „Rozšíření zpřístupnění a provozování NKP a KP“. Finanční prostředky ve výši 5.000 tis. Kč byly zapojeny v souladu s uzavřenou smlouvou do rozpočtu kraje na rok 2018. Nevyčerpané prostředky ve výši 2.734 tis. Kč představují úsporu vzniklou plným nečerpáním dotace subjektem na základě předloženého závěrečného vyúčtování.</t>
  </si>
  <si>
    <t>Nevyčerpané finanční prostředky ve výši 70 tis. Kč představují úsporu související zejména s nerealizací výdajů týkající se udržování a oprav a služeb dle předpokladu.</t>
  </si>
  <si>
    <t>Do rozpočtu kraje na rok 2018 byly zapojeny nevyčerpané prostředky ve výši 8.828 tis. Kč určené na úhradu smluvního závazku schváleného usnesením rady kraje č. 23/2060 ze dne 24.10.2017. Nevyčerpané finanční prostředky ve výši 980 tis. Kč představují úsporu v rámci této akce.</t>
  </si>
  <si>
    <t xml:space="preserve">V průběhu roku 2017 byly převedeny z rozpočtu této akce finanční prostředky ve výši 830 tis. Kč do rozpočtové rezervy. Nevyčerpané finanční prostředky ve výši 3.086 tis. Kč představují úsporu na nájemném v rámci této akce. </t>
  </si>
  <si>
    <t>Aktivity spojené s Cyrilometodějskou tématikou</t>
  </si>
  <si>
    <t>Nevyčerpané finanční prostředky ve výši 35 tis. Kč představují úsporu vzniklou u výdajů za služby a nižší úhradou členského příspěvku vlivem kurzového rozdílu.</t>
  </si>
  <si>
    <t>Nevyčerpané finanční prostředky ve výši 250 tis. Kč určené na výplatu individuálních dotací na vytvoření projektů k cyklostezkám byly zapojeny do rozpočtu kraje na rok 2018.</t>
  </si>
  <si>
    <t>Nevyčerpané prostředky ve výši 48 tis. Kč představují úsporu vzniklou nižšími požadavky na rozvoj informačního systému Jesenická magistrála.</t>
  </si>
  <si>
    <t>Nevyčerpané finanční prostředky ve výši 1.968 tis. Kč určené na výdaje související s pořízením elektrokol včetně stojanů byly převedeny do rozpočtu kraje na rok 2018. Nevyčerpané finanční prostředky ve výši 760 tis. Kč představují úsporu při realizaci této veřejné zakázky.</t>
  </si>
  <si>
    <t>Zastupitelstvo kraje rozhodlo o kofinancování a profinancování projektu usnesením č. 20/2085 ze dne 23.6.2016. Vzhledem k větší časové náročnosti přípravy projektu byly rozpočtované finanční prostředky v průběhu roku 2017 sníženy a nárokovány do schváleného rozpočtu na rok 2018.</t>
  </si>
  <si>
    <t>Zastupitelstvo kraje rozhodlo o kofinancování a profinancování projektu usnesením č. 20/2088 ze dne 23.6.2016. Vzhledem k větší časové náročnosti přípravy projektu byly rozpočtované finanční prostředky v průběhu roku 2017 sníženy a nárokovány do schváleného rozpočtu na rok 2018.</t>
  </si>
  <si>
    <t xml:space="preserve">Zastupitelstvo kraje rozhodlo o profinancování a kofinancování projektu usnesením č. 20/2088 ze dne 23.6.2016. Vzhledem k větší časové náročnosti přípravy projektu byly rozpočtované prostředky roku 2017 částečně sníženy a nevyčerpané prostředky ve výši 300 tis. Kč převedeny do rozpočtu roku 2018. </t>
  </si>
  <si>
    <t>PŘEHLED VÝDAJŮ V ODVĚTVÍ SOCIÁLNÍCH VĚCÍ V ROCE 2017</t>
  </si>
  <si>
    <t>Jedná se zejména o nevyčerpané finanční prostředky v rámci projektů podpořených Ministerstvem vnitra v rámci Programu prevence kriminality na místní úrovni v roce 2017, které byly nedočerpány z důvodu nižší vysoutěžené ceny a nižší fakturace za realizaci aktivit projektů, částka ve výši 28 tis. Kč byla v rámci finančního vypořádání v roce 2018 vrácena do státního rozpočtu.</t>
  </si>
  <si>
    <t>Jedná se o nevyčerpané finanční prostředky v rámci projektu "Zdravé stárnutí v Moravskoslezském kraji" podpořeného dotací Ministerstva práce a sociálních věcí, které byly nedočerpány zejména z důvodu nižších vysoutěžených smluvních cen. Částka ve výši 212 tis. Kč byla v rámci finančního vypořádání v roce 2018 vrácena do státního rozpočtu.</t>
  </si>
  <si>
    <t>Podpora činností a celokrajských aktivit v rámci prorodinné politiky</t>
  </si>
  <si>
    <t xml:space="preserve">Jedná se zejména o finanční prostředky ve výši 63 tis. Kč, které byly převedeny do rozpočtu roku 2018 z důvodu platebních podmínek vyplývajících ze smlouvy uzavřené se společností Ova production s.r.o. za účelem zajištění akce „Den pečujících – aneb spolu ruku v ruce“. </t>
  </si>
  <si>
    <t>Ostatní výdaje v odvětví sociálních věcí</t>
  </si>
  <si>
    <t>Finanční prostředky poskytnuté Ministerstvem práce a sociálních věcí na výkon sociální práce nebyly čerpány ve výši 246 tis. Kč. Uvedené nevyčerpané finanční prostředky byly v rámci finančního vypořádání v roce 2018 vráceny do státního rozpočtu.</t>
  </si>
  <si>
    <t>Finanční prostředky poskytnuté Ministerstvem práce a sociálních věcí na výplatu státního příspěvku pro zřizovatele zařízení pro děti vyžadující okamžitou pomoc nebyly čerpány ve výši 3.133 tis. Kč,  jelikož Krajský úřad Moravskoslezského kraje vydal v roce 2017 rozhodnutí o poskytnutí státního příspěvku v nižším objemu. Uvedené nevyčerpané finanční prostředky byly v rámci finančního vypořádání v roce 2018 vráceny do státního rozpočtu.</t>
  </si>
  <si>
    <t>ID - Projekt Chceme jezdit do své školy (Občanské sdružení při Dětském centru Kopřivnice)</t>
  </si>
  <si>
    <t>ID - Projekt Benefiční koncert Charity Frýdek-Místek (Charita Frýdek-Místek)</t>
  </si>
  <si>
    <t>ID - Projekt Rekonstrukce koupelen v domově pro seniory (Charita Frýdek-Místek)</t>
  </si>
  <si>
    <t>ID - Projekt Automobily pro Charitní pečovatelskou službu Charity Český Těšín (Charita Český Těšín)</t>
  </si>
  <si>
    <t>ID - Projekt Terapeutická komunita pro děti a mládež (Slezská diakonie)</t>
  </si>
  <si>
    <t>ID - Projekt Dofinancování Charitní pečovatelské služby (Charita Jablunkov)</t>
  </si>
  <si>
    <t>ID - Projekt Konvektomat pro Středisko (Středisko sociálních služeb města Frýdlant nad Ostravicí)</t>
  </si>
  <si>
    <t>Nevyčerpané prostředky byly za účelem zajištění zdrojů návrhu rozpočtu na rok 2018 převedeny do rozpočtové rezervy.</t>
  </si>
  <si>
    <t>Nedočerpané finanční prostředky ve výši 1.322 tis. Kč byly v rámci finančního vypořádání v roce 2018 vráceny do státního rozpočtu.</t>
  </si>
  <si>
    <t xml:space="preserve">Návratná finanční výpomoc příspěvkovým organizacím  v odvětví sociálních věcí  </t>
  </si>
  <si>
    <t>Jedná se o úsporu z důvodu cen vysoutěžených příspěvkovou organizací v rámci veřejné zakázky.</t>
  </si>
  <si>
    <t>Vybudování čističky odpadních vod (Domov Na zámku, příspěvková organizace, Kyjovice)</t>
  </si>
  <si>
    <t>Akce byla schválena usnesením rady kraje č. 15/1264 dne 12.6.2017 s časovou použitelností do 31.12.2018.  Z tohoto důvodu byly převedeny nevyčerpané finanční prostředky do rozpočtu roku 2018.</t>
  </si>
  <si>
    <t>Akce byla schválena usnesením zastupitelstva kraje č.12/996 ze dne 11.12.2014. Vzhledem ke zdlouhavému průběhu veřejné zakázky na výběr zhotovitele stavby došlo k pozdějšímu zahájení realizace díla, než se původně předpokládalo. S ohledem na tuto skutečnost zůstaly finanční prostředky na stavební výdaje nevyčerpány a byly převedeny do rozpočtu roku 2018.</t>
  </si>
  <si>
    <t>V roce 2017 byl upravený rozpočet snížen o převod finančních prostředků do schváleného rozpočtu roku 2018.</t>
  </si>
  <si>
    <t>Úspora finančních prostředků vznikla na základě nejnižší nabídkové ceny při výběrovém řízení.</t>
  </si>
  <si>
    <r>
      <t>Akce byla schválena usnesením zastupitelstva kraje 17/1686 dne 17.12.2015. V roce 2017 byla zpracována a uhrazena projektová dokumentace</t>
    </r>
    <r>
      <rPr>
        <sz val="8"/>
        <rFont val="Tahoma"/>
        <family val="2"/>
        <charset val="238"/>
      </rPr>
      <t xml:space="preserve">. V březnu 2018 bude zahájeno zadávací řízení </t>
    </r>
    <r>
      <rPr>
        <sz val="8"/>
        <color theme="1"/>
        <rFont val="Tahoma"/>
        <family val="2"/>
        <charset val="238"/>
      </rPr>
      <t>na výběr zhotovitele stavby. Předpoklad zahájení realizace stavby je červenec 2018 s termínem dokončení stavby na konci června 2019. V roce 2017 byl upravený rozpočet snížen o převod finančních prostředků do schváleného rozpočtu roku 2018 a nevyčerpané finanční prostředky byly převedeny do upraveného rozpočtu roku 2018.</t>
    </r>
  </si>
  <si>
    <t>Akce byla schválena usnesením zastupitelstva kraje č. 2/28 ze dne 22.12.2016 s předpokládanými náklady ve výši 4.000 tis. Kč. V roce 2016 byla v rámci samostatné akce zajištěna architektonická studie stavby. V září 2017 byla ukončena veřejná zakázka na zpracovatele projektové dokumentace, následně budou zajištěny všechny stupně projektové dokumentace stavby nutné pro povolení této stavby. V roce 2017 byl upravený rozpočet snížen o převod finančních prostředků do schváleného rozpočtu roku 2018 a nevyčerpané finanční prostředky byly převedeny do upraveného rozpočtu roku 2018.</t>
  </si>
  <si>
    <t>Rekonstrukce restaurace Zelený jelen (Sírius, příspěvková organizace, Opava)</t>
  </si>
  <si>
    <t>Akce byla schválena usnesením zastupitelstva kraje č. 2/28 dne 22.12.2016. Na začátku roku 2017 byla zpracována studie, ze které vyplynula nutnost zajištění stavebně technického průzkumu objektu. V současné době probíhá zpracování tohoto průzkumu a následně proběhne výběrové řízení na zhotovitele stavby a samotná realizace. Na základě této skutečnosti byly nevyčerpané finanční prostředky převedeny do rozpočtu roku 2018.</t>
  </si>
  <si>
    <t>Kanalizační a vodovodní přípojka – budova chráněného bydlení Český Těšín (Domov Jistoty, příspěvková organizace, Bohumín)</t>
  </si>
  <si>
    <t>Akce byla schválena usnesením rady kraje č. 16/1411 dne 27.6.2017 s časovou použitelností do 31.12.2018. Na základě této skutečnosti byly převedeny nevyčerpané finanční prostředky do rozpočtu roku 2018.</t>
  </si>
  <si>
    <t>Kanalizační přípojka RMP Frýdek-Místek (Centrum psychologické pomoci, příspěvková organizace, Karviná)</t>
  </si>
  <si>
    <t xml:space="preserve">Akce byla schválena usnesením rady kraje č. 15/1264 dne 12.6.2017 s časovou použitelností do 31.12.2018. Z tohoto důvodu byly převedeny nevyčerpané finanční prostředky do rozpočtu roku 2018.  </t>
  </si>
  <si>
    <t>Oprava střešního pláště na objektu novostavby v Jakartovicích - Deštné (Marianum, příspěvková organizace)</t>
  </si>
  <si>
    <t xml:space="preserve">Akce byla schválena usnesením rady kraje č. 19/1681 dne 29.8.2017 s časovou použitelností do 30.6.2018. Z tohoto důvodu byly převedeny nevyčerpané finanční prostředky do rozpočtu roku 2018. </t>
  </si>
  <si>
    <t>Zastupitelstvo kraje rozhodlo o profinancování a kofinancování projektu dne 25.6.2016 usnesením č. 15/1534. Moravskoslezský kraj přijal v roce 2017 dvě zálohové platby z MPSV určené k financování projektu v roce 2017 a 2018. Z tohoto důvodu byly nevyčerpané finanční prostředky převedeny do rozpočtu roku 2018.</t>
  </si>
  <si>
    <t>Zastupitelstvo kraje rozhodlo o profinancování a kofinancování projektu dne 25.6.2015 usnesením č. 15/1534. Moravskoslezský kraj přijal v roce 2017 dvě zálohové platby z MPSV, které jsou určené k financování projektu i v roce 2018. Z tohoto důvodu byly nevyčerpané finanční prostředky převedeny do rozpočtu roku 2018.</t>
  </si>
  <si>
    <t>Zastupitelstvo kraje rozhodlo o profinancování a kofinancování projektu dne 22.9.2016 usnesením č. 21/2254. Projekt byl předložen do výzvy v červnu 2017. V rámci formálního hodnocení došlo k vyřazení projektu. Proti tomuto rozhodnutí se Moravskoslezský kraj odvolal a obdržel kladné vyjádření, na jehož základě byl projekt opět zařazen k hodnocení. Vzhledem k administrativním průtahům při zajišťování spolufinancování z evropských fondů došlo k posunům v harmonogramu realizace a nevyčerpané výdaje z roku 2017 byly zapojeny do rozpočtu roku 2018, kde budou použity ke krytí stavebních výdajů.</t>
  </si>
  <si>
    <t xml:space="preserve">Zastupitelstvo kraje rozhodlo o profinancování a kofinancování projektu dne 22.9.2016 usnesením č. 21/2254. Projekt byl předložen do výzvy v červnu 2017. V rámci formálního hodnocení došlo k vyřazení projektu. Projekt byl po přepracování předložen do další výzvy. V souvislosti s administrativními průtahy při zajišťování spolufinancování z evropských fondů a při zpracování projektové dokumentace došlo ke zpoždění v harmonogramu projektu. Nevyčerpané finanční prostředky byly převedeny do rozpočtu roku 2018. </t>
  </si>
  <si>
    <t>Zastupitelstvo kraje rozhodlo o profinancování a kofinancování projektu dne 22.9.2016 usnesením č. 21/2254. Projekt byl předložen do výzvy v červnu 2017. V rámci formálního hodnocení došlo k vyřazení projektu. Proti tomuto rozhodnutí se Moravskoslezský kraj odvolal. Na základě výsledků odvolání byl projekt znovu zařazen k hodnocení. Z důvodů administrativních průtahů při vyřizování spolufinancování projektu z evropských fondů a zdlouhavého průběhu při vydání pravomocného územního rozhodnutí došlo ke zpoždění a výdaje nevyčerpané v roce 2017 byly zapojeny do rozpočtu roku 2018.</t>
  </si>
  <si>
    <t>Zastupitelstvo kraje rozhodlo o profinancování a kofinancování projektu dne 25.9.2015 usnesením č. 16/1633. Moravskoslezský kraj přijal v roce 2017 zálohovou platbu z MPSV určenou k financování projektu v roce 2017 a 2018. Z tohoto důvodu byly nevyčerpané finanční prostředky převedeny do rozpočtu roku 2018.</t>
  </si>
  <si>
    <t>Zastupitelstvo kraje rozhodlo o profinancování a kofinancování projektu dne 25.9.2015 usnesením č. 16/1633.  Moravskoslezský kraj přijal v roce 2017 zálohové platby z MPSV určené k financování projektu v roce 2017 a 2018. Z tohoto důvodu byly nevyčerpané finanční prostředky převedeny do rozpočtu roku 2018.</t>
  </si>
  <si>
    <t>Zastupitelstvo kraje rozhodlo o profinancování a kofinancování projektu dne 25.9.2015 usnesením č. 16/1633.  Moravskoslezský kraj přijal v roce 2017 další zálohovou platbu z MPSV určenou k financování projektu v roce 2017 a 2018. V prosinci přijal MSK  další zálohovou platbu ve výši 650 tis. Kč, která byla také součástí převodu finančních prostředků do rozpočtu roku 2018.</t>
  </si>
  <si>
    <t xml:space="preserve">Zastupitelstvo kraje rozhodlo o profinancování a kofinancování projektu dne 25.9.2015 usnesením č. 16/1633. V rámci projektu byla vyhlášena VZ na zajištění případových supervizí. Z důvodu jejího opakování se nevyčerpané finanční prostředky převedly do rozpočtu roku 2018. </t>
  </si>
  <si>
    <t>Zastupitelstvo kraje rozhodlo o profinancování a kofinancování projektu dne 25.9.2015 usnesením č. 16/1633. V roce 2017 přijal kraj 2 zálohové platby. Nevyčerpaná část dotace je určena k financování aktivit v roce 2018.  Z tohoto důvodu byly nevyčerpané finanční prostředky převedeny do rozpočtu roku 2018.</t>
  </si>
  <si>
    <t>Zastupitelstvo kraje rozhodlo o profinancování a kofinancování projektu dne 25.9.2015 usnesením č. 16/1633. V roce 2017 přijal kraj 1. zálohovou platbu od MPSV, která je určena na financování projektu i v roce 2018.  Z tohoto důvodu byly nevyčerpané finanční prostředky převedeny do rozpočtu roku 2018.</t>
  </si>
  <si>
    <t>Zastupitelstvo kraje rozhodlo o profinancování a kofinancování projektu dne 21.4.2016 usnesením č. 19/1988. Kraj obdržel zálohovou platbu ve výši 99.442 tis. Kč, která je určena zejména pro financování dotačního programu v roce 2018, proto byly finanční prostředky převedeny do rozpočtu roku 2018.</t>
  </si>
  <si>
    <t>Zastupitelstvo kraje rozhodlo o profinancování a kofinancování projektu usnesením č. 21/2234 ze dne 22.9.2016. Projekt byl předložen do Operačního programu Životní prostředí v prosinci 2016. Rozhodnutí o poskytnutí dotace bylo doručeno v červnu 2017. Z důvodu zpoždění v rámci administrace veřejné zakázky, a to ve fázi schválování zadávací dokumentace poskytovatelem dotace, došlo k nedočerpání části finančních prostředků.</t>
  </si>
  <si>
    <t>Nevyčerpané finanční prostředky představují neúčelovou úsporu rozpočtu za rok 2017.</t>
  </si>
  <si>
    <t>Zastupitelstvo kraje rozhodlo o profinancování a kofinancování projektu dne 22.9.2016 usnesením č. 21/2245. Dne 11.7.2017 byla přijata záloha na dotaci ve výši 2.520 tis. Kč, která byla zapojena do rozpočtu roku 2017 a zároveň je určena na financování aktivit i v roce 2018. Z tohoto důvodu byly nevyčerpané finanční prostředky převedeny do rozpočtu roku 2018.</t>
  </si>
  <si>
    <t>Optimalizace odborného sociálního poradenství a poskytování dluhového poradenství v Moravskoslezském kraji</t>
  </si>
  <si>
    <t>Vzhledem k větší časové náročnosti přípravy projektu byly rozpočtované finanční prostředky sníženy.</t>
  </si>
  <si>
    <t>Zastupitelstvo kraje rozhodlo profinancovat a kofinancovat projekt  usnesením č. 21/2254 ze dne 22.9.2016.  V roce 2017 byla vyhlášena veřejná zakázka na projektovou dokumentaci, výkon inženýrské činnosti, koordinátora BOZP a výkon AD. Vzhledem k tomu, že smlouva byla uzavřena až v září 2017, došlo k nedočerpání části výdajů určených na zpracování projektové dokumentace a tyto byly zapojeny do rozpočtu roku 2018.</t>
  </si>
  <si>
    <t>Chráněné bydlení Fontána</t>
  </si>
  <si>
    <t>Příprava projektu nebyla zahájena.</t>
  </si>
  <si>
    <t>Zastupitelstvo kraje rozhodlo o profinancování a kofinancování projektu dne 15.6.2017 usnesením č. 4/312. Vzhledem k větší časové náročnosti přípravy projektu byly nevyčerpané prostředky ve výši 414 tis. Kč převedeny do rozpočtu roku 2018.</t>
  </si>
  <si>
    <t>Zastupitelstvo kraje rozhodlo profinancovat a kofinancovat projekt  usnesením č. 4/266 ze dne 15.6.2017. Projekt byl předložen do příslušné výzvy Operačního programu Životní prostředí v říjnu 2017. Rozhodnutí o poskytnutí dotace bylo doručeno v lednu 2018. Vzhledem k  tomu, že veřejná zakázka na zhotovitele stavby nebyla ukončena do konce roku 2017, byly nevyčerpané finanční prostředky na zajištění komplexních služeb souvisejících s veřejnou zakázkou a úhradu stavebních výdajů zapojeny do rozpočtu roku 2018.</t>
  </si>
  <si>
    <t>Zastupitelstvo kraje rozhodlo o profinancování a kofinancování projektu dne 15.6.2017 usnesením č. 4/305. Na konci roku 2017 přijal kraj 1. zálohovou platby ve výši 52.084 tis. Kč, která je určena k financování projektu v roce 2018 a 2019. Z tohoto důvodu byly nevyčerpané finanční prostředky převedeny do rozpočtu roku 2018.</t>
  </si>
  <si>
    <t>Zefektivnění vzdělávání pracovníků v sociálních službách (Domov Jistoty, příspěvková organizace, Bohumín)</t>
  </si>
  <si>
    <t>Teorie - most do dobré praxe aneb poznání nás pohání (Harmonie, příspěvková organizace, Krnov)</t>
  </si>
  <si>
    <t>Kde je vůle, tam je cesta - cílená podpora pracovníkům domova se zvláštním režimem při práci s osobami s poruchami chování (Náš svět, příspěvková organizace, Pržno)</t>
  </si>
  <si>
    <t>Podporujeme neustálý rozvoj našich sociálních služeb (Sagapo, příspěvková organizace, Bruntál)</t>
  </si>
  <si>
    <t>Podpora procesů vedoucích ke standardizaci kvality a alternativní komunikace v Síriu, příspěvkové organizaci (Sírius, příspěvková organizace, Opava)</t>
  </si>
  <si>
    <t>Bilaterální spolupráce s Odborem pro náhradní rodinnou péči Norského ředitelství pro děti, mládež a rodinné záležitosti v Oslu (Centrum psychologické pomoci, příspěvková organizace, Karviná)</t>
  </si>
  <si>
    <t>PŘEHLED VÝDAJŮ V ODVĚTVÍ ŠKOLSTVÍ V ROCE 2017</t>
  </si>
  <si>
    <t>Prostředky nebyly dočerpány z důvodu nerealizace tří projektů a vrácení části dotace v průběhu roku.</t>
  </si>
  <si>
    <t>Prostředky nebyly dočerpány z důvodu nižšího než předpokládaného počtu ředitelů, kteří ukončili působení ve funkci.</t>
  </si>
  <si>
    <t>K nedočerpání finančních prostředků došlo z důvodu nižšího objemu podpořených žádostí, než bylo plánováno.</t>
  </si>
  <si>
    <t>Realizace veřejné zakázky na přelomu roku (veřejná zakázka na sportovní oblečení pro výpravu sportovců a trenérů MSK na Zimní olympiádu dětí a mládeže ČR 2018); finanční prostředky byly účelově převedeny do rozpočtu na rok 2018.</t>
  </si>
  <si>
    <t>Finanční prostředky této akce byly použity za účelem podpory environmentálního vzdělávání, výchovy a osvěty. Nevyčerpané finanční prostředky ve výši 11,99 tis. Kč představují úsporu.</t>
  </si>
  <si>
    <t>Vzhledem k tomu, že projekt byl podpořen také z finančních prostředků MŠMT, došlo k úspoře vlastních finančních prostředků.</t>
  </si>
  <si>
    <t xml:space="preserve">Finanční prostředky určené na úhradu zahraničního vzdělávání studentů středních škol Moravskoslezského kraje byly čerpány v menším objemu než se předpokládalo, a to z důvodu nižšího počtu přihlášených studentů do projektu "Rok v Lotrinsku". </t>
  </si>
  <si>
    <t>SR - Excelence středních škol</t>
  </si>
  <si>
    <t>SR - Excelence základních škol</t>
  </si>
  <si>
    <t>SR - AP pro děti, žáky a studenty se SVP a mimořádně nadané</t>
  </si>
  <si>
    <t>SR - Podpora navýšení kapacit ve školských poradenských zařízeních</t>
  </si>
  <si>
    <t>SR - Podpora výuky plavání v ZŠ</t>
  </si>
  <si>
    <t>SR - Vzdělávací programy paměťových institucí do škol</t>
  </si>
  <si>
    <t>SR - Zvýšení platů nepedagogických zaměstnanců RgŠ.</t>
  </si>
  <si>
    <t xml:space="preserve">SR -  Soutěže </t>
  </si>
  <si>
    <t>SR -  Asistenti pedagogů v soukromých a církevních speciálních školách</t>
  </si>
  <si>
    <t>ID - Úhrada nákladů spojených s realizací mezinárodní vědecké konference na téma Hospodářská politika v členských zemích Evropské unie (Vysoká škola báňská - Technická univerzita Ostrava)</t>
  </si>
  <si>
    <t>ID - Letní tábor Blackout: Celosvětový výpadek elektřiny (Zdraví bez hranic, o.s.)</t>
  </si>
  <si>
    <t>ID - 37. sraz Lhot a Lehot České a Slovenské republiky (Obec Lhotka)</t>
  </si>
  <si>
    <t>Nevyčerpané finanční prostředky představují úsporu při realizaci projektu příjemcem dotace.</t>
  </si>
  <si>
    <t>ID - 16. Evropské setkání mládeže v Kíimkovicích (Základní škola Klimkovice)</t>
  </si>
  <si>
    <t>Vrácení části příspěvku na provoz v průběhu roku.</t>
  </si>
  <si>
    <t xml:space="preserve">SR - Kulturní aktivity   </t>
  </si>
  <si>
    <t>SR - Rozvojový program na podporu školních psychologů, speciálních pedagogů a metodiků - specialistů</t>
  </si>
  <si>
    <t>SR - Projekty romské komunity</t>
  </si>
  <si>
    <t xml:space="preserve">SR - Podpora odborného vzdělávání </t>
  </si>
  <si>
    <t>Rekonstrukce střechy tělocvičny N2765 (Gymnázium, Ostrava-Zábřeh, Volgogradská 6a, příspěvková organizace)</t>
  </si>
  <si>
    <t>Akce byla schválena usnesením rady kraje č. 101/7775 dne 24.5.2016. Smlouva o dílo na aktualizaci projektové dokumentace byla uzavřena v září 2016. Z důvodu negativního stanoviska jednoho z účastníků stavebního řízení bylo nutno do vyřešení připomínek účastníka práce na dokončení projektové dokumentace pozastavit. Z tohoto důvodu byly převedeny nevyčerpané finanční prostředky do rozpočtu roku 2018.</t>
  </si>
  <si>
    <t>Rekonstrukce elektroinstalace (Jazykové gymnázium Pavla Tigrida, Ostrava-Poruba, příspěvková organizace)</t>
  </si>
  <si>
    <t>Úspora vznikla na základě nejnižší nabídkové ceny při výběrovém řízení.</t>
  </si>
  <si>
    <t>Akce byla schválena usnesením zastupitelstva kraje č. 2/28 dne 22.12.2016.  Realizace akce byla započata v říjnu 2017. Práce byly dokončeny v lednu platba faktur proběhla v únoru 2018. Na základě té to skutečnosti byly převedeny nevyčerpané finanční prostředky do rozpočtu roku 2018.</t>
  </si>
  <si>
    <t>Stavební úpravy pláště budovy gymnázia (Gymnázium Petra Bezruče, Frýdek- Místek, příspěvková organizace)</t>
  </si>
  <si>
    <t>Akce byla schválena usnesením zastupitelstva kraje č. 2/28 dne 22.12.2016. Jedná se převážně o práce na fasádách objektů školy (včetně fasády historické budovy), a proto byl běh výstavby, v souladu se smlouvou o dílo, k 27. 11. 2017 z důvodu klimatických podmínek přerušen. Dokončovací práce probíhaly až v jarních měsících roku 2018. Na základě této skutečnosti byly převedeny nevyčerpané finanční prostředky do rozpočtu roku 2018.   </t>
  </si>
  <si>
    <t>Akce byla schválena usnesením rady kraje č. 27/2462  dne 12.12.2017 s časovou použitelností do 31.12.2018. Z tohoto důvodu byly převedeny finanční prostředky do rozpočtu roku 2018.</t>
  </si>
  <si>
    <t>Akce byla schválena usnesením zastupitelstva kraje č. 2/28 dne 22. 12. 2016. V současné době probíhá realizace stavby, která byla ukončena na jaře 2018. S ohledem na tuto skutečnost byly převedeny nevyčerpané finanční prostředky ve výši 1.000 tis. Kč do rozpočtu roku 2018,  zůstatek ve výši 1.371,73 tis Kč byl vykázán jako úspora, která vznikla na základě nejnižší nabídkové ceny při výběrovém řízení.</t>
  </si>
  <si>
    <t>Akce byla schválena usnesením rady kraje č.  č. 2/28 dne 22.12.2016  a navýšena usnesením č, 27/2459 dne 12.12.2017 s časovou použitelností do 31.12.2018. Z tohoto důvodu byly převedeny finanční prostředky ve výši 6.000 tis. Kč do rozpočtu roku 2018.</t>
  </si>
  <si>
    <t>Sanace zdiva v suterénu (Střední odborná škola waldorfská, Ostrava, příspěvková organizace)</t>
  </si>
  <si>
    <t>Z důvodu přestěhování organizace do jiné budovy nebyla akce realizována. Vzniklá úspora byla převedena do rezervy kraje.</t>
  </si>
  <si>
    <t xml:space="preserve">Akce byla schválena usnesením zastupitelstva kraje č. 2/28 dne 22.12.2016. Platba za projektovou dokumentaci proběhla v březnu 2018. Z důvodu průtahů s památkáři dojde k posunutí termínu realizace stavby, která proběhne o letních prázdninách 2018. Na základě této skutečnosti byly převedeny nevyčerpané finanční prostředky do rozpočtu roku 2018.  </t>
  </si>
  <si>
    <t>Akce byla schválena usnesením zastupitelstva kraje č. 2/28 dne 22.12.2016. Z důvodu zpoždění projektové přípravy bude akce realizována až v roce  2018 po ukončení topné sezony. Na základě této skutečnosti byly převedeny nevyčerpané finanční prostředky ve výši 201,40 tis. Kč do rozpočtu roku 2018 a zůstatek ve výši 1.398,91 tis. Kč vykázán jako úspora, která vznikla na základě nejnižší nabídkové ceny při výběrovém řízení.</t>
  </si>
  <si>
    <t>Celková rekonstrukce střechy školy  (Masarykova střední škola zemědělská a Vyšší odborná škola, Opava, příspěvková organizace)</t>
  </si>
  <si>
    <t>Využití objektu SOŠ v Bílé</t>
  </si>
  <si>
    <t xml:space="preserve">Na základě rozhodnutí vedení kraje akci  pozastavit a  nerealizovat byla částka ve výši 5.000 tis. Kč vykázána jako úspora. </t>
  </si>
  <si>
    <t>Část plateb vyplývajících z plnění díla bude možné hradit až po dokončení realizace stavby. Jedná se o uvolnění pozastávky za zpracování PD a o úplatu za výkon autorského dozoru. Tyto platby budou hrazeny až v roce 2019.</t>
  </si>
  <si>
    <t>Modernizace školního statku v Opavě – zřízení učeben včetně vybavení (Školní statek, Opava, příspěvková organizace)</t>
  </si>
  <si>
    <t>Akce byla schválena usnesením rady kraje č. 13/1006 dne 18.5.2017. Realizace akce byla zahájena koncem srpna 2017 s dokončením v dubnu 2018. S ohledem na tuto skutečnost byly nevyčerpané finanční prostředky převedeny do rozpočtu roku 2018.</t>
  </si>
  <si>
    <t>Akce byla schválena usnesením rady kraje č. 14/1103 dne 30.5.2017. V roce 2017 proběhla veřejná zakázka pro výběr zhotovitele. Realizace stavby je plánována v roce 2018. Na základě této skutečnosti byly převedeny nevyčerpané finanční prostředky do rozpočtu roku 2018.</t>
  </si>
  <si>
    <t>Akce byla schválena usnesením rady kraje č. 18/1539 dne 8.8.2017. V současné době je podepsána smlouva se zhotovitelem stavby. S ohledem na klimatické podmínky byla stavba realizována až v jarních měsících 2018. Z tohoto důvodu byly převedeny nevyčerpané finanční prostředky do rozpočtu roku 2018.</t>
  </si>
  <si>
    <t>Akce byla schválena usnesením rady kraje č. 19/1681 dne 29.8.2017 s časovou použitelností do 31.12.2018. Z tohoto důvodu byly převedeny finanční prostředky do rozpočtu roku 2018.</t>
  </si>
  <si>
    <t>Výměna měděné střešní krytiny  (Masarykovo gymnázium, Příbor, příspěvková organizace)</t>
  </si>
  <si>
    <t>Akce byla schválena usnesením rady kraje č. 27/2459 dne 12.12.2017 s časovou použitelností do 31.12.2018. Z tohoto důvodu byly převedeny prostředky do rozpočtu roku 2018.</t>
  </si>
  <si>
    <t xml:space="preserve">Odstranění havarijního stavu splaškové kanalizace (Střední zdravotnická škola, Karviná, příspěvková organizace) </t>
  </si>
  <si>
    <t>Akce byla schválena usnesením rady kraje č. 27/2465 ze dne 12.12.2017. Vzhledem havarijnímu stavu kanalizace byly práce spojené s odstraněním toho stavu zahájeny neprodleně po schválení akce. Faktury byly hrazeny v lednu 2018 Z tohoto důvodu byly převedeny nevyčerpané finanční prostředky do rozpočtu roku 2018.</t>
  </si>
  <si>
    <t>SR - Centra odborné přípravy – program č. 129710</t>
  </si>
  <si>
    <t>Profinancování a kofinancování projektu a náklady na udržitelnost byly schváleny zastupitelstvem kraje dne 22.9.2016 usnesením č. 21/2254. Projekt dosud nebyl předložen řídícímu orgánu k hodnocení z důvodu absence vyhlášení odpovídající výzvy. Při zpracování projektové dokumentace nastaly komplikace při vyřizování územního rozhodnutí, které způsobily přesun části výdajů na přípravu projektu do roku 2018.</t>
  </si>
  <si>
    <t>Profinancování a kofinancování projektu a náklady na udržitelnost byly schváleny zastupitelstvem kraje dne 22.9.2016 usnesením č. 21/2254.  V rámci projektu kraj dosud nepředložil žádost o dotaci, protože zatím nebyla vyhlášena žádná výzva odpovídající jeho rozsahu. Projektová příprava byla ukončena. V souladu s platebními podmínkami smlouvy na zpracování projektové dokumentace zůstávají v závazku kraje výdaje vyplývající z pozastávek splatné po ukončení realizace díla, nejdříve  v průběhu roku 2018. Z uvedeného důvodu byl zůstatek finančních prostředků zapojen do rozpočtu roku 2018.</t>
  </si>
  <si>
    <t>Profinancování a kofinancování projektu a náklady na udržitelnost byly schváleny zastupitelstvem kraje dne 22.9.2016 usnesením č. 21/2254. Projekt dosud nebyl předložen do výzvy, protože zatím žádná podporující jeho cíle nebyla vyhlášena. Projektová dokumentace nebyla do konce roku 2017 dokončena, a proto byly nevyčerpané finanční prostředky převedeny do roku 2018, kde budou použity k úhradě závazků souvisejících s projektovou přípravou.</t>
  </si>
  <si>
    <t>Profinancování a kofinancování projektu a náklady na udržitelnost byly schváleny zastupitelstvem kraje dne 22.9.2016 usnesením č. 21/2254. Po předložení do výzvy k předkládání projektů byl projekt v září vybrán řídícím orgánem k financování. Vzhledem k  zdlouhavému průběhu veřejné zakázky na zhotovitele stavby se posunul termín zahájení realizace díla. Z uvedeného důvodu bylo dosaženo nižší prostavěnosti, než se původně předpokládalo,  a část stavebních výdajů byla zapojena do rozpočtu roku 2018.</t>
  </si>
  <si>
    <t>Zastupitelstvo kraje rozhodlo o profinancování a kofinancování projektu dne 22.9.2016 usnesením č. 21/2237. V rámci projektu byly mimojiné vyhlášeny veřejné zakázky na zajištění bezbariérovosti a dodávku IT. Plnění a následná úhrada byly plánovány v rozpočtu roku 2017, proběhnou však až v roce 2018. Z tohoto důvodu byly rozpočtované prostředky roku 2017 sníženy a nevyčerpané prostředky převedeny do rozpočtu roku 2018.</t>
  </si>
  <si>
    <t>Zastupitelstvo kraje rozhodlo o profinancování a kofinancování projektu dne 22.9.2016 usnesením č. 21/2237. V rámci projektu byly vyhlášeny veřejné zakázky na zajištění bezbariérovosti a konektivitu. Plnění a následná úhrada se předpokláda v roce 2018. Z důvodu delší administrace zakázek se jejich realizace posouvá na rok 2018. Z tohoto důvodu byly rozpočtované prostředky roku 2017 částečně sníženy a nevyčerpané prostředky převedeny do rozpočtu roku 2018.</t>
  </si>
  <si>
    <t>Zastupitelstvo kraje rozhodlo o profinancování a kofinancování projektu dne 22.12.2016 usnesením č. 2/66. Projekt byl předložen do výzvy v rámci ITI. Byly vyhlášeny veřejné zakázky na měřící pomůcky a IT a objednány služby na zadávací řízení k veřejným zakázkám. Realizace zakázek je plánována na rok 2018. Vzhledem k větší časové náročnosti přípravy projektu byly nevyčerpané prostředky převedeny do rozpočtu roku 2018.</t>
  </si>
  <si>
    <t>Zastupitelstvo kraje rozhodlo o profinancování a kofinancování projektu dne 22.9.2016 usnesením č. 21/2237. V rámci projektu byly realizovány objednávky na zeleň, publicitu a prováděcí dokumentaci ke konektivitě,  smlouva na inženýrskou činnost u vybraných škol byla ukončena z důvodu úmrtí dodavatele (následně uzavřena s jiným dodavatelem), byly vyhlášeny veřejné zakázky na technologický nábytek, bezbariérové úpravy několika středních škol, byly objednány služby MT Legalu k veřejným zakázkám. Plnění a úhrada smluv, veřejných zakázek a objednávek se předpokládá v roce 2018. Z tohoto důvodu byly rozpočtované prostředky roku 2017 částečně sníženy a nevyčerpané prostředky převedeny do rozpočtu roku 2018.</t>
  </si>
  <si>
    <t>Zastupitelstvo kraje rozhodlo o profinancování a kofinancování projektu dne 22.9.2016 usnesením č. 21/2237. V rámci projektu byla realizována smlouva na úpravu zeleně, bezbariérovou úpravu WC na škole a  související inženýrskou činnost; vyhlášena zakázka na pořízení IT vybavení, nábytku, měřících sad; byly objednány služby MT Legalu k VZ. Plnění a úhrada smluv, veřejných zakázek a objednávek se předpokládá v roce 2018. Z tohoto důvodu byly nevyčerpané finanční prostředky převedeny do rozpočtu roku 2018.</t>
  </si>
  <si>
    <t xml:space="preserve">Zastupitelstvo kraje rozhodlo o profinancování a kofinancování projektu dne 5.3.2015 usnesením č. 13/1160. Realizace projektu byla zahájena na konci roku 2017, prostředky jsou určeny k financování přípravy a případných nezpůsobilých výdajů, nevyčerpaná část byla převedena do rozpočtu roku 2018. </t>
  </si>
  <si>
    <t>Zastupitelstvo kraje rozhodlo o profinancování a kofinancování projektu dne 25.9.2015 usnesením č. 16/1634.  Nevyčerpané finanční prostředky ze zálohové platby byly převedeny rozpočtu roku 2018.</t>
  </si>
  <si>
    <t>Zastupitelstvo kraje rozhodlo o profinancování a kofinancování projektu dne 15.6.2017 usnesením č. 4/306. Moravskoslezský kraj přijal v roce 2017 zálohovou platbu určenou k financování projektu v letech  2017 a 2018.   Z tohoto důvodu byly nevyčerpané finanční prostředky převedeny do rozpočtu roku 2018.</t>
  </si>
  <si>
    <t>Zastupitelstvo kraje rozhodlo o profinancování a kofinancování projektu dne 25.9.2015 usnesením č. 16/1634. Následně rozhodlo o změně profinancování a kofinancování dne 17.12.2015 usnesením č. 17/1747. V roce 2017 obdržel kraj 2 zálohové platby od poskytovatele dotace. Jedná se o prostředky určené k financování projektu i v roce 2018, proto byly nevyčerpané finanční prostředky převedeny do roku 2018.</t>
  </si>
  <si>
    <t>Zastupitelstvo kraje rozhodlo o profinancování a kofinancování projektu dne 22.12.2016 usnesením č. 2/66. Následně rozhodlo o změně profinancování a kofinancování projektu dne 15.6.2017 usnesením č. 4/318.  Byly vyhlášeny VZ na výukové modely, bezbariérovost, schodolezy, nábytek a TDI a objednány služby MT Legal.  Realizace se předpokládá  v roce 2018. Z tohoto důvodu byly nevyčerpané finanční prostředky převedeny do rozpočtu roku 2018.</t>
  </si>
  <si>
    <t>Zastupitelstvo kraje rozhodlo o profinancování a kofinancování projektu dne 16.3.2017 usnesením č. 3/166. V současné chvíli jsou vyhlášené zakázky na dodávku nábytku, IT vybavení, bezbariérové úpravy ve školách, objednány služby na administrace VZ (MT Legal).  Z tohoto důvodu byly nevyčerpané finanční prostředky převedeny do rozpočtu roku 2018.</t>
  </si>
  <si>
    <t>Zastupitelstvo kraje rozhodlo o profinancování a kofinancování projektu dne 22.9.2016 usnesením č. 21/2237. V rámci projektu byly realizovány  objednávky na úpravu zeleně; vyhlášeny veřejné zakázky na bezbariérové úpravy ve škole, související inženýrskou činnost, dodávku nábytku, měřících sad, IT techniky, objednány služby na realizaci VZ (MT Legal). Plnění a úhrada veřejných zakázek a úhrada služeb za administraci veřejných zakázek se předpokládá v roce 2018. Z tohoto důvodu byly nevyčerpané finanční prostředky převedeny do rozpočtu roku 2018.</t>
  </si>
  <si>
    <t xml:space="preserve">Zastupitelstvo kraje rozhodlo profinancovat a kofinancovat projekt usnesením č. 3/140 ze dne 16.3.2017. Projekt byl předložen do příslušné výzvy Operačního programu Životní prostředí v září 2017. Rozhodnutí o poskytnutí dotace bylo doručeno v lednu 2018. Veřejná zakázka na výběr zhotovitele stavby nebyla do konce roku 2017 ukončena, proto výdaje na zajištění komplexních služeb souvisejících s veřejnou zakázkou a část stavebních výdajů budou hrazeny v průběhu roku 2018. </t>
  </si>
  <si>
    <t>Zastupitelstvo kraje rozhodlo profinancovat a kofinancovat projekt usnesením č. 4/266 ze dne 15.6.2017. Projekt byl předložen do příslušné výzvy Operačního programu Životní prostředí v září 2017. Vzhledem k průtahům při schvalování předložené žádosti o dotaci řídícím orgánem došlo ke zpoždění v harmonogramu realizace a část nevyčerpaných finančních prostředků bude použita v roce 2018 na úhradu  komplexních služeb souvisejících s veřejnou zakázkou a části stavebních faktur.</t>
  </si>
  <si>
    <t>Zastupitelstvo kraje rozhodlo profinancovat a kofinancovat projekt usnesením č. 4/266 ze dne 15.6.2017. Projekt byl předložen do příslušné výzvy Operačního programu Životní prostředí v říjnu 2017. Rozhodnutí o poskytnutí dotace bylo doručeno v lednu 2018. Vzhledem k průtahům při schvalování předložené žádosti o dotaci řídícím orgánem došlo ke zpoždění s vyhlášením veřejné zakázky a část nevyčerpaných finančních prostředků bude použita v roce 2018 na úhradu  komplexních služeb souvisejících s veřejnou zakázkou a části stavebních faktur.</t>
  </si>
  <si>
    <t xml:space="preserve">Zastupitelstvo kraje rozhodlo profinancovat a kofinancovat projekt usnesením č. 4/266 ze dne 15.6.2017. Projekt byl předložen do příslušné výzvy Operačního programu Životní prostředí v září 2017 a do konce roku 2017 nebylo vydáno rozhodnutí. V důsledku toho došlo ke zpoždění s vyhlášením veřejné zakázky na výběr zhotovitele stavby a část finančních prostředků zůstala nedočerpána. Nevyčerpané finanční prostředky budou použity  na zajištění komplexních služeb souvisejících s veřejnou zakázkou a úhradu stavebních faktur v průběhu roku 2018. </t>
  </si>
  <si>
    <t>Zastupitelstvo kraje rozhodlo profinancovat a kofinancovat projekt usnesením č. 3/140 ze dne 16.3.2017. Projekt byl předložen do příslušné výzvy Operačního programu Životní prostředí v září 2017. Rozhodnutí o poskytnutí dotace bylo doručeno v lednu 2018. Vzhledem k průtahům při schvalování předložené žádosti o dotaci řídícím orgánem došlo ke zpoždění s vyhlášením veřejné zakázky a část nevyčerpaných finančních prostředků bude použita v roce 2018 na úhradu  komplexních služeb souvisejících s veřejnou zakázkou a části stavebních faktur.</t>
  </si>
  <si>
    <r>
      <t>Zas</t>
    </r>
    <r>
      <rPr>
        <sz val="8"/>
        <rFont val="Tahoma"/>
        <family val="2"/>
        <charset val="238"/>
      </rPr>
      <t xml:space="preserve">tupitelstvo kraje schválilo usnesením č. 13/1165 ze dne 5.3.2015 zahájení přípravy projektu v rámci souhrnného projektu „Energetické úspory ve školách a školských zařízeních zřizovaných Moravskoslezským krajem – IV. etapa“ </t>
    </r>
    <r>
      <rPr>
        <sz val="8"/>
        <color theme="1"/>
        <rFont val="Tahoma"/>
        <family val="2"/>
        <charset val="238"/>
      </rPr>
      <t>financovatelného z Operačního programu Životní prostředí 2014 - 2020. Z důvodu zpoždění při uzavření smlouvy na zhotovení projektové dokumentace zůstaly finanční prostředky určené na financování projektové dokumentace nevyčerpány a s jejich úhradou se počítá v roce 2018.</t>
    </r>
  </si>
  <si>
    <r>
      <t>Zastupitelstvo kraje rozhodlo profinancovat a kofinancovat projekt usnesením č. 4/266 ze dne 15.6.2017. Projekt byl předložen do příslušné výzvy Operačního programu Životní prostředí v září 2017. Rozhodnutí o poskytnutí dotace bylo doručeno v lednu 2018. Vzhledem k průtahům při schvalování předložené žádosti o dotaci řídícím orgánem došlo ke zpoždění s vyhlášením veřejné zakázky a část nevyčerpaných finančních prostředků bude použita v roce 2018 na úhradu  komplexních služeb souvisejících s veřejnou zakázkou. Rada kraje usnesením č. 111/8608 ze dne 16.10.2016 schválila závazný ukazatel investiční příspěvek do fondu investic na rok 2016 na projektovou dokumen</t>
    </r>
    <r>
      <rPr>
        <sz val="8"/>
        <rFont val="Tahoma"/>
        <family val="2"/>
        <charset val="238"/>
      </rPr>
      <t>taci příspěvkové organizaci Dětský domov a Školní jídelna,</t>
    </r>
    <r>
      <rPr>
        <sz val="8"/>
        <color theme="1"/>
        <rFont val="Tahoma"/>
        <family val="2"/>
        <charset val="238"/>
      </rPr>
      <t xml:space="preserve"> Lichnov 253; termín byl prodloužen do 31.12.2017 usnesením č. 5/312 ze dne 10.1.2017. Část finančních prostředků v rámci závazného ukazatele nebyla v průběhu roku 2017 dočerpána a byla tedy zapojena do rozpočtu roku 2018.</t>
    </r>
  </si>
  <si>
    <t xml:space="preserve">Zastupitelstvo kraje rozhodlo profinancovat a kofinancovat projekt usnesením č. 4/266 ze dne 15.6.2017, usnesením ZK č. 5/438 ze dne 14.9.2017  navýšilo profincování a kofinancování. Projekt byl předložen do příslušné výzvy Operačního programu Životní prostředí v listopadu 2017. Do konce roku 2017 nebylo vydáno rozhodnutí o poskytnutí dotace. V důsledku toho došlo ke zpoždění při vyhlášení veřejné zakázky na výběr zhotovitele stavby. Dále nebylo včas vydáno stavební povolení. Nevyčerpané finanční prostředky budou použity  na zajištění komplexních služeb souvisejících s veřejnou zakázkou a úhradu projektové dokumentace v průběhu roku 2018. </t>
  </si>
  <si>
    <t xml:space="preserve">Zastupitelstvo kraje rozhodlo profinancovat a kofinancovat projekt usnesením č. 4/266 ze dne 15.6.2017. Projekt byl předložen do příslušné výzvy Operačního programu Životní prostředí v říjnu 2017.  Rozhodnutí o poskytnutí dotace bylo doručeno v lednu 2018. Vzhledem k průtahům při schvalování předložené žádosti o dotaci řídícím orgánem došlo ke zpoždění s vyhlášením veřejné zakázky a část nevyčerpaných finančních prostředků bude použita v roce 2018 na úhradu  komplexních služeb souvisejících s veřejnou zakázkou. Rada kraje usnesením č. 111/8608 ze dne 16.10.2016 schválila závazný ukazatel investiční příspěvek do fondu investic na rok 2016 na projektovou dokumentaci a energetický posudek příspěvkové organizaci Gymnázium Krnov, termín byl prodloužen do 31.12.2017 usnesením č. 5/312 ze dne 10.1.2017. Vzhledem k tomu, že část finančních prostředků v rámci závazného ukazatele nebyla v průběhu roku 2017 dočerpána, byly zapojeny do roku 2018. </t>
  </si>
  <si>
    <t xml:space="preserve">Zastupitelstvo kraje rozhodlo profinancovat a kofinancovat projekt usnesením č. 4/266 ze dne 15.6.2017. Projekt byl předložen do příslušné výzvy Operačního programu Životní prostředí v září 2017. Rozhodnutí o poskytnutí dotace bylo doručeno v lednu 2018.  Vzhledem k průtahům při schvalování předložené žádosti o dotaci řídícím orgánem došlo ke zpoždění s vyhlášením veřejné zakázky a část nevyčerpaných finančních prostředků bude použita v roce 2018 na úhradu  komplexních služeb souvisejících s veřejnou zakázkou. </t>
  </si>
  <si>
    <t>Zastupitelstvo kraje schválilo usnesením č. 13/1165 ze dne 5.3.2015 zahájení přípravy projektu v rámci souhrnného projektu „Energetické úspory ve školách a školských zařízeních zřizovaných Moravskoslezským krajem – IV. etapa“ financovatelného z Operačního programu Životní prostředí 2014 - 2020. Orgány kraje dosud nerozhodly o předložení projektu do příslušné výzvy. Část finančních prostředků na zpracování projektové dokumentace byla nedočerpána a zapojena do rozpočtu roku 2018.</t>
  </si>
  <si>
    <t xml:space="preserve">Zastupitelstvo kraje rozhodlo profinancovat a kofinancovat projekt usnesením č. 4/266 ze dne 15.6.2017. Projekt byl předložen do příslušné výzvy Operačního programu Životní prostředí v září 2017. Rozhodnutí o poskytnutí dotace bylo doručeno v lednu 2018.  Vzhledem k průtahům při schvalování předložené žádosti o dotaci řídícím orgánem došlo ke zpoždění s vyhlášením veřejné zakázky a část nevyčerpaných finančních prostředků bude použita v roce 2018 na úhradu  komplexních služeb souvisejících s veřejnou zakázkou a stavebních faktur. </t>
  </si>
  <si>
    <t xml:space="preserve">Zastupitelstvo kraje rozhodlo profinancovat a kofinancovat projekt usnesením č. 4/266 ze dne 15.6.2017. Projekt byl předložen do příslušné výzvy Operačního programu Životní prostředí v září 2017. Rozhodnutí o poskytnutí dotace bylo doručeno v lednu 2018. Vzhledem k průtahům při schvalování předložené žádosti o dotaci řídícím orgánem došlo ke zpoždění s vyhlášením veřejné zakázky a část nevyčerpaných finančních prostředků bude použita v roce 2018 na úhradu  komplexních služeb souvisejících s veřejnou zakázkou a stavebních faktur. </t>
  </si>
  <si>
    <t>Zastupitelstvo kraje rozhodlo profinancovat a kofinancovat projekt usnesením č. 3/140 ze dne 16.3.2017. Projekt byl předložen do příslušné výzvy Operačního programu Životní prostředí v září 2017. Rozhodnutí o poskytnutí dotace bylo doručeno v lednu 2018. Vzhledem k průtahům při schvalování předložené žádosti o dotaci řídícím orgánem došlo ke zpoždění s vyhlášením veřejné zakázky a část nevyčerpaných finančních prostředků bude použita v roce 2018 na úhradu  komplexních služeb souvisejících s veřejnou zakázkou.</t>
  </si>
  <si>
    <t xml:space="preserve">Energetické úspory v areálu  Dětského domova SRDCE a SŠ, ZŠ A MŠ v Karviné </t>
  </si>
  <si>
    <t>Zastupitelstvo kraje rozhodlo profinancovat a kofinancovat projekt usnesením č. 4/266 ze dne 15.6.2017. Projekt byl předložen do příslušné výzvy Operačního programu Životní prostředí v listopadu 2017. Vzhledem k průtahům při schvalování předložené žádosti o dotaci řídícím orgánem došlo ke zpoždění s vyhlášením veřejné zakázky a část nevyčerpaných finančních prostředků bude použita v roce 2018 na úhradu  komplexních služeb souvisejících s veřejnou zakázkou.</t>
  </si>
  <si>
    <t xml:space="preserve">Zastupitelstvo kraje rozhodlo profinancovat a kofinancovat projekt usnesením č. 4/266 ze dne 15.6.2017. Projekt byl předložen do příslušné výzvy Operačního programu Životní prostředí v listopadu 2017. Vzhledem k průtahům při schvalování předložené žádosti o dotaci řídícím orgánem došlo ke zpoždění s vyhlášením veřejné zakázky a část nevyčerpaných finančních prostředků bude použita v roce 2018 na úhradu  komplexních služeb souvisejících s veřejnou zakázkou a stavebních faktur. </t>
  </si>
  <si>
    <t>Zastupitelstvo kraje rozhodlo profinancovat a kofinancovat projekt usnesením č. 3/140 ze dne 16.3.2017. Projekt byl předložen do příslušné výzvy Operačního programu Životní prostředí v září 2017. Vzhledem k průtahům při schvalování předložené žádosti o dotaci řídícím orgánem došlo ke zpoždění s vyhlášením veřejné zakázky a část nevyčerpaných finančních prostředků bude použita v roce 2018 na úhradu  komplexních služeb souvisejících s veřejnou zakázkou.</t>
  </si>
  <si>
    <t>Zastupitelstvo kraje rozhodlo o profinancování a kofinancování projektu dne 16.3.2017 usnesením č. 3/166.  Byly vyhlášeny veřejné zakázky na nábytek, IT, schodolezy a dodávku vybavení a objednány služby MT Legal. Realizace se předpokládá  v roce 2018. Z tohoto důvodu byly nevyčerpané finanční prostředky převedeny do rozpočtu roku 2018.</t>
  </si>
  <si>
    <t>Zastupitelstvo kraje rozhodlo o profinancování a kofinancování projektu dne 16.3.2017 usnesením č. 3/166. Byly vyhlášeny VZ na roboty, schodolezy a bezbariérovost a objednány služby MT Legal. Realizace se předpokládá v roce 2018. Z tohoto důvodu byly nevyčerpané finanční prostředky převedeny do rozpočtu roku 2018.</t>
  </si>
  <si>
    <t>Zastupitelstvo kraje rozhodlo profinancovat a kofinancovat projekt usnesením č. 4/266 ze dne 15.6.2017. Projekt byl předložen do příslušné výzvy Operačního programu Životní prostředí v říjnu 2017. Vzhledem ke zpoždění s vyhlášením veřejné zakázky na výběr zhotovitele stavby způsobeném čekáním na schválení předložené žádosti o dotaci řídícím orgánem došlo k nedočerpání části finančních prostředků, které byly zapojeny do rozpočtu roku 2018.</t>
  </si>
  <si>
    <t>Moravskoslezský kraj obdržel od Úřadu regionální rady výzvu k vrácení části proplacené dotace v rámci projektu, a to na základě zjištění následné kontroly ze strany PAS. Vzhledem k tomu, že Moravskoslezský kraj s výsledky auditu nesouhlasí, požádal o prodloužení lhůty pro vrácení části dotace  a zároveň podal návrh na sporné řízení z veřejnoprávní smlouvy podle § 141 Správního řádu. Po ukončení sporného řízení kraj obdržel rozhodnutí o porušení rozpočtové kázně. Rada kraje rozhodla usnesením č. 4/262 ze dne 22.12.2016 o podání odvolání proti rozhodnutí o porušení rozpočtové kázně. Splatnost odvodu začíná běžet od právní moci uvedeného rozhodnutí. Záležitost bude řešena až v průběhu roku 2018, proto byly nevyčerpané prostředky na vratku dotace převedeny do rozpočtu roku 2018.</t>
  </si>
  <si>
    <t>Modernizace škol ve stavebnictví</t>
  </si>
  <si>
    <t>Jedná se o prostředky vyplývající ze závazku vzniklého na základě nároku požadovaného společností Ridera a.s. Termín a výše úhrady závisí na  rozhodnutí soudu. K ukončení sporu zatím nedošlo. Na základě výše uvedeného byly nevyčerpané finanční prostředky zapojeny k případné potřebě do rozpočtu roku 2018.</t>
  </si>
  <si>
    <t>PŘEHLED VÝDAJŮ V ODVĚTVÍ ÚZEMNÍHO PLÁNOVÁNÍ A STAVEBNÍHO ŘÁDU V ROCE 2017</t>
  </si>
  <si>
    <t>Finanční prostředky byly určeny na zajištění expertních posudků, oponentních studií, právních služeb, znaleckých posudků. Větší část prostředků byla navázána na proces pořizování Zásad územního rozvoje Moravskoslezského kraje, konkrétně konání veřejného projednání. S ohledem na postup při vyhodnocování projednání zásad byly finanční prostředky vykázány na konci roku 2017 jako úspora.</t>
  </si>
  <si>
    <t>Úhrada díla proběhne po zpracování jednotlivých etap dle platné smlouvy se zhotovitelem a průběhu projednávaní dokumentace. Finanční prostředky byly převedeny do rozpočtu na rok 2018.</t>
  </si>
  <si>
    <t>Analýzy k aktualizaci rozboru udržitelného rozvoje území</t>
  </si>
  <si>
    <t>PŘEHLED VÝDAJŮ V ODVĚTVÍ ZDRAVOTNICTVÍ V ROCE 2017</t>
  </si>
  <si>
    <t>Rada kraje usnesením č. 27/2474 ze dne 12.12.2017 rozhodla přesunout finanční prostředky na akci "Stabilizace zdravotnického personálu a vzdělávání".</t>
  </si>
  <si>
    <r>
      <t>Rada kraje usnesením č. 27/2474 ze dne 12.12.2017 rozhodla přesunou</t>
    </r>
    <r>
      <rPr>
        <sz val="8"/>
        <rFont val="Tahoma"/>
        <family val="2"/>
        <charset val="238"/>
      </rPr>
      <t>t finanční prostředky</t>
    </r>
    <r>
      <rPr>
        <sz val="8"/>
        <color theme="1"/>
        <rFont val="Tahoma"/>
        <family val="2"/>
        <charset val="238"/>
      </rPr>
      <t xml:space="preserve"> na akci "Zajištění lékařské pohotovostní služby - příspěvkové organizace MSK".</t>
    </r>
  </si>
  <si>
    <t>Akce byla schválena usnesením zastupitelstva kraje č.17/1686 ze dne 17.12.2015 a č. 2/28 ze dne 22.12.2016.   Finanční prostředky určené na akci nebyly dočerpány z důvodu nižšího počtu prohlídek, než bylo plánováno.</t>
  </si>
  <si>
    <t>Finanční prostředky na úhradu uznatelných nákladů za prosinec 2017 byly převedeny ve výši 57 tis. Kč do rozpočtu roku 2018. Finanční prostředky nebyly dočerpány z důvodu, že počet dětí nelze předem stanovit a během roku došlo ke snížení počtu dětí, které byly umístěny na žádost kraje.</t>
  </si>
  <si>
    <t>Četnost znaleckých posudků pro potřeby odvolacího řízení nelze dopředu stanovit či odhadnout. Z toho důvodu došlo k nedočerpání finančních prostředků této akce.</t>
  </si>
  <si>
    <t>Usnesením č. 22/1943 ze dne 10.10.2017 rozhodla rada kraje o uzavření smlouvy č. 03863/2017/KŘ na "Analýzu dopadů a implementace požadavků nařízení GDPRP". Dále byly roce 2017 uzavřeny dohody o pracovní činnosti a dohod o provedení práce s odborníky na optimalizaci provozu informačních technologií, poradenství v oblasti vykazování zdravotní péče, zdravotnické přístrojové techniky. Finanční plnění výše uvedených smluv je v roce 2018.  Z toho důvodu byly finanční prostředky ve výši 3.360 tis. Kč převedeny do rozpočtu roku 2018.</t>
  </si>
  <si>
    <t>Mediální publicita v odvětví zdravotnictví</t>
  </si>
  <si>
    <t xml:space="preserve">Rada kraje usnesením č. 15/1273 ze dne 12.6.2017 a usnesením č. 18/1554 ze dne 8.8.2017 rozhodla přesunout finanční prostředky na akci "Zajištění lékařské pohotovostní služby" a akci "Elektronizace zdravotnických procesů - příspěvkové organizace v odvětví zdravotnictví". </t>
  </si>
  <si>
    <t>Rada kraje usnesením č. 15/724 ze dne 12.6.2017 souhlasila s uzavřením smlouvy na zajištění lékařské pohotovostní služby č. 02428/2017/ZDR a usnesením č. 16/1363 ze dne 27.6.2017 s uzavřením dodatku č. 1 ke smlouvě s Městskou nemocnicí Ostrava, příspěvková organizace. Finanční prostředky určené na lékařskou pohotovostní službu za měsíc prosinec 2017 ve výši 750 tis. Kč byly převedeny do rozpočtu roku 2018. S ohledem na snížení úplaty za plnění předmětu smlouvy (úprava provedena dodatkem č. 1 ke smlouvě) byly finanční prostředky schválené na tuto akci nedočerpány.</t>
  </si>
  <si>
    <t>Transformace akciových společností (Bílovecká nemocnice, a.s., Sanatorium Jablunkov, a.s.)</t>
  </si>
  <si>
    <t>Rada kraje usnesením č. 15/1273 ze dne 12.6.2017 rozhodla přesunout finanční prostředky na akci "Zajištění lékařské pohotovostní služby".</t>
  </si>
  <si>
    <t>Světová zdravotnická organizace (WHO)</t>
  </si>
  <si>
    <t>Nevyčerpané prostředky představují úsporu na akci z důvodu posunutí úhrady za podporu Krajského standardizovaného projektu zdravotnické záchranné služby Moravskoslezského kraje až na rok 2018.</t>
  </si>
  <si>
    <t>SR - Zvláštní příplatek za směny – nelékařská zdravotnická povolání bez odborného dohledu</t>
  </si>
  <si>
    <t>ID - Mobilní hospic Strom života (Andělé Stromu života pobočný spolek Moravskoslezský kraj, Nový Jičín)</t>
  </si>
  <si>
    <t>ID - Ordinace pro chudé (Armáda spásy, Praha)</t>
  </si>
  <si>
    <t>ID - Projekt Specializovaná paliativní (hospicová) péče v hospici CITADELA (Diakonie ČCE - hospic CITADELA)</t>
  </si>
  <si>
    <t>ID -  Cvičení a zdravý životní styl třetího věku (FAMILY GYM s.r.o., Lučina)</t>
  </si>
  <si>
    <t>ID - Provoz ambulance zubního lékaře v okrese Bruntál (Gabriela Hamrlíková, Bruntál)</t>
  </si>
  <si>
    <t>ID - Informační a objednávkový webový server (Galenica Medical s.r.o., Havířov, Prostřední Suchá)</t>
  </si>
  <si>
    <t>ID -  Dovybavení stomatologické ordinace v Břidličné (MUDr. Alena Mazalová, Břidličná)</t>
  </si>
  <si>
    <t>ID - Nové prvky pasivní ochrany - nanočástice v nemocničním prostředí (NanoZone, s.r.o., Ostrava-Poruba)</t>
  </si>
  <si>
    <t>ID - Multidisciplinární týmy (Naše rovnováha, z. s., Český Těšín)</t>
  </si>
  <si>
    <t>ID -  Podpora primární péče (Ordinace Puškinova s.r.o., Ostravice)</t>
  </si>
  <si>
    <t>ID - Ambulance praktického lékaře – obec Hrádek (SantaClinic s.r.o., Hrádek)</t>
  </si>
  <si>
    <t>Rada kraje usnesením č. 6/370 ze dne 24.1.2017 schválila závazný ukazatel ve výši 600 tis. Kč účelově určený na "Generel rozvoje Nemocnice s poliklinikou Karviná-Ráj, p.o.". Z důvodu náročnosti zpracování dochází k prodloužení termínu realizace a dokončení akce v roce 2018. Finanční prostředky ve výši 526 tis. Kč byly převedeny do rozpočtu 2018. Dále rada kraje usnesením č. 26/2367 ze dne 5.12.2017 schválila závazný ukazatel ve výši 500 tis. Kč organizaci Nemocnice ve Frýdku-Místku, p. o., účelově určený na odstranění nedostatků zjištěných kontrolou na interním oddělení nemocnice, s časovou použitelností od 1.11.2017 do 30.6.2018. Finanční prostředky byly ve výši 500 tis. Kč převedeny do rozpočtu roku 2018.</t>
  </si>
  <si>
    <t>Dětský stacionář  (Odborný léčebný ústav Metylovice - Moravskoslezské sanatorium, příspěvková organizace)</t>
  </si>
  <si>
    <t>Integrované bezpečnostní centrum Moravskoslezského kraje (Zdravotnická záchranná služba Moravskoslezského kraje, příspěvková organizace, Ostrava)</t>
  </si>
  <si>
    <t>Integrované výjezdové centrum Mošnov (Zdravotnická záchranná služba Moravskoslezského kraje, příspěvková organizace, Ostrava)</t>
  </si>
  <si>
    <t>Integrované výjezdové centrum Ostrava-Jih (Zdravotnická záchranná služba Moravskoslezského kraje, příspěvková organizace, Ostrava)</t>
  </si>
  <si>
    <t>SR - Národní program zdraví</t>
  </si>
  <si>
    <t>SR - Ostatní zdravotnické programy - neinvestice</t>
  </si>
  <si>
    <t xml:space="preserve">Návratná finanční výpomoc příspěvkovým organizacím  v odvětví zdravotnictví  </t>
  </si>
  <si>
    <t>Zastupitelstvo kraje usnesením č. 4/280 ze dne 15.6.2017 rozhodlo poskytnout návratné finanční výpomoci na realizaci projektů Modernizace vybavení pro obory návazné péče v nemocnicích v Krnově, Frýdku-Místku, Třinci, Karviné a Opavě  k profinancování podílů ze státního rozpočtu a evropské unie u akcí spolufinancovaných z Integrovaného regionálního operačního programu, ze kterého budou hrazeny po ukončení projektu celkové způsobilé výdaje do výše 90 %. Z důvodu probíhající realizace projektů byly nevyčerpané finanční prostředky ve výši 196.565 tis. Kč převedeny do rozpočtu roku 2018.</t>
  </si>
  <si>
    <t>Pronájem Nemocnice s poliklinikou v Novém Jičíně byl schválen usnesením rady kraje č. 93/5859 ze dne 21.9.2011 a usnesením zastupitelstva kraje č. 21/1723 ze dne 21.9.2011. V souladu s rozhodnutím orgánů kraje byla dne 26.9.2011 uzavřena s nájemcem Radioterapie a.s. (později Nemocnice Nový Jičín a.s.) smlouva o nájmu podniku. Na základě této smlouvy se pronajímatel zavazuje prostředky ve výši 95% z reinvestiční části nájemného investovat zpět do pronajatého nemovitého majetku, přičemž nevyčerpaná částka, která je určená v daném roce na reinvestice a opravy se dle smlouvy o nájmu podniku z jednoho kalendářního roku převádí do následujícího kalendářního roku.  Z tohoto důvodu byly  nevyčerpané finanční prostředky zapojeny do rozpočtu roku 2018.</t>
  </si>
  <si>
    <t>Akce byla schválena usnesením rady kraje č. 18/1554 ze dne 8.8.2017, finanční prostředky byly určeny pro 6 nemocnic zřizovaných Moravskoslezským krajem. K nedočerpání došlo z důvodu nečerpání finančních prostředků organizací SSZ Krnov, p.o., která uhradila fakturu z vlastních zdrojů.</t>
  </si>
  <si>
    <t xml:space="preserve">Akce byla schválena usnesením zastupitelstva kraje 17/1686 dne 17.12.2015. Předpoklad zahájení realizace stavby je květen 2018 s termínem dokončení stavby leden 2019. Z tohoto důvodu byly převedeny  nevyčerpané finanční prostředky ve výši 20.298 tis. Kč do rozpočtu roku 2018.  </t>
  </si>
  <si>
    <t>Akce byla schválena usnesením RK č. 101/7775 ze dne 24.5.2016 a usnesením rady kraje č. 27/2474 ze dne 12.12.2017 byla upravena časová použitelnost do 30.6.2018. Na základě této skutečnosti byly nevyčerpané finanční prostředky ve výši 998 tis. Kč převedeny do rozpočtu roku 2018.</t>
  </si>
  <si>
    <t>Akce byla schválena usnesením rady kraje č. 101/7775 ze dne 24.5.2016. Zahájení stavebních prací se předpokládá v roce 2018. S ohledem na tuto skutečnost byly zapojeny nevyčerpané finanční prostředky ve výši 2.934 tis. Kč do rozpočtu roku 2018.</t>
  </si>
  <si>
    <t>Akce byla schválena usnesením rady kraje č. 102/7935 dne 7. 6. 2016. Ke konci roku 2017 došlo k dokončení projektové dokumentace, která bude uhrazena v roce 2018. Z tohoto důvodu byly nevyčerpané finanční prostředky ve výši 562 tis. Kč zapojeny do rozpočtu roku 2018.</t>
  </si>
  <si>
    <t>Akce byla schválena usnesením rady kraje č. 6/370 ze dne 24.1.2017, časová použitelnost byla prodloužena do 31.12.2018 usnesením rady kraje č. 23/2052 ze dne 24.10.2017. Studie úzce navazuje na akci "Generel rozvoje Nemocnice s poliklinikou Karviná-Ráj, p.o", jejíž realizace se prodlužuje z důvodu náročnosti zpracování do roku 2018. Fakturace proběhne po dodání a převzetí studie, z toho důvodu byly finanční prostředky ve výši 100 tis. Kč převedeny do rozpočtu roku 2018.</t>
  </si>
  <si>
    <t>Novostavba lékárny a onkologie (Sdružené zdravotnické zařízení Krnov, příspěvková organizace)</t>
  </si>
  <si>
    <t>Finanční prostředky v roce 2017 převedeny do schváleného rozpočtu roku 2018.</t>
  </si>
  <si>
    <t>Přestavba hospodářské budovy na rehabilitační oddělení (Nemocnice s poliklinikou Havířov, příspěvková organizace)</t>
  </si>
  <si>
    <t>V roce 2018 budou zajištěny všechny stupně projektové dokumentace stavby nutné pro povolení této stavby. S ohledem na tyto skutečnosti byly převedeny finanční prostředky ve výši 2.000 tis.do rozpočtu roku 2018.</t>
  </si>
  <si>
    <t>Akce byla schválena usnesením zastupitelstva kraje č. 2/28 dne 22.12.2016. Zahájení stavebních prací je možné po ukončení topné sezóny z důvodu zajištění dodávek vody do výměníkových stanic. Z tohoto důvodu byly převedeny nevyčerpané finanční prostředky ve výši 2.866 tis. Kč do rozpočtu roku 2018.</t>
  </si>
  <si>
    <t>Akce byla schválena usnesením zastupitelstva kraje č. 2/28 dne 22.12.2016. Na konci roku 2017 byly zahájeny stavební práce, které dle harmonogramu trvaly 110 dnů. Na základě této skutečnosti byly převedeny nevyčerpané finanční prostředky ve výši 3.070 tis. Kč do rozpočtu roku 2018, zůstatek ve výši 713 tis. Kč byl na základě vysoutěžených cen vykázán jako úspora.</t>
  </si>
  <si>
    <t>Rekonstrukce elektroinstalace Orlová (Nemocnice s poliklinikou Karviná-Ráj, příspěvková organizace)</t>
  </si>
  <si>
    <t>Pavilon L – stavební úpravy (Slezská nemocnice v Opavě, příspěvková organizace)</t>
  </si>
  <si>
    <t>Akce byla schválena usnesením zastupitelstva kraje č. 2/28 dne 22.12.2016. V současné době probíhají práce na projektové dokumentaci. Poté bude zahájena veřejná zakázka na zhotovitele stavby. Z tohoto důvodu byly zapojeny nevyčerpané finanční prostředky ve výši 4.400 tis. Kč do rozpočtu roku 2018., zůstatek ve výši 1.340 tis. Kč byl vykázán jako úspora, která vznikla na základě nejnižší nabídkové ceny při výběrovém řízení.</t>
  </si>
  <si>
    <t>Akce byla schválena usnesením č. 2/28 ze dne 22.12.2016. Usnesením č. 22/1966 ze dne 10.10.2017 bylo rozhodnuto o ukončení akce, zbývající finanční prostředky na úhradu autorského dozoru jsou vykázány jako úspora.</t>
  </si>
  <si>
    <t>Akce byla schválena usnesením rady kraje č. 14/1122 ze dne 30.5.2017, finanční prostředky byly určeny pro 6 nemocnic zřizovaných Moravskoslezským krajem. K nedočerpání došlo z důvodu nižších požadavků, než se předpokládalo.</t>
  </si>
  <si>
    <t>Rada kraje usnesením č. 18/1554 ze dne 8.8.2017 schválila závazný ukazatel ve výši 2.000 tis. Kč pro Nemocnici s poliklinikou Havířov, p. o., určený na pořízení zdravotnické techniky pro gastroenterologickou ambulanci a centrální endoskopii. Výběr dodavatele byl uskutečněn ke konci roku. Čerpání se předpokládá v 1. pololetí 2018. Z toho důvodu byly převedeny finanční prostředky ve výši 2.000 tis. Kč do rozpočtu roku 2018. Dále rada kraje usnesením č. 25/2237 ze dne 21.11.2017 schválila závazný ukazatel ve výši 968 tis. Kč pro Nemocnici s poliklinikou Karviná-Ráj, p. o., na pořízení zdravotnických přístrojů s časovou použitelností do 31.12.2018. Fakturace proběhne po dodání a převzetí přístrojů, z tohoto byly finanční prostředky ve výši 968 tis. Kč převedeny do rozpočtu roku 2018. V rámci této akce došlo k nedočerpání finančních prostředků určených na pořízení přístrojového vybavení pro oddělení následné intenzivní péče v nemocnici Orlová z důvodu vysoutěžení nižší kupní ceny, než se předpokládalo.</t>
  </si>
  <si>
    <t>Akce byla schválena usnesením rady kraje č. 13/1018 ze dne 18.2.5017. Finanční prostředky nebyly dočerpány z důvodu nižší kupní ceny, než se předpokládalo.</t>
  </si>
  <si>
    <t>Akce byla schválena usnesením rady kraje č. 14/1122 ze dne 30.5.2017, finanční prostředky nebyly dočerpány z důvodu nižší kupní ceny, než se předpokládalo.</t>
  </si>
  <si>
    <t>Rekonstrukce střechy nad mateřskou školou (Odborný léčebný ústav Metylovice - Moravskoslezské sanatorium, příspěvková organizace)</t>
  </si>
  <si>
    <t>Oprava střechy spalovny (Nemocnice s poliklinikou Havířov, příspěvková organizace, Havířov)</t>
  </si>
  <si>
    <t>Akce byla schválena usnesením rady kraje č. 16/1357 dne 27.6.2017. Vzhledem k tomu, že dosud neproběhlo zadávací řízení na výběr zhotovitele stavby byly převedeny nevyčerpané finanční prostředky ve výši 450 tis. Kč do rozpočtu roku 2018.</t>
  </si>
  <si>
    <t>Akce byla schválena usnesením rady kraje č. 16/1357 dne 27.6.2017 s časovou použitelností do 30.6.2018. Realizace je plánovaná v roce 2018. Na základě této skutečnosti byly převedeny finanční prostředky ve výši 2.452 tis. Kč do rozpočtu roku 2018.</t>
  </si>
  <si>
    <t>Přesun rehabilitace z polikliniky Mizerov do nemocnice Karviná -Ráj, objektu bývalé Následné péče (Nemocnice s poliklinikou Karviná-Ráj, příspěvková organizace)</t>
  </si>
  <si>
    <t>Akce byla schválena usnesením rady kraje č. 18/1558 ze dne 8.8.2017, finanční prostředky budou čerpány na zhotovení dispoziční studie, projektové dokumentace a realizaci stavebních prací. Předpoklad čerpání je ve 2. pololetí 2018, z toho důvodu byly finanční prostředky ve výši 15.426 tis. Kč převedeny do rozpočtu roku 2018.</t>
  </si>
  <si>
    <t>Osazení termoregulačních ventilů v nemocnici Orlová (Nemocnice s poliklinikou Karviná-Ráj, příspěvková organizace)</t>
  </si>
  <si>
    <t>Akce byla schválena usnesením rady kraje č. 20/1814 ze dne 12.9.2017 s časovou použitelností do 31.9.2018.  Na základě této skutečnosti byly převedeny finanční prostředky ve výši 4.500 tis. Kč do rozpočtu roku 2018.</t>
  </si>
  <si>
    <t>Osazení termoregulačních ventilů - Monoblok a Budova S (Nemocnice s poliklinikou Havířov, příspěvková organizace)</t>
  </si>
  <si>
    <t>Akce byla schválena usnesením rady kraje č. 20/1814 ze dne 12.9.2017 s časovou použitelností do 31.9.2018.  Na základě této skutečnosti byly převedeny finanční prostředky ve výši 2.085 tis. Kč do rozpočtu roku 2018.</t>
  </si>
  <si>
    <t>Gama  detekční přístroj pro chirurgické oddělení (Nemocnice s poliklinikou Karviná-Ráj, příspěvková organizace)</t>
  </si>
  <si>
    <t>Akce byla schválena usnesením rady kraje č. 23/2050 ze dne 24.10.2017 s časovou použitelností do 31.12.2018. Fakturace proběhne po dodání a převzetí přístroje, z toho důvodu byly finanční prostředky ve výši 603 tis. Kč převedeny do rozpočtu roku 2018.</t>
  </si>
  <si>
    <t>Rekonstrukce tlakové stanice kyslíku (Nemocnice ve Frýdku-Místku, příspěvková organizace)</t>
  </si>
  <si>
    <t>Rada kraje usnesením č. 26/2367 ze dne 5.12.2017 schválila časovou použitelností od 1.8.2017 do 30.6.2018. Z toho důvodu byly finanční prostředky ve výši 871 tis. Kč převedeny do rozpočtu roku 2018.</t>
  </si>
  <si>
    <t>Oprava havarijního stavu balkonu v budově D (Nemocnice ve Frýdku-Místku, příspěvková organizace)</t>
  </si>
  <si>
    <t xml:space="preserve">Rada kraje usnesením č. 26/2367 ze dne 5.12.2017 schválila u akce časovou použitelností od 1.8.2017 do 30.6.2018. Z toho důvodu byly finanční prostředky ve výši 377 tis. Kč převedeny do rozpočtu  roku 2018. </t>
  </si>
  <si>
    <t>Zpracování projektové dokumentace na zřízení NIP a DIOP v budově V (Nemocnice ve Frýdku-Místku, příspěvková organizace)</t>
  </si>
  <si>
    <t>Akce byla schválena usnesením rady kraje č. 26/2367 ze dne 5.12.2017 s časovou použitelností do 31.8. 6. 2018. Na základě této skutečnosti byly převedeny finanční prostředky ve výši 919 tis. Kč do rozpočtu roku 2018.</t>
  </si>
  <si>
    <t>Instalace systému „sestra -pacient" (Nemocnice ve Frýdku-Místku, příspěvková organizace)</t>
  </si>
  <si>
    <t xml:space="preserve">Rada kraje usnesením č. 26/2367 ze dne 5.12.2017 schválila časovou použitelností od 1.11.2017 do 30.6.2018, z toho důvodu byly finanční prostředky ve výši 250 tis. Kč převedeny do rozpočtu roku 2018. </t>
  </si>
  <si>
    <t>Zastupitelstvo kraje rozhodlo o profinancování a kofinancování projektu dne 23.6.2016 usnesením č. 20/2086. Následně bylo zastupitelstvem kraje rozhodnuto o navýšení profinancování a kofinancování dne 22.12.2016 usnesením č. 2/61 a dále dne 16.3.2017 bylo zastupitelstvem kraje rozhodnuto o navýšení profinancování a kofinancování v době udržitelnosti usnesením č. 3/165. Úhrada služeb za administraci veřejné zakázky se předpokládá v roce 2018.  Z tohoto důvodu byly nevyčerpané finanční prostředky převedeny do rozpočtu roku 2018. V roce 2017 byl upravený rozpočet snížen o převod finančních prostředků do schváleného rozpočtu roku 2018.</t>
  </si>
  <si>
    <t>Zastupitelstvo rozhodlo profinancovat a kofinancovat projekt usnesením č. 21/2234 ze dne 22.9.2016. Veřejná zakázka na zhotovitele stavby byla ukončena počátkem roku 2018. Faktura za kompletní služby související s veřejnou zakázkou do konce roku 2017 nedorazila, proto byly nevyčerpané finanční prostředky zapojeny do rozpočtu roku 2018.</t>
  </si>
  <si>
    <t>Zastupitelstvo rozhodlo profinancovat a kofinancovat projekt usnesením č. 21/2234 ze dne 22.9.2016. Z důvodu řešení administrativních záležitostí nezbytných pro vyhlášení veřejné zakázky došlo k mírnému zpoždění při vyhlášení veřejné zakázky na zhotovitele stavby. Z uvedených důvodů byly finanční prostředky na rok 2017 nevyčerpány a byly zapojeny do rozpočtu roku 2018, kde budou použity k úhradě stavebních výdajů.</t>
  </si>
  <si>
    <t>Zastupitelstvo kraje rozhodlo o profinancování a kofinancování projektu usnesením č. 21/2234 ze dne 22.9.2016. Projekt byl předložen do Operačního programu Životní prostředí v prosinci 2016, žádost byla zamítnuta z důvodu nesplnění kritérií přijatelnosti. Předložena byla znovu v září 2017. Veřejnou zakázku na výběr zhotovitele stavby lze vyhlásit až po schválení předložené žádosti o dotaci řídícím orgánem, ke kterému došlo počátkem roku 2018. Nevyčerpané finanční prostředky byly zapojeny do rozpočtu roku 2018, kde budou použity na zajištění komplexních služeb souvisejících s veřejnou zakázkou. Rada kraje usnesením č. 105/8139 ze dne 19.7.2016 schválila závazný ukazatel na projektovou dokumentaci a energetický posudek příspěvkové organizaci Zdravotnická záchranná služba Moravskoslezského kraje, termín byl prodloužen do 31.12.2017 usnesením č. 5/312 ze dne 10.1.2017. V rámci závazného ukazatele dosud zůstaly nevyčerpané finanční prostředky z titulu autorského dozoru, který bude splacen až po ukončení realizace stavby. Z uvedeného důvodu byly nevyčerpané finanční prostředky zapojeny do rozpočtu roku 2018.</t>
  </si>
  <si>
    <t>Zastupitelstvo usnesením č. 6/556 ze dne 14.12.2017 rozhodlo o ukončení  přípravy projektu.</t>
  </si>
  <si>
    <t>Zastupitelstvo kraje rozhodlo o profinancování a kofinancování projektu usnesením č. 21/2254 ze dne 22.9.2016. Zpracování projektové dokumentace se oproti původnímu plánu zpozdilo. Finanční prostředky byly zapojeny do rozpočtu roku 2018 a budou využity na zpracování projektové dokumentace a následné administrativní výdaje na zajištění veřejných zakázek.</t>
  </si>
  <si>
    <t>Technika pro výjezdová stanoviště Zdravotnické záchranné služby Moravskoslezského kraje, p.o.</t>
  </si>
  <si>
    <t>Projekt nebyl z důvodu vyčerpání alokace doporučen k financování a byl poskytovatelem dotace zařazen do náhradních projektů.</t>
  </si>
  <si>
    <t>Vybavení vzdělávacího střediska Zdravotnické záchranné služby Moravskoslezského kraje, p.o</t>
  </si>
  <si>
    <t>Zastupitelstvo kraje rozhodlo o profinancování a kofinancování projektu dne 23.6.2016 usnesením č. 20/2086. Plnění a následná úhrada VZ se předpokládá až v roce 2018. Úhrada služeb za administraci VZ se předpokládá taktéž v roce 2018. Z tohoto důvodu byly rozpočtované prostředky roku 2017 částečně sníženy a  nevyčerpané finanční prostředky převedeny do rozpočtu roku 2018.</t>
  </si>
  <si>
    <t>Zastupitelstvo kraje rozhodlo o profinancování a kofinancování projektu usnesením č. 21/2234 ze dne 22.9.2016. Projekt byl předložen do Operačního programu Životní prostředí v prosinci 2016, žádost byla zamítnuta z důvodu nesplnění kritérií přijatelnosti. Předložena byla znovu v září 2017. Veřejnou zakázku na výběr zhotovitele stavby lze vyhlásit až po schválení předložené žádosti o dotaci řídícím orgánem, ke kterému došlo počátkem roku 2018. Nevyčerpané finanční prostředky byly zapojeny do rozpočtu roku 2018, kde budou použity  na zajištění komplexních služeb souvisejících s veřejnou zakázkou. Rada kraje usnesením č. 105/8139 ze dne 19.7.2016 schválila závazný ukazatel investiční příspěvek do fondu investic na rok 2016 na projektovou dokumentaci a energetický posudek příspěvkové organizaci Zdravotnická záchranná služba Moravskoslezského kraje, termín byl prodloužen do 31.12.2017 usnesením č. 5/312 ze dne 10.1.2017. V rámci závazného ukazatele dosud zůstaly nevyčerpané finanční prostředky z titulu autorského dozoru, který bude splacen až po ukončení realizace stavby. Z uvedeného důvodu byly nevyčerpané finanční prostředky zapojeny do rozpočtu roku 2018.</t>
  </si>
  <si>
    <t>Zastupitelstvo kraje rozhodlo o profinancování a kofinancování projektu dne 15.6.2017 usnesením č. 4/308. Realizace a plnění projektu se předpokládá v roce 2018 až 2023. Z tohoto důvodu byly nevyčerpané finanční prostředky převedeny do rozpočtu roku 2018.</t>
  </si>
  <si>
    <t>Zastupitelstvo rozhodlo profinancovat a kofinancovat projekt usnesením č. 21/2234 ze dne 22.9.2016. Z důvodu delšího průběhu administrace veřejné zakázky na zhotovitele stavby nebyly finanční prostředky v roce 2017 vyčerpány. Zůstatek finančních prostředků byl zapojen do rozpočtu roku 2018.</t>
  </si>
  <si>
    <t>Rekonstrukce gynekologicko-porodního oddělení v Nemocnici s poliklinikou Karviná - Ráj, p.o.</t>
  </si>
  <si>
    <t>Zastupitelstvo kraje rozhodlo o profinancování a kofinancování projektu dne 19.9.2013 usnesením 6/453. Realizace projektu byla ukončena. V listopadu 2016 byl doručen kontrolní protokol auditu MF, kde byla vyměřena 5% korekce veřejné zakázky na stavební práce. Kraj obdržel rozhodnutí o porušení rozpočtové kázně,  proti kterému bylo podáno odvolání. Záležitost je stále v řešení, proto byly nevyčerpané prostředky na vratku dotace převedeny do rozpočtu roku 2018.</t>
  </si>
  <si>
    <t>Zateplení vybraných objektů Nemocnice s poliklinikou Havířov</t>
  </si>
  <si>
    <t>O kofinancování projektu (10% podíl žadatele) realizovaného z Integrovaného regionálního operačního programu rozhodlo zastupitelstvo kraje usnesením č. 20/2048 ze dne 23.6.2016. Z důvodu probíhající realizace projektu byly nevyčerpané finanční prostředky ve výši 5.901  tis. Kč převedeny do rozpočtu roku 2018.</t>
  </si>
  <si>
    <t>O kofinancování projektu (10% podíl žadatele) realizovaného z Integrovaného regionálního operačního programu rozhodlo zastupitelstvo kraje usnesením č. 20/2048 ze dne 23.6.2016. Z důvodu probíhající realizace projektu byly nevyčerpané finanční prostředky ve výši 4.760 tis. Kč převedeny do rozpočtu roku 2018.</t>
  </si>
  <si>
    <t>O kofinancování projektu (10% podíl žadatele) realizovaného z Integrovaného regionálního operačního programu rozhodlo zastupitelstvo kraje usnesením č. 20/2048 ze dne 23.6.2016. Z důvodu probíhající realizace projektu byly nevyčerpané finanční prostředky ve výši 7.321 tis. Kč převedeny do rozpočtu roku 2018.</t>
  </si>
  <si>
    <t>O kofinancování projektu (10% podíl žadatele) realizovaného z Integrovaného regionálního operačního programu rozhodlo zastupitelstvo kraje usnesením č. 20/2048 ze dne 23.6.2016. Z důvodu probíhající realizace projektu byly nevyčerpané finanční prostředky ve výši 7.056 tis. Kč převedeny do rozpočtu roku 2018.</t>
  </si>
  <si>
    <t>PŘEHLED VÝDAJŮ V ODVĚTVÍ ŽIVOTNÍHO PROSTŘEDÍ V ROCE 2017</t>
  </si>
  <si>
    <t>Dotační program byl vyhlášen jako dvouletý a nevyplacené finanční prostředky ve výši 9.380 tis. Kč jsou smluvně vázány. Jejich vyplácení probíhá na základě výzev spolu s průběžným vyúčtováním, a proto čerpání dotací probíhá i v průběhu roku 2018. Nevyčerpané finanční prostředky ve výši 4.505 tis. Kč jsou účelově určené jen na podporu výstavby a obnovy vodohospodářské infrastruktury. Z tohoto důvodu byly nevyčerpané finanční prostředky zapojeny do rozpočtu kraje na rok 2018.</t>
  </si>
  <si>
    <t>Dotační program byl vyhlášen jako dvouletý a nevyplacené finanční prostředky jsou smluvně vázány. Vzhledem k tomu, že vyplácení dotací probíhá na základě předložení závěrečného vyúčtování, budou tyto finanční prostředky vyplaceny v průběhu roku 2018. Nevyčerpané finanční prostředky byly zapojeny do rozpočtu kraje na rok 2018.</t>
  </si>
  <si>
    <t>Finanční prostředky této akce byly použity za účelem podpory dobrovolných aktivit v oblasti udržitelného rozvoje. Nevyčerpané finanční prostředky ve výši 169 tis. Kč představují úsporu.</t>
  </si>
  <si>
    <t>Podpora opatření v oblasti životního prostředí</t>
  </si>
  <si>
    <t>Usnesením rady kraje č. 24/2138 ze dne 7.11.2017 došlo přesunu těchto finančních prostředků na akci Expertní studie, průzkumy. Tyto finanční prostředky byly použity na zpracování Prováděcí studie k naplňování Plánu odpadového hospodářství Moravskoslezského kraje zaměřenou na komunální odpady.</t>
  </si>
  <si>
    <t xml:space="preserve">Plán rozvoje vodovodů a kanalizací </t>
  </si>
  <si>
    <t>Usneseními rady kraje č. 19/1741 ze dne 29.8.2017 došlo k přesunu finančních prostředků ve výši 492 tis. Kč na podporu projektu Adopce turistických tras subjektem SK K2. Zbývající finanční prostředky byly usnesením rady kraje č. 21/1914 ze dne 26.9.2017 převedeny na realizaci dotačního programu Ozdravné pobyty pro žáky 1. stupně základních škol pro rok 2017-2019.</t>
  </si>
  <si>
    <t>Nevyčerpané finanční prostředky byly připsány v minulých letech na zvláštní účet, který byl zřízen v souladu se zákonem č. 254/2001 Sb., o vodách, které jsou podle tohoto zákona účelově určeny jen na podporu výstavby a obnovy vodohospodářské infrastruktury a na zřízení a doplňování zvláštního tzv. havarijního účtu. Z důvodu zachování účelovosti těchto finančních prostředků byly tyto zapojeny do rozpočtu kraje na rok 2018.</t>
  </si>
  <si>
    <t xml:space="preserve">Čerpání finančních prostředků probíhá podle potřeb, neboť v oblasti posuzování vlivů na životní prostředí se nedá odhadnout, jak množství  podaných žádostí na zpracování posudku EIA, tak jejich cena. Nevyčerpané finanční prostředky ve výši  149 tis. Kč jsou smluvně vázány ve smlouvách o dílo na zpracování posudků ke konkrétním záměrům. V návaznosti na tuto skutečnost byly tyto finanční prostředky zapojeny do rozpočtu kraje na rok 2018. Zbývající nevyčerpané finanční prostředky ve výši 375 tis. Kč představují úsporu. </t>
  </si>
  <si>
    <t xml:space="preserve">V rámci akce rozpočtu se realizovala opatření na ochranu obojživelníků a ohrožených zvláště chráněných druhů. V průběhu roku 2017 vznikla rovněž potřeba financovat opatření v přírodní rezervaci MSK spočívající v instalaci naváděcích zábran pro obojživelníky. Zbývající nevyčerpané prostředky představují úsporu. </t>
  </si>
  <si>
    <t xml:space="preserve">V rámci této akce rozpočtu byla uzavřena smlouva o dílo na zpracování plánů péče o ZCHÚ s termínem předání závěrečné fáze díla nejpozději do 30.3.2018. Z těchto důvodů byly finanční prostředky ve výši 150 tis. Kč, které byly určeny na financování této závěrečné etapy,  zapojeny do rozpočtu 2018. Zbývající nevyčerpané finanční prostředky představují úsporu. </t>
  </si>
  <si>
    <t>Podpora činností v oblasti ochrany životního prostředí</t>
  </si>
  <si>
    <t xml:space="preserve">Nevyčerpané finanční prostředky představují účelově určené příjmy z poplatků za znečišťování ovzduší dle § 15 zákona č. 201/2012 Sb., o ochraně ovzduší, ve znění pozdějších předpisů, podle kterého mohou být použity na vrácení přeplatků záloh odvedených na těchto poplatcích a na financování opatření v oblasti ochrany životního prostředí. </t>
  </si>
  <si>
    <t>Finanční prostředky jsou uvolňovány z havarijního účtu, který je ročně doplňován do výše 10 mil. Kč v souladu se Zásadami pro poskytování finančních prostředků z rozpočtu kraje a na základě rozhodnutí zastupitelstva kraje. Nevyčerpané finanční prostředky byly zapojeny do rozpočtu kraje na rok 2018.</t>
  </si>
  <si>
    <t>V rámci této akce rozpočtu byla uzavřena smlouva o dílo za účelem zpracování oponentního posudku návrhu plánu systému ekologické stability ve výši 121 tis. Kč. S ohledem na termín plnění, který proběhl v lednu 2018, byly tyto prostředky zapojeny do rozpočtu 2018.</t>
  </si>
  <si>
    <t xml:space="preserve">Finanční prostředky byly převedeny do rozpočtové rezervy z důvodu posunutí termínu pro zpracování Územní energetické koncepce MSK z roku 2017 na rok 2018. </t>
  </si>
  <si>
    <t>Nevyčerpané prostředky ve výši 54 tis. Kč představují úsporu při realizovaných aktivitách v procesu místní Agendy 21 a projektu Zdravý MSK.</t>
  </si>
  <si>
    <t xml:space="preserve">Nevyčerpané finanční prostředky byly smluvně určeny na financování projektu Rozvoj sběru elektrozařízení - komunikační kampaň v rámci sportovních utkání na hřištích fotbalových týmů z MSK v roce 2017 ve výši 150 tis. Kč. Vzhledem k tomu, že dle smluvních podmínek bude dotace vyplacena až po předložení závěrečného vyúčtování dotace v roce 2018, prostředky byly zapojeny do rozpočtu 2018. </t>
  </si>
  <si>
    <t>Nevyčerpané prostředky ve výši 20 tis. Kč představují úsporu.</t>
  </si>
  <si>
    <t>Finanční prostředky byly převedeny do rozpočtové rezervy z důvodu, že nebylo potřeba realizovat plánovaná opatření.</t>
  </si>
  <si>
    <t>Odstranění materiálů ze sanace lagun Ostramo uložených v lokalitě Vratimov</t>
  </si>
  <si>
    <t>Kofinancování a profinancování projektu "Odstranění materiálů ze sanace lagun Ostramo uložených v lokalitě Vratimov" spolufinancovaného z Národního programu Životní prostředí ve výši 40.107 tis. Kč bylo schváleno usnesení zastupitelstva kraje č. 4/323 ze dne 15.6.2017. Z důvodu zabezpečení financování tohoto podpořeného projektu byly nevyčerpané prostředky zapojeny do rozpočtu kraje na rok 2018.</t>
  </si>
  <si>
    <t xml:space="preserve">O poskytnutí individálních dotací rozhodla rada kraje svými usneseními č. 110/8476 ze dne 22.9.2016, č. 111/8601 ze dne 4.10.2016 a č. 112/8690 ze dne 18.10.2016. Jedná se o víceleté dílčí projekty. Realizace dílčích projektů včetně předložení vyúčtování kotlíkové dotace je nastavena do 31.12.2017. Vyúčtování byla předkládána průběžně v roce 2017. Kontrola těchto předložených vyúčtování a proplácení dotací bude probíhat také v roce 2018. Nevyčerpané finanční prostředky byly zapojeny do rozpočtu  do roku 2018. </t>
  </si>
  <si>
    <t>Nevyčerpané prostředky ve výši 1 tis. Kč představují úsporu na akci z důvodu, že nebyla požadována technická údržba jednotného personálního a mzdového systému jak bylo původně plánováno.</t>
  </si>
  <si>
    <t>SR - Meliorace a hrazení bystřin v lesích podle § 35 odst. 1 a 3 lesního zákona (neinvestice)</t>
  </si>
  <si>
    <t>pozastavená</t>
  </si>
  <si>
    <t xml:space="preserve">Zastupitelstvo kraje rozhodlo o profinancování a kofinancování projektu dne 22.9.2016 usnesením č. 21/2247. Vzhledem k větší časové náročnosti přípravy projektu byly rozpočtované prostředky roku 2017 částečně sníženy a nevyčerpané prostředky ve výši 70 tis. Kč převedeny do rozpočtu roku 2018. </t>
  </si>
  <si>
    <t>Projekt schválen k financování, realizace projektu bude probíhat od roku 2018.</t>
  </si>
  <si>
    <t xml:space="preserve">Zastupitelstvo kraje rozhodlo zahájit přípravu projektu dne 22.9.2016  usnesením č. 21/2247. Vzhledem k větší časové náročnosti přípravy projektu byly nevyčerpané prostředky ve výši 160,14 tis. Kč převedeny do rozpočtu roku 2018. </t>
  </si>
  <si>
    <t>Zastupitelstvo kraje rozhodlo o profinancování a kofinancování projektu dne 22.9.2016 usnesením č. 21/2247. Vzhledem k větší časové náročnosti přípravy projektu byly rozpočtované prostředky roku 2017 sníženy a nevyčerpané prostředky ve výši 280 tis. Kč  převedeny do rozpočtu roku 2018.</t>
  </si>
  <si>
    <t>Zastupitelstvo kraje rozhodlo o profinancování a kofinancování projektu dne 22.9.2016 usnesením č. 21/2247. Vzhledem k větší časové náročnosti přípravy projektu byly rozpočtované prostředky roku 2017 sníženy a nevyčerpané prostředky ve výši 32,74 tis. Kč převedeny do rozpočtu roku 2018.</t>
  </si>
  <si>
    <t>Zastupitelstvo kraje rozhodlo o profinancování a kofinancování projektu dne 22.9.2016 usnesením č. 21/2247. Vzhledem k větší časové náročnosti přípravy projektu byly rozpočtované prostředky roku 2017 sníženy.</t>
  </si>
  <si>
    <t>Zastupitelstvo kraje rozhodlo o profinancování a kofinancování projektu dne 22.9.2016 usnesením č. 21/2247.Vzhledem k větší časové náročnosti přípravy projektu byly rozpočtované prostředky roku 2017 sníženy a nevyčerpané prostředky ve výši 50,87 tis. Kč převedeny do rozpočtu roku 2018.</t>
  </si>
  <si>
    <t xml:space="preserve">Dotační program Kotlíkové dotace v Moravskoslezském kraji byl schválen usnesení rady kraje č. 86/6932 ze dne 17.12.2015 a dotační program Kotlíkové dotace v Moravskoslezském kraji II - kotle na biomasu a tepelná čerpadla (3381) byl schválen usnesením rady kraje č. 6/389 ze dne 24.1.2017. Jedná se o víceleté dotační programy. Realizace dílčích projektů včetně předložení vyúčtování kotlíkové dotace je nastavena do 30.6.2018. Vyúčtování byla předkládána průběžně v roce 2017 a budou předkládána také v roce 2018. Kontrola těchto předložených vyúčtování a proplácení dotací bude probíhat také v roce 2018, nevyčerpané finanční prostředky ve výši 27.555,87 tis. Kč byly převedeny do rozpočtu roku 2018. </t>
  </si>
  <si>
    <t xml:space="preserve">Dotační program Kotlíkové dotace v Moravskoslezském kraji - 2. výzva byl schválen usnesení rady kraje č. 16/1383 ze dne 27.6.2017. Jedná se o víceletý dotační program. Realizace dílčích projektů včetně předložení vyúčtování kotlíkové dotace je nastavena do 13.12.2019. V roce 2017 jsme od MŽP obdrželi zálohovou platbu. V září 2017 byl zahájen příjem žádostí s tím, že se předpokládá, že vyúčtování budou příjemci předkládat zejména od roku 2018. Kontrola těchto předložených vyúčtování a proplácení dotací bude probíhat v letech 2018 - 2020. Nevyčerpané finanční prostředky ve výši 466.329,27 tis. Kč byly převedeny do rozpočtu roku 2018. </t>
  </si>
  <si>
    <t>PŘEHLED VÝDAJŮ V ODVĚTVÍ FINANCÍ A SPRÁVY MAJETKU V ROCE 2017</t>
  </si>
  <si>
    <t>Důvodem nedočerpání bylo především snížení bankovních poplatků u účtů některých bankovních ústavů, např. i uspání či zrušení nevyužívaných účtů a dále snížení poplatků souvisejících s vydáváním nových a vedením stávajích platebních karet. Zároveň platí dohodunutá výjimka, která osvobozuje kraj od placení části bankovních poplatků.</t>
  </si>
  <si>
    <t>U většiny tranší obou úvěrů od EIB má kraj nasmlouvanou plovoucí sazbu. Vzhledem k očekávanému růstu úrokových sazeb v 2. polovině roku 2017 byla do schváleného rozpočtu výdajů určených na platbu úroků zahrnuta bezpečná rezerva pro případ výraznějšího zvýšení sazeb. U úvěrového rámce od ČSOB, a.s. pak došlo oproti původnímu předpokladu k výrazné úspoře díky nízkému čerpání prostředků určených na předfinancování dotací u evropských projektů z důvodu pomalého schvalování jednotlivých projektů řídícími orgány.</t>
  </si>
  <si>
    <t>Úspora v rámci výdajů na platby daní vznikla u výdajů na platby DPH v důsledku nadměrných odpočtů v průběhu roku v rámci podaných daňových přiznání.</t>
  </si>
  <si>
    <t>Pokutové a příkazové bloky</t>
  </si>
  <si>
    <t>Úspora vznikla nižšími náklady za úhradu výdajů za vyhotovení znaleckých posudků o ceně nemovitých věcí a práv odpovídajících věcnému břemeni, za zpracování geometrických plánů a především u výdajů spojených s prodejem nemovitých věcí formou dobrovolné veřejné dražby oproti původnímu předpokladu.</t>
  </si>
  <si>
    <t xml:space="preserve">Moravskoslezský kraj uzavřel smlouvu na pojištění souboru vozidel krajského úřadu a příspěvkových organizací kraje. Ve smlouvě je sjednáno automatické připojištění a odpojištění vozidel s tím, že po skončení ročního pojistného období dojde k vyúčtování pojistného za toto pojistné období a ke stanovení nové výše pojistného dle aktuálního stavu vozidel k počátku dalšího pojistného období. S ohledem na to, že nebylo do konce roku 2017 provedeno vyúčtování pojistného, byly nevyčerpané finanční prostředky zapojeny do rozpočtu roku 2018. </t>
  </si>
  <si>
    <t>Úspornými opatřeními a v důsledku mírrných klimatických podmínek v zimním období došlo ke snížení spotřeby energií a tím i k nižším výdajům za tyto energie. Nevyčerpané prostředky představují úsporu na akci.</t>
  </si>
  <si>
    <t>Z důvodu posunutí termínu realizace některých elektronických výběrových řízení a s tím souvisejích služeb byly prostředky ve výši 350 tis. Kč převedeny do rozpočtu roku 2018. Zbývající nevyčerpané prostředky představují úsporu na akci.</t>
  </si>
  <si>
    <t>Finanční prostředky vytvořené v závěru roku převodem z avizovaných úspor jednotlivých odvětví byly použity jako zdroj pro tvorbu rozpočtu následujícího roku a byly v plné výši zapojeny do schváleného rozpočtu kraje na rok 2018.</t>
  </si>
  <si>
    <t>Volné zdroje běžného rozpočtového roku</t>
  </si>
  <si>
    <t>Nevyčerpané prostředky rezervy představují účelové prostředky převedené z akce Průmyslová zóna Nad Barborou určené k přídělu do Fondu pro financování strategických projektů, který bude realizován v roce 2018.</t>
  </si>
  <si>
    <t>Rezerva na mimořádné akce a akce s nedořešeným financováním v roce 2017</t>
  </si>
  <si>
    <t>Finanční prostředky byly v průběhu roku převáděny k použití v rámci jiných akcí a průběžně navyšovány o úspory ve výdajích a o přijaté neúčelové příjmy v souladu s usnesením rady kraje č. 3/61 ze dne 6.12.2016. Nevyčerpané prostředky jsou součástí zůstatku hospodaření roku 2017.</t>
  </si>
  <si>
    <t>Rezerva pro řešení dopadů v restrukturalizací postižených regionech</t>
  </si>
  <si>
    <t>Finanční prostředky byly v průběhu roku převáděny do rozpočtu jiných akcí k použití v souladu s vymezeným účelem. Nevyčerpané finanční prostředky jsou součástí zůstatku hospodaření roku 2017.</t>
  </si>
  <si>
    <t>Finanční vypořádání 2017 - ostatní akce</t>
  </si>
  <si>
    <t>Moravskoslezský kraj uzavřel smlouvu o poskytování energetických služeb se zaručeným výsledkem. Dle smlouvy bude v případě dosažení úspory nad garantovanou hodnotu dělena finanční nadúspora mezi kraj a společnost následovně: u zateplených objektů v poměru 70:30, u nezateplených objektů 50:50. Společnosti EVČ s.r.o. bude tato částka vyplacena formou zálohové faktury a následně ze strany společnosti EVČ s.r.o. zpětně reinvestována do majetku kraje formou dalších úsporných opatření, která budou krajem schválena. Na základě výše uvedeného byly nevyčerpané finanční prostředky zapojeny do rozpočtu roku 2018 s předpokladem jejich použití na vypořádání smluvních vztahů.</t>
  </si>
  <si>
    <t xml:space="preserve">Zastupitelstvo kraje rozhodlo o profinancování a kofinancování projektu dne 15.6.2017 usnesením č. 4/317.  Byly vyhlášeny veřejné zakázky na dodávku HW a SW, na koordinátora a objednány služby na vyhlášení veřejné zakázky. Zakázky a služby budou realizovány v letech 2018 až 2022. Vzhledem k větší časové náročnosti přípravy projektu byly nevyčerpané prostředky ve výši 361,25 tis. Kč převedeny do rozpočtu roku 2018. </t>
  </si>
  <si>
    <t>Zastupitelstvo kraje rozhodlo o profinancování a kofinancování projektu dne 15.6.2017 usnesením č. 4/317. Vzhledem k větší časové náročnosti přípravy projektu byly nevyčerpané finanční prostředky ve výši 340,71 tis. Kč převedeny do rozpočtu roku 2018.</t>
  </si>
  <si>
    <t>PŘEHLED VÝDAJŮ V ODVĚTVÍ VLASTNÍ SPRÁVNÍ ČINNOST KRAJE A ČINNOST ZASTUPITELSTVA KRAJE V ROCE 2017</t>
  </si>
  <si>
    <t>Finanční prostředky ve výši 3.193 tis. Kč určené na nákup 60 ks počítačů, dodávku systému pro klíčové hospodářství, na vyhotovení analýzy dopadů GDPR byly vzhledem k dodacím podmínkám převedeny do rozpočtu roku 2018. Zbývající nevyčerpané prostředky představují úsporu provozních výdajů vzniklou vhodným výběrem dodavatelů zboží a služeb, nižšími náklady za dodávku energií v souvislosti s mírnými klimatickými podmínkami, nižšími náklady např. v souvislosti s úpravou hostované spisové služby a krajského datového úložiště, ekonomického systému GINIS.</t>
  </si>
  <si>
    <t>Jedná se  o úsporu v souvislosti s nižším čerpáním odměn neuvolněných členů zastupitelstva kraje, neboť nebyla všemi neuvolněnými členy využita možnost členství ve dvou výborech zastupitelstva kraje  nebo komisích rady kraje.  Dále se jedná o úsporu vzniklou nižším čerpáním nákladů na refundace platů neuvolněných členů zastupitelstva kraje a nákladů na peněžitá plnění za účast členů výborů zastupitelstva kraje a komisí rady kraje, kteří nejsou členy zastupitelstva kraje na jednáních těchto orgánů.</t>
  </si>
  <si>
    <t>Prostředky fondu jsou čerpány v souladu se statutem fondu, nevyčerpané prostředky byly převedeny k použití v roce 2018.</t>
  </si>
  <si>
    <t>SR - Účelové dotace na výdaje spojené s volbou prezidenta ČR</t>
  </si>
  <si>
    <t>Výdaje související se zajištěním přípravy voleb prezidenta ČR byly nižší než dotace poskytnutá kraji ze státního rozpočtu.</t>
  </si>
  <si>
    <t>SR - Účelové dotace na výdaje spojené s volbami do Parlamentu České republiky</t>
  </si>
  <si>
    <t>Výdaje související s organizačním zajištěním voleb do Poslanecké sněmovny Parlamentu ČR byly nižší než dotace poskytnutá kraji ze státního rozpočtu.</t>
  </si>
  <si>
    <t>Pro plánované akce na dílčí rekonstrukce a dovybavení budov krajského úřadu byly v roce 2017 zpracovány projektové dokumentace. V průběhu roku 2018 budou zahájena zadávací řízení na výběr zhotovitele, předpoklad zahájení akcí je v březnu 2018 a předpoklad dokončení je v listopadu 2018. Z tohoto důvodu byly nevyčerpané finanční prostředky zapojeny do rozpočtu roku 2018.</t>
  </si>
  <si>
    <t>Finanční prostředky ve výši 1.255 tis. Kč určené na zhotovení nástroje pro územně analytickou činnost a na dodání stohovatelných přepínačů byly vzhledem k dodacím podmínkám převedeny do rozpočtu roku 2018. Zbývající nevyčerpané prostředky představují úsporu na akci z důvodu nerealizace monitorování datových toků a šifrování PC zařízení a nerealizace nákupu dat "Využívání krajiny".</t>
  </si>
  <si>
    <t>Finanční prostředky ve výši 2.952 tis. Kč určené na nákup mikrobusu pro 7 osob, elektroautomobilu, systému pro klíčové hospodářství a na posílení přívodu nízkého napětí na serverovnu byly vzhledem k dodacím podmínkám převedeny do rozpočtu roku 2018. Zbývající nevyčerpané prostředky představují úsporu na akci.</t>
  </si>
  <si>
    <t>Finanční prostředky ve výši 489 tis. Kč určené na nákup 4 ks dataprojektorů pro místnost zastupitelstva kraje byly vzhledem k dodacím podmínkám převedeny do rozpočtu roku 2018. Zbývající nevyčerpané prostředky představují úsporu na akci.</t>
  </si>
  <si>
    <t xml:space="preserve">Akce byla schválena usnesením rady kraje č. 73/6049 dne 4.8.2015.  V roce 2017 byly vyčleněny finanční prostředky na rekonstrukci plochy anglického dvorku, která bude využita jako terasa. Předpokládané dokončení prací bylo posunuto z důvodu zhoršených klimatických podmínek. Nevyčerpané finanční prostředky byly zapojeny do rozpočtu roku 2018. </t>
  </si>
  <si>
    <t>Zastupitelstvo kraje rozhodlo o profinancování a kofinancování projektu dne 22.9.2016 usnesením č. 21/2246. V rámci projektu byla vyhlášena veřejná zakázky na Správu identit krajské korporace, jejíž částečné plnění a úhrada byla plánována do konce roku 2017. Z důvodu větší časové náročnosti přípravy zakázky došlo k posunu jejího vyhlášení a k úhradě dojde v roce 2018. Na základě výše uvedeného byly nevyčerpané finanční prostředky ve výši 8.376,04 tis. Kč převedeny do rozpočtu roku 2018.</t>
  </si>
  <si>
    <t>Zastupitelstvo kraje rozhodlo o profinancování a kofinancování projektu dne 25.9.2015 usnesením č. 16/1636. Projekt byl v roce 2017 ukončen a nevyčerpané finanční prostředky představují úsporu rozpočtu za rok 2017.</t>
  </si>
  <si>
    <t>Zastupitelstvo kraje rozhodlo o profinancování a kofinancování projektu dne 22.9.2016 usnesením č. 21/2246. Vzhledem k posunu plánovaných aktivit oproti původnímu harmonogramu, byly nevyčerpané prostředky převedeny do rozpočtu roku 2018.</t>
  </si>
  <si>
    <t>Zastupitelstvo kraje rozhodlo o profinancování a kofinancování projektu dne 21.4.2016 usnesením č. 19/1989. Finanční prostředky z 1. zálohy převedené z rozpočtu roku 2016 jsou určeny k financování projektu i v roce 2018 a na konci roku 2017 přijal kraj další zálohu určenou pro aktivity v roce 2018. Z tohoto důvodu byly nevyčerpané finanční prostředky převedeny do rozpočtu roku 2018.</t>
  </si>
  <si>
    <t>Zastupitelstvo kraje usnesením č. 4/315 ze dne 15.6.2017 rozhodlo ukončit přípravu projektu.</t>
  </si>
  <si>
    <t>Zastupitelstvo kraje rozhodlo o profinancování a kofinancování projektu dne 21.4.2016 usnesením č. 19/1989.   Moravskoslezský kraj přijal v roce 2017 zálohovou platbu určenou k financování projektu v roce 2017 a 2018. Z tohoto důvodu byly nevyčerpané finanční prostředky převedeny do rozpočtu roku 2018.</t>
  </si>
  <si>
    <t xml:space="preserve">Zastupitelstvo kraje rozhodlo o profinancování a kofinancování projektu dne 22.9.2016 usnesením č. 21/2248. Moravskoslezský kraj přijal v roce 2017 zálohovou platbu ve výši 686.274,06 Kč určenou k financování projektu v roce 2017 a 2018. Nevyčerpaná část dotace byla převedena do rozpočtu roku 2018. </t>
  </si>
  <si>
    <t xml:space="preserve">Zastupitelstvo kraje rozhodlo o profinancování a kofinancování projektu dne 15.6.2017 usnesením č. 4/315. Vzhledem k větší časové náročnosti přípravy projektu byly nevyčerpané prostředky ve výši 794 tis. Kč převedeny do rozpočtu roku 2018. </t>
  </si>
  <si>
    <t>Spolufinancování akce Ministerstvem práce a sociálních věcí v režimu ex-post plateb. Částky uvedeny včetně dotace ve výši 7.575 tis. Kč.</t>
  </si>
  <si>
    <t xml:space="preserve">Rozdíl do výše celkových výdajů na akci byl dokryt z vlastních zdrojů příspěvkových organizací. </t>
  </si>
  <si>
    <t xml:space="preserve">Usnesením rady kraje č. 24/2138 ze dne 7.11.2017 došlo k přesunu těchto finančních prostředků na akci Expertní studie, průzkumy. Tyto finanční prostředky byly použity na zpracování Prováděcí studie k naplňování Plánu odpadového hospodářství Moravskoslezského kraje zaměřenou na komunální odpady. </t>
  </si>
  <si>
    <t>Finanční prostředky na této akci rozpočtu jsou smluvně vázány v objednávkách ke konkrétnímu zpracování posudku k aktualizaci bezpečnostního programu či bezpečnostní zprávy dle zákona č. 224/2015 Sb., o prevenci závažných havárií. Vzhledem k tomu, že se vyplácí průběžně i v roce 2018 v návaznosti na smluvně stanovené termíny, byly zasmluvněné prostředky ve výši 610 tis. Kč zapojeny do rozpočtu 2018. Zbývající finanční prostředky představují úsporu.</t>
  </si>
  <si>
    <t>Jedná se o úsporu provozních výdajů souvisejících s činností uvolněných i neuvolněných členů zastupitelstva kraje.</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</si>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</sst>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64" formatCode="#,##0.0"/>
    <numFmt numFmtId="165" formatCode="#,##0.000"/>
    <numFmt numFmtId="166" formatCode="0.000"/>
    <numFmt numFmtId="167" formatCode="#,##0.00000"/>
    <numFmt numFmtId="168" formatCode="#,##0.00_ ;\-#,##0.00\ "/>
    <numFmt numFmtId="169" formatCode="#,##0.000000_ ;\-#,##0.000000\ "/>
    <numFmt numFmtId="170" formatCode="0.0"/>
    <numFmt numFmtId="171" formatCode="00000000"/>
    <numFmt numFmtId="172" formatCode="#,##0.00;\-#,##0.00;#,##0.00;@"/>
    <numFmt numFmtId="173" formatCode="#,##0.00;\-#,##0.00;&quot;&quot;;@"/>
    <numFmt numFmtId="174" formatCode="0000"/>
    <numFmt numFmtId="175" formatCode="0.00000"/>
  </numFmts>
  <fonts count="100" x14ac:knownFonts="1">
    <font>
      <sz val="10"/>
      <name val="Arial"/>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Arial"/>
      <family val="2"/>
      <charset val="238"/>
    </font>
    <font>
      <sz val="10"/>
      <color theme="1"/>
      <name val="Arial"/>
      <family val="2"/>
      <charset val="238"/>
    </font>
    <font>
      <sz val="10"/>
      <name val="Arial"/>
      <family val="2"/>
      <charset val="238"/>
    </font>
    <font>
      <b/>
      <sz val="10"/>
      <name val="Tahoma"/>
      <family val="2"/>
      <charset val="238"/>
    </font>
    <font>
      <sz val="10"/>
      <name val="Tahoma"/>
      <family val="2"/>
      <charset val="238"/>
    </font>
    <font>
      <b/>
      <sz val="12"/>
      <name val="Tahoma"/>
      <family val="2"/>
      <charset val="238"/>
    </font>
    <font>
      <sz val="10"/>
      <name val="Arial CE"/>
      <charset val="238"/>
    </font>
    <font>
      <sz val="10"/>
      <name val="Arial"/>
      <family val="2"/>
      <charset val="238"/>
    </font>
    <font>
      <sz val="9"/>
      <name val="Tahoma"/>
      <family val="2"/>
      <charset val="238"/>
    </font>
    <font>
      <sz val="11"/>
      <color rgb="FF000000"/>
      <name val="Calibri"/>
      <family val="2"/>
      <scheme val="minor"/>
    </font>
    <font>
      <sz val="8"/>
      <name val="Tahoma"/>
      <family val="2"/>
      <charset val="238"/>
    </font>
    <font>
      <sz val="11"/>
      <color indexed="8"/>
      <name val="Calibri"/>
      <family val="2"/>
    </font>
    <font>
      <sz val="11"/>
      <color indexed="9"/>
      <name val="Calibri"/>
      <family val="2"/>
    </font>
    <font>
      <sz val="11"/>
      <color indexed="20"/>
      <name val="Calibri"/>
      <family val="2"/>
    </font>
    <font>
      <b/>
      <sz val="11"/>
      <color indexed="52"/>
      <name val="Calibri"/>
      <family val="2"/>
    </font>
    <font>
      <b/>
      <sz val="14"/>
      <name val="Times New Roman CE"/>
      <family val="1"/>
      <charset val="238"/>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color theme="1"/>
      <name val="Calibri"/>
      <family val="2"/>
      <scheme val="minor"/>
    </font>
    <font>
      <sz val="11"/>
      <name val="Tahoma"/>
      <family val="2"/>
      <charset val="238"/>
    </font>
    <font>
      <sz val="8"/>
      <name val="Arial"/>
      <family val="2"/>
      <charset val="238"/>
    </font>
    <font>
      <sz val="10"/>
      <name val="Arial"/>
      <family val="2"/>
      <charset val="238"/>
    </font>
    <font>
      <sz val="12"/>
      <name val="Times New Roman CE"/>
      <family val="1"/>
      <charset val="238"/>
    </font>
    <font>
      <sz val="10"/>
      <color indexed="9"/>
      <name val="Tahoma"/>
      <family val="2"/>
      <charset val="238"/>
    </font>
    <font>
      <sz val="8"/>
      <color indexed="9"/>
      <name val="Tahoma"/>
      <family val="2"/>
      <charset val="238"/>
    </font>
    <font>
      <sz val="10"/>
      <color theme="0"/>
      <name val="Tahoma"/>
      <family val="2"/>
      <charset val="238"/>
    </font>
    <font>
      <sz val="12"/>
      <name val="Arial"/>
      <family val="2"/>
      <charset val="238"/>
    </font>
    <font>
      <sz val="12"/>
      <color indexed="9"/>
      <name val="Arial"/>
      <family val="2"/>
      <charset val="238"/>
    </font>
    <font>
      <i/>
      <sz val="10"/>
      <name val="Times New Roman"/>
      <family val="1"/>
      <charset val="238"/>
    </font>
    <font>
      <sz val="10"/>
      <name val="Times New Roman"/>
      <family val="1"/>
      <charset val="238"/>
    </font>
    <font>
      <sz val="10"/>
      <color indexed="9"/>
      <name val="Times New Roman"/>
      <family val="1"/>
      <charset val="238"/>
    </font>
    <font>
      <sz val="10"/>
      <color indexed="9"/>
      <name val="Arial"/>
      <family val="2"/>
      <charset val="238"/>
    </font>
    <font>
      <sz val="8"/>
      <color indexed="9"/>
      <name val="Arial"/>
      <family val="2"/>
      <charset val="238"/>
    </font>
    <font>
      <i/>
      <sz val="8"/>
      <name val="Arial"/>
      <family val="2"/>
      <charset val="238"/>
    </font>
    <font>
      <b/>
      <sz val="10"/>
      <name val="Times New Roman"/>
      <family val="1"/>
      <charset val="238"/>
    </font>
    <font>
      <b/>
      <sz val="8"/>
      <name val="Arial"/>
      <family val="2"/>
      <charset val="238"/>
    </font>
    <font>
      <sz val="8"/>
      <name val="Times New Roman"/>
      <family val="1"/>
      <charset val="238"/>
    </font>
    <font>
      <u/>
      <sz val="10"/>
      <name val="Tahoma"/>
      <family val="2"/>
      <charset val="238"/>
    </font>
    <font>
      <sz val="12"/>
      <name val="Tahoma"/>
      <family val="2"/>
      <charset val="238"/>
    </font>
    <font>
      <b/>
      <sz val="10"/>
      <color theme="1"/>
      <name val="Tahoma"/>
      <family val="2"/>
      <charset val="238"/>
    </font>
    <font>
      <sz val="10"/>
      <color theme="1"/>
      <name val="Tahoma"/>
      <family val="2"/>
      <charset val="238"/>
    </font>
    <font>
      <b/>
      <sz val="9"/>
      <name val="Tahoma"/>
      <family val="2"/>
      <charset val="238"/>
    </font>
    <font>
      <b/>
      <sz val="8"/>
      <name val="Tahoma"/>
      <family val="2"/>
      <charset val="238"/>
    </font>
    <font>
      <sz val="8"/>
      <color rgb="FFFF0000"/>
      <name val="Tahoma"/>
      <family val="2"/>
      <charset val="238"/>
    </font>
    <font>
      <sz val="7"/>
      <name val="Tahoma"/>
      <family val="2"/>
      <charset val="238"/>
    </font>
    <font>
      <b/>
      <sz val="14"/>
      <name val="Tahoma"/>
      <family val="2"/>
      <charset val="238"/>
    </font>
    <font>
      <sz val="10"/>
      <name val="Tahoma"/>
      <family val="2"/>
    </font>
    <font>
      <vertAlign val="superscript"/>
      <sz val="8"/>
      <name val="Tahoma"/>
      <family val="2"/>
      <charset val="238"/>
    </font>
    <font>
      <i/>
      <sz val="8"/>
      <name val="Tahoma"/>
      <family val="2"/>
      <charset val="238"/>
    </font>
    <font>
      <b/>
      <vertAlign val="superscript"/>
      <sz val="8"/>
      <name val="Tahoma"/>
      <family val="2"/>
      <charset val="238"/>
    </font>
    <font>
      <sz val="8"/>
      <color indexed="8"/>
      <name val="Tahoma"/>
      <family val="2"/>
      <charset val="238"/>
    </font>
    <font>
      <b/>
      <sz val="8"/>
      <color indexed="8"/>
      <name val="Tahoma"/>
      <family val="2"/>
      <charset val="238"/>
    </font>
    <font>
      <b/>
      <sz val="7"/>
      <name val="Tahoma"/>
      <family val="2"/>
      <charset val="238"/>
    </font>
    <font>
      <b/>
      <sz val="7"/>
      <color theme="4"/>
      <name val="Tahoma"/>
      <family val="2"/>
      <charset val="238"/>
    </font>
    <font>
      <b/>
      <sz val="8"/>
      <color theme="4"/>
      <name val="Tahoma"/>
      <family val="2"/>
      <charset val="238"/>
    </font>
    <font>
      <sz val="10"/>
      <color theme="4"/>
      <name val="Tahoma"/>
      <family val="2"/>
      <charset val="238"/>
    </font>
    <font>
      <b/>
      <sz val="10"/>
      <color indexed="48"/>
      <name val="Tahoma"/>
      <family val="2"/>
      <charset val="238"/>
    </font>
    <font>
      <sz val="8"/>
      <color indexed="8"/>
      <name val="Arial"/>
      <family val="2"/>
      <charset val="238"/>
    </font>
    <font>
      <b/>
      <sz val="7"/>
      <color indexed="8"/>
      <name val="Tahoma"/>
      <family val="2"/>
      <charset val="238"/>
    </font>
    <font>
      <sz val="10"/>
      <name val="Arial"/>
      <family val="2"/>
      <charset val="238"/>
    </font>
    <font>
      <sz val="11"/>
      <name val="Calibri"/>
      <family val="2"/>
      <charset val="238"/>
      <scheme val="minor"/>
    </font>
    <font>
      <b/>
      <sz val="11"/>
      <name val="Calibri"/>
      <family val="2"/>
      <charset val="238"/>
      <scheme val="minor"/>
    </font>
    <font>
      <sz val="9"/>
      <color theme="1"/>
      <name val="Calibri"/>
      <family val="2"/>
      <scheme val="minor"/>
    </font>
    <font>
      <b/>
      <i/>
      <sz val="8"/>
      <name val="Tahoma"/>
      <family val="2"/>
      <charset val="238"/>
    </font>
    <font>
      <b/>
      <sz val="8"/>
      <color indexed="10"/>
      <name val="Tahoma"/>
      <family val="2"/>
      <charset val="238"/>
    </font>
    <font>
      <b/>
      <i/>
      <sz val="8"/>
      <color indexed="10"/>
      <name val="Tahoma"/>
      <family val="2"/>
      <charset val="238"/>
    </font>
    <font>
      <sz val="8"/>
      <color indexed="10"/>
      <name val="Tahoma"/>
      <family val="2"/>
      <charset val="238"/>
    </font>
    <font>
      <sz val="8"/>
      <color theme="1"/>
      <name val="Tahoma"/>
      <family val="2"/>
      <charset val="238"/>
    </font>
    <font>
      <i/>
      <sz val="8"/>
      <color indexed="10"/>
      <name val="Tahoma"/>
      <family val="2"/>
      <charset val="238"/>
    </font>
    <font>
      <i/>
      <sz val="8"/>
      <color theme="1"/>
      <name val="Tahoma"/>
      <family val="2"/>
      <charset val="238"/>
    </font>
    <font>
      <sz val="10"/>
      <name val="Arial"/>
      <family val="2"/>
      <charset val="238"/>
    </font>
    <font>
      <sz val="8"/>
      <name val="Tahoma"/>
      <family val="2"/>
    </font>
    <font>
      <sz val="10"/>
      <name val="Times New Roman CE"/>
      <family val="1"/>
      <charset val="238"/>
    </font>
    <font>
      <sz val="10"/>
      <color rgb="FFFF0000"/>
      <name val="Times New Roman CE"/>
      <family val="1"/>
      <charset val="238"/>
    </font>
    <font>
      <sz val="12"/>
      <color theme="1"/>
      <name val="Times New Roman"/>
      <family val="1"/>
      <charset val="238"/>
    </font>
    <font>
      <b/>
      <sz val="11"/>
      <color theme="1"/>
      <name val="Calibri"/>
      <family val="2"/>
      <charset val="238"/>
      <scheme val="minor"/>
    </font>
    <font>
      <b/>
      <sz val="8"/>
      <color theme="1"/>
      <name val="Tahoma"/>
      <family val="2"/>
      <charset val="238"/>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s>
  <borders count="156">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8"/>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medium">
        <color indexed="64"/>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style="thin">
        <color indexed="8"/>
      </left>
      <right style="medium">
        <color indexed="64"/>
      </right>
      <top style="medium">
        <color indexed="64"/>
      </top>
      <bottom style="medium">
        <color indexed="64"/>
      </bottom>
      <diagonal/>
    </border>
    <border>
      <left/>
      <right style="thin">
        <color indexed="8"/>
      </right>
      <top style="thin">
        <color indexed="8"/>
      </top>
      <bottom style="thin">
        <color indexed="8"/>
      </bottom>
      <diagonal/>
    </border>
    <border>
      <left/>
      <right style="thin">
        <color indexed="8"/>
      </right>
      <top style="medium">
        <color indexed="64"/>
      </top>
      <bottom style="medium">
        <color indexed="64"/>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bottom/>
      <diagonal/>
    </border>
    <border>
      <left style="medium">
        <color indexed="64"/>
      </left>
      <right/>
      <top/>
      <bottom style="thin">
        <color indexed="8"/>
      </bottom>
      <diagonal/>
    </border>
    <border>
      <left style="thin">
        <color indexed="8"/>
      </left>
      <right style="medium">
        <color indexed="64"/>
      </right>
      <top style="thin">
        <color indexed="8"/>
      </top>
      <bottom/>
      <diagonal/>
    </border>
    <border>
      <left style="thin">
        <color indexed="64"/>
      </left>
      <right style="medium">
        <color indexed="64"/>
      </right>
      <top style="thin">
        <color indexed="64"/>
      </top>
      <bottom/>
      <diagonal/>
    </border>
    <border>
      <left style="thin">
        <color indexed="8"/>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8"/>
      </bottom>
      <diagonal/>
    </border>
    <border>
      <left/>
      <right style="thin">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medium">
        <color indexed="64"/>
      </right>
      <top style="medium">
        <color indexed="64"/>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diagonal/>
    </border>
    <border>
      <left style="thin">
        <color indexed="8"/>
      </left>
      <right/>
      <top style="medium">
        <color indexed="64"/>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style="thin">
        <color indexed="8"/>
      </right>
      <top/>
      <bottom style="thin">
        <color indexed="64"/>
      </bottom>
      <diagonal/>
    </border>
    <border>
      <left style="thin">
        <color indexed="8"/>
      </left>
      <right style="thin">
        <color indexed="8"/>
      </right>
      <top style="medium">
        <color indexed="64"/>
      </top>
      <bottom style="thin">
        <color indexed="64"/>
      </bottom>
      <diagonal/>
    </border>
    <border>
      <left style="thin">
        <color indexed="8"/>
      </left>
      <right style="medium">
        <color indexed="64"/>
      </right>
      <top style="medium">
        <color indexed="64"/>
      </top>
      <bottom style="thin">
        <color indexed="64"/>
      </bottom>
      <diagonal/>
    </border>
    <border>
      <left style="medium">
        <color indexed="64"/>
      </left>
      <right style="thin">
        <color indexed="8"/>
      </right>
      <top style="medium">
        <color indexed="64"/>
      </top>
      <bottom style="thin">
        <color indexed="64"/>
      </bottom>
      <diagonal/>
    </border>
    <border>
      <left style="thin">
        <color indexed="8"/>
      </left>
      <right/>
      <top style="thin">
        <color indexed="8"/>
      </top>
      <bottom style="thin">
        <color indexed="64"/>
      </bottom>
      <diagonal/>
    </border>
    <border>
      <left style="thin">
        <color indexed="8"/>
      </left>
      <right style="medium">
        <color indexed="64"/>
      </right>
      <top style="thin">
        <color indexed="8"/>
      </top>
      <bottom style="thin">
        <color indexed="64"/>
      </bottom>
      <diagonal/>
    </border>
    <border>
      <left style="medium">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right style="medium">
        <color indexed="64"/>
      </right>
      <top style="thin">
        <color indexed="64"/>
      </top>
      <bottom style="thin">
        <color indexed="8"/>
      </bottom>
      <diagonal/>
    </border>
    <border>
      <left/>
      <right style="thin">
        <color indexed="8"/>
      </right>
      <top style="thin">
        <color indexed="8"/>
      </top>
      <bottom style="thin">
        <color indexed="64"/>
      </bottom>
      <diagonal/>
    </border>
    <border>
      <left/>
      <right style="medium">
        <color indexed="64"/>
      </right>
      <top style="thin">
        <color indexed="8"/>
      </top>
      <bottom style="thin">
        <color indexed="64"/>
      </bottom>
      <diagonal/>
    </border>
    <border>
      <left style="thin">
        <color indexed="8"/>
      </left>
      <right style="thin">
        <color indexed="64"/>
      </right>
      <top style="medium">
        <color indexed="64"/>
      </top>
      <bottom style="thin">
        <color indexed="64"/>
      </bottom>
      <diagonal/>
    </border>
    <border>
      <left style="thin">
        <color indexed="8"/>
      </left>
      <right/>
      <top style="medium">
        <color indexed="64"/>
      </top>
      <bottom/>
      <diagonal/>
    </border>
    <border>
      <left/>
      <right style="thin">
        <color indexed="8"/>
      </right>
      <top style="thin">
        <color indexed="64"/>
      </top>
      <bottom/>
      <diagonal/>
    </border>
    <border>
      <left style="thin">
        <color indexed="8"/>
      </left>
      <right/>
      <top style="thin">
        <color indexed="64"/>
      </top>
      <bottom/>
      <diagonal/>
    </border>
    <border>
      <left style="thin">
        <color indexed="8"/>
      </left>
      <right style="medium">
        <color indexed="64"/>
      </right>
      <top style="thin">
        <color indexed="64"/>
      </top>
      <bottom/>
      <diagonal/>
    </border>
    <border>
      <left style="medium">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medium">
        <color indexed="64"/>
      </right>
      <top style="thin">
        <color indexed="64"/>
      </top>
      <bottom style="thin">
        <color indexed="64"/>
      </bottom>
      <diagonal/>
    </border>
    <border>
      <left style="thin">
        <color indexed="8"/>
      </left>
      <right/>
      <top style="medium">
        <color indexed="64"/>
      </top>
      <bottom style="thin">
        <color indexed="64"/>
      </bottom>
      <diagonal/>
    </border>
    <border>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medium">
        <color indexed="64"/>
      </left>
      <right style="thin">
        <color indexed="8"/>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medium">
        <color indexed="64"/>
      </right>
      <top style="thin">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8"/>
      </left>
      <right style="medium">
        <color indexed="8"/>
      </right>
      <top style="medium">
        <color indexed="64"/>
      </top>
      <bottom style="medium">
        <color indexed="64"/>
      </bottom>
      <diagonal/>
    </border>
    <border>
      <left style="medium">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8"/>
      </right>
      <top/>
      <bottom style="medium">
        <color indexed="64"/>
      </bottom>
      <diagonal/>
    </border>
    <border>
      <left style="medium">
        <color indexed="64"/>
      </left>
      <right style="medium">
        <color indexed="64"/>
      </right>
      <top/>
      <bottom style="thin">
        <color indexed="8"/>
      </bottom>
      <diagonal/>
    </border>
    <border>
      <left style="thin">
        <color indexed="8"/>
      </left>
      <right/>
      <top/>
      <bottom style="thin">
        <color indexed="64"/>
      </bottom>
      <diagonal/>
    </border>
    <border>
      <left style="thin">
        <color indexed="8"/>
      </left>
      <right style="medium">
        <color indexed="64"/>
      </right>
      <top/>
      <bottom style="thin">
        <color indexed="64"/>
      </bottom>
      <diagonal/>
    </border>
    <border>
      <left style="medium">
        <color indexed="64"/>
      </left>
      <right style="thin">
        <color indexed="8"/>
      </right>
      <top/>
      <bottom style="thin">
        <color indexed="64"/>
      </bottom>
      <diagonal/>
    </border>
    <border>
      <left style="thin">
        <color indexed="8"/>
      </left>
      <right style="thin">
        <color indexed="8"/>
      </right>
      <top/>
      <bottom style="thin">
        <color indexed="64"/>
      </bottom>
      <diagonal/>
    </border>
    <border>
      <left style="medium">
        <color indexed="64"/>
      </left>
      <right style="medium">
        <color indexed="64"/>
      </right>
      <top style="thin">
        <color indexed="8"/>
      </top>
      <bottom style="thin">
        <color indexed="64"/>
      </bottom>
      <diagonal/>
    </border>
    <border>
      <left/>
      <right style="thin">
        <color indexed="8"/>
      </right>
      <top/>
      <bottom style="thin">
        <color indexed="8"/>
      </bottom>
      <diagonal/>
    </border>
    <border>
      <left style="thin">
        <color indexed="8"/>
      </left>
      <right/>
      <top/>
      <bottom style="thin">
        <color indexed="8"/>
      </bottom>
      <diagonal/>
    </border>
    <border>
      <left style="thin">
        <color indexed="8"/>
      </left>
      <right style="medium">
        <color indexed="64"/>
      </right>
      <top/>
      <bottom style="thin">
        <color indexed="8"/>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s>
  <cellStyleXfs count="88">
    <xf numFmtId="0" fontId="0" fillId="0" borderId="0"/>
    <xf numFmtId="0" fontId="14" fillId="0" borderId="0"/>
    <xf numFmtId="0" fontId="18" fillId="0" borderId="0"/>
    <xf numFmtId="0" fontId="19" fillId="0" borderId="0"/>
    <xf numFmtId="0" fontId="21" fillId="0" borderId="0"/>
    <xf numFmtId="0" fontId="21"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3" borderId="0" applyNumberFormat="0" applyBorder="0" applyAlignment="0" applyProtection="0"/>
    <xf numFmtId="0" fontId="26" fillId="20" borderId="14" applyNumberFormat="0" applyAlignment="0" applyProtection="0"/>
    <xf numFmtId="1" fontId="27" fillId="0" borderId="0" applyFont="0" applyFill="0" applyBorder="0" applyAlignment="0" applyProtection="0">
      <alignment vertical="center"/>
    </xf>
    <xf numFmtId="0" fontId="28" fillId="0" borderId="0" applyNumberFormat="0" applyFill="0" applyBorder="0" applyAlignment="0" applyProtection="0"/>
    <xf numFmtId="0" fontId="29" fillId="4" borderId="0" applyNumberFormat="0" applyBorder="0" applyAlignment="0" applyProtection="0"/>
    <xf numFmtId="0" fontId="30" fillId="0" borderId="15" applyNumberFormat="0" applyFill="0" applyAlignment="0" applyProtection="0"/>
    <xf numFmtId="0" fontId="31" fillId="0" borderId="16" applyNumberFormat="0" applyFill="0" applyAlignment="0" applyProtection="0"/>
    <xf numFmtId="0" fontId="32" fillId="0" borderId="17" applyNumberFormat="0" applyFill="0" applyAlignment="0" applyProtection="0"/>
    <xf numFmtId="0" fontId="32" fillId="0" borderId="0" applyNumberFormat="0" applyFill="0" applyBorder="0" applyAlignment="0" applyProtection="0"/>
    <xf numFmtId="0" fontId="33" fillId="21" borderId="18" applyNumberFormat="0" applyAlignment="0" applyProtection="0"/>
    <xf numFmtId="0" fontId="34" fillId="7" borderId="14" applyNumberFormat="0" applyAlignment="0" applyProtection="0"/>
    <xf numFmtId="0" fontId="35" fillId="0" borderId="19" applyNumberFormat="0" applyFill="0" applyAlignment="0" applyProtection="0"/>
    <xf numFmtId="0" fontId="36" fillId="22" borderId="0" applyNumberFormat="0" applyBorder="0" applyAlignment="0" applyProtection="0"/>
    <xf numFmtId="0" fontId="14" fillId="23" borderId="20" applyNumberFormat="0" applyFont="0" applyAlignment="0" applyProtection="0"/>
    <xf numFmtId="0" fontId="37" fillId="20" borderId="21" applyNumberFormat="0" applyAlignment="0" applyProtection="0"/>
    <xf numFmtId="0" fontId="38" fillId="0" borderId="0" applyNumberFormat="0" applyFill="0" applyBorder="0" applyAlignment="0" applyProtection="0"/>
    <xf numFmtId="0" fontId="39" fillId="0" borderId="22" applyNumberFormat="0" applyFill="0" applyAlignment="0" applyProtection="0"/>
    <xf numFmtId="0" fontId="40" fillId="0" borderId="0" applyNumberFormat="0" applyFill="0" applyBorder="0" applyAlignment="0" applyProtection="0"/>
    <xf numFmtId="0" fontId="41" fillId="0" borderId="0"/>
    <xf numFmtId="0" fontId="13" fillId="0" borderId="0"/>
    <xf numFmtId="0" fontId="14" fillId="0" borderId="0"/>
    <xf numFmtId="0" fontId="18" fillId="0" borderId="0"/>
    <xf numFmtId="0" fontId="12" fillId="0" borderId="0"/>
    <xf numFmtId="0" fontId="44" fillId="0" borderId="0"/>
    <xf numFmtId="0" fontId="14" fillId="23" borderId="20" applyNumberFormat="0" applyFont="0" applyAlignment="0" applyProtection="0"/>
    <xf numFmtId="0" fontId="14" fillId="0" borderId="0"/>
    <xf numFmtId="0" fontId="16" fillId="0" borderId="0"/>
    <xf numFmtId="0" fontId="14" fillId="0" borderId="0"/>
    <xf numFmtId="0" fontId="18" fillId="0" borderId="0"/>
    <xf numFmtId="0" fontId="11" fillId="0" borderId="0"/>
    <xf numFmtId="0" fontId="14" fillId="0" borderId="0"/>
    <xf numFmtId="0" fontId="14" fillId="0" borderId="0"/>
    <xf numFmtId="0" fontId="10" fillId="0" borderId="0"/>
    <xf numFmtId="0" fontId="12" fillId="0" borderId="0"/>
    <xf numFmtId="0" fontId="14" fillId="0" borderId="0"/>
    <xf numFmtId="0" fontId="14" fillId="0" borderId="0"/>
    <xf numFmtId="0" fontId="14" fillId="23" borderId="20" applyNumberFormat="0" applyFont="0" applyAlignment="0" applyProtection="0"/>
    <xf numFmtId="0" fontId="9" fillId="0" borderId="0"/>
    <xf numFmtId="0" fontId="18" fillId="0" borderId="0"/>
    <xf numFmtId="0" fontId="82" fillId="0" borderId="0"/>
    <xf numFmtId="0" fontId="18" fillId="0" borderId="0"/>
    <xf numFmtId="0" fontId="8" fillId="0" borderId="0"/>
    <xf numFmtId="0" fontId="7" fillId="0" borderId="0"/>
    <xf numFmtId="0" fontId="14" fillId="0" borderId="0"/>
    <xf numFmtId="0" fontId="6" fillId="0" borderId="0"/>
    <xf numFmtId="0" fontId="6" fillId="0" borderId="0"/>
    <xf numFmtId="0" fontId="12" fillId="0" borderId="0"/>
    <xf numFmtId="0" fontId="5" fillId="0" borderId="0"/>
    <xf numFmtId="0" fontId="93" fillId="0" borderId="0"/>
    <xf numFmtId="0" fontId="18" fillId="0" borderId="0"/>
    <xf numFmtId="0" fontId="18" fillId="0" borderId="0"/>
    <xf numFmtId="0" fontId="4" fillId="0" borderId="0"/>
    <xf numFmtId="0" fontId="18" fillId="0" borderId="0"/>
    <xf numFmtId="0" fontId="4" fillId="0" borderId="0"/>
    <xf numFmtId="0" fontId="14" fillId="0" borderId="0"/>
    <xf numFmtId="0" fontId="3" fillId="0" borderId="0"/>
    <xf numFmtId="0" fontId="1" fillId="0" borderId="0"/>
    <xf numFmtId="0" fontId="1" fillId="0" borderId="0"/>
  </cellStyleXfs>
  <cellXfs count="1299">
    <xf numFmtId="0" fontId="0" fillId="0" borderId="0" xfId="0"/>
    <xf numFmtId="0" fontId="22" fillId="0" borderId="0" xfId="53" applyFont="1" applyFill="1"/>
    <xf numFmtId="0" fontId="45" fillId="0" borderId="0" xfId="53" applyFont="1" applyBorder="1"/>
    <xf numFmtId="0" fontId="45" fillId="0" borderId="0" xfId="53" applyFont="1"/>
    <xf numFmtId="0" fontId="16" fillId="0" borderId="0" xfId="53" applyFont="1" applyBorder="1"/>
    <xf numFmtId="0" fontId="20" fillId="0" borderId="0" xfId="53" applyFont="1" applyBorder="1" applyAlignment="1">
      <alignment horizontal="right"/>
    </xf>
    <xf numFmtId="0" fontId="15" fillId="25" borderId="10" xfId="53" applyFont="1" applyFill="1" applyBorder="1"/>
    <xf numFmtId="0" fontId="15" fillId="25" borderId="11" xfId="53" applyFont="1" applyFill="1" applyBorder="1" applyAlignment="1">
      <alignment horizontal="center"/>
    </xf>
    <xf numFmtId="0" fontId="15" fillId="25" borderId="12" xfId="53" applyFont="1" applyFill="1" applyBorder="1" applyAlignment="1">
      <alignment horizontal="center"/>
    </xf>
    <xf numFmtId="0" fontId="16" fillId="25" borderId="5" xfId="53" applyFont="1" applyFill="1" applyBorder="1"/>
    <xf numFmtId="164" fontId="16" fillId="0" borderId="4" xfId="53" applyNumberFormat="1" applyFont="1" applyBorder="1"/>
    <xf numFmtId="164" fontId="16" fillId="0" borderId="13" xfId="53" applyNumberFormat="1" applyFont="1" applyBorder="1"/>
    <xf numFmtId="164" fontId="16" fillId="0" borderId="6" xfId="53" applyNumberFormat="1" applyFont="1" applyBorder="1"/>
    <xf numFmtId="0" fontId="15" fillId="25" borderId="7" xfId="53" applyFont="1" applyFill="1" applyBorder="1"/>
    <xf numFmtId="164" fontId="15" fillId="0" borderId="24" xfId="53" applyNumberFormat="1" applyFont="1" applyBorder="1"/>
    <xf numFmtId="164" fontId="15" fillId="0" borderId="8" xfId="53" applyNumberFormat="1" applyFont="1" applyBorder="1"/>
    <xf numFmtId="0" fontId="16" fillId="0" borderId="0" xfId="53" applyFont="1"/>
    <xf numFmtId="0" fontId="46" fillId="0" borderId="0" xfId="55" applyFont="1" applyFill="1"/>
    <xf numFmtId="0" fontId="46" fillId="0" borderId="0" xfId="53" applyFont="1"/>
    <xf numFmtId="0" fontId="46" fillId="0" borderId="0" xfId="53" applyFont="1" applyFill="1"/>
    <xf numFmtId="0" fontId="47" fillId="0" borderId="0" xfId="53" applyFont="1"/>
    <xf numFmtId="0" fontId="48" fillId="0" borderId="0" xfId="53" applyFont="1" applyFill="1"/>
    <xf numFmtId="0" fontId="48" fillId="0" borderId="0" xfId="53" applyFont="1"/>
    <xf numFmtId="0" fontId="16" fillId="0" borderId="0" xfId="53" applyFont="1" applyFill="1"/>
    <xf numFmtId="0" fontId="49" fillId="24" borderId="0" xfId="53" applyFont="1" applyFill="1" applyAlignment="1">
      <alignment vertical="center"/>
    </xf>
    <xf numFmtId="0" fontId="50" fillId="24" borderId="0" xfId="53" applyFont="1" applyFill="1" applyAlignment="1">
      <alignment vertical="center"/>
    </xf>
    <xf numFmtId="0" fontId="14" fillId="24" borderId="0" xfId="53" applyFont="1" applyFill="1" applyBorder="1" applyAlignment="1">
      <alignment vertical="center"/>
    </xf>
    <xf numFmtId="165" fontId="51" fillId="24" borderId="0" xfId="53" applyNumberFormat="1" applyFont="1" applyFill="1" applyBorder="1" applyAlignment="1">
      <alignment vertical="center"/>
    </xf>
    <xf numFmtId="165" fontId="52" fillId="24" borderId="0" xfId="53" applyNumberFormat="1" applyFont="1" applyFill="1" applyBorder="1" applyAlignment="1">
      <alignment vertical="center"/>
    </xf>
    <xf numFmtId="4" fontId="50" fillId="24" borderId="0" xfId="53" applyNumberFormat="1" applyFont="1" applyFill="1" applyAlignment="1">
      <alignment vertical="center"/>
    </xf>
    <xf numFmtId="166" fontId="43" fillId="24" borderId="0" xfId="53" applyNumberFormat="1" applyFont="1" applyFill="1" applyAlignment="1">
      <alignment vertical="center"/>
    </xf>
    <xf numFmtId="165" fontId="49" fillId="24" borderId="0" xfId="53" applyNumberFormat="1" applyFont="1" applyFill="1" applyAlignment="1">
      <alignment vertical="center"/>
    </xf>
    <xf numFmtId="0" fontId="53" fillId="24" borderId="0" xfId="53" applyFont="1" applyFill="1" applyBorder="1" applyAlignment="1">
      <alignment vertical="center" wrapText="1"/>
    </xf>
    <xf numFmtId="0" fontId="53" fillId="24" borderId="0" xfId="53" applyFont="1" applyFill="1" applyBorder="1" applyAlignment="1">
      <alignment vertical="center"/>
    </xf>
    <xf numFmtId="0" fontId="54" fillId="24" borderId="0" xfId="53" applyFont="1" applyFill="1" applyBorder="1" applyAlignment="1">
      <alignment vertical="center"/>
    </xf>
    <xf numFmtId="4" fontId="54" fillId="24" borderId="0" xfId="53" applyNumberFormat="1" applyFont="1" applyFill="1" applyBorder="1" applyAlignment="1">
      <alignment vertical="center"/>
    </xf>
    <xf numFmtId="166" fontId="55" fillId="24" borderId="0" xfId="53" applyNumberFormat="1" applyFont="1" applyFill="1" applyBorder="1" applyAlignment="1">
      <alignment vertical="center"/>
    </xf>
    <xf numFmtId="164" fontId="53" fillId="24" borderId="0" xfId="53" applyNumberFormat="1" applyFont="1" applyFill="1" applyBorder="1" applyAlignment="1">
      <alignment vertical="center"/>
    </xf>
    <xf numFmtId="0" fontId="50" fillId="24" borderId="0" xfId="53" applyFont="1" applyFill="1" applyBorder="1" applyAlignment="1">
      <alignment vertical="center"/>
    </xf>
    <xf numFmtId="166" fontId="55" fillId="24" borderId="0" xfId="53" applyNumberFormat="1" applyFont="1" applyFill="1" applyAlignment="1">
      <alignment vertical="center"/>
    </xf>
    <xf numFmtId="4" fontId="49" fillId="24" borderId="0" xfId="53" applyNumberFormat="1" applyFont="1" applyFill="1" applyAlignment="1">
      <alignment vertical="center"/>
    </xf>
    <xf numFmtId="0" fontId="42" fillId="0" borderId="0" xfId="53" applyFont="1" applyAlignment="1">
      <alignment vertical="center"/>
    </xf>
    <xf numFmtId="0" fontId="42" fillId="0" borderId="0" xfId="53" applyFont="1" applyBorder="1" applyAlignment="1">
      <alignment vertical="center"/>
    </xf>
    <xf numFmtId="0" fontId="44" fillId="0" borderId="0" xfId="53"/>
    <xf numFmtId="0" fontId="16" fillId="0" borderId="4" xfId="53" applyFont="1" applyBorder="1"/>
    <xf numFmtId="0" fontId="15" fillId="0" borderId="3" xfId="53" applyFont="1" applyFill="1" applyBorder="1" applyAlignment="1">
      <alignment horizontal="center"/>
    </xf>
    <xf numFmtId="0" fontId="22" fillId="0" borderId="0" xfId="55" applyFont="1" applyFill="1" applyAlignment="1"/>
    <xf numFmtId="0" fontId="22" fillId="0" borderId="0" xfId="55" applyFont="1" applyFill="1"/>
    <xf numFmtId="4" fontId="22" fillId="0" borderId="0" xfId="55" applyNumberFormat="1" applyFont="1" applyFill="1" applyAlignment="1">
      <alignment horizontal="right"/>
    </xf>
    <xf numFmtId="0" fontId="16" fillId="0" borderId="0" xfId="55" applyFont="1" applyFill="1" applyAlignment="1"/>
    <xf numFmtId="4" fontId="22" fillId="0" borderId="0" xfId="53" applyNumberFormat="1" applyFont="1" applyFill="1"/>
    <xf numFmtId="0" fontId="52" fillId="24" borderId="0" xfId="53" applyFont="1" applyFill="1" applyBorder="1" applyAlignment="1">
      <alignment horizontal="right" vertical="center" wrapText="1"/>
    </xf>
    <xf numFmtId="0" fontId="51" fillId="24" borderId="0" xfId="53" applyFont="1" applyFill="1" applyBorder="1" applyAlignment="1">
      <alignment vertical="center" wrapText="1"/>
    </xf>
    <xf numFmtId="4" fontId="56" fillId="24" borderId="3" xfId="53" applyNumberFormat="1" applyFont="1" applyFill="1" applyBorder="1" applyAlignment="1">
      <alignment vertical="center"/>
    </xf>
    <xf numFmtId="165" fontId="51" fillId="24" borderId="25" xfId="53" applyNumberFormat="1" applyFont="1" applyFill="1" applyBorder="1" applyAlignment="1">
      <alignment vertical="center"/>
    </xf>
    <xf numFmtId="4" fontId="56" fillId="24" borderId="0" xfId="53" applyNumberFormat="1" applyFont="1" applyFill="1" applyBorder="1" applyAlignment="1">
      <alignment vertical="center"/>
    </xf>
    <xf numFmtId="166" fontId="56" fillId="24" borderId="0" xfId="53" applyNumberFormat="1" applyFont="1" applyFill="1" applyAlignment="1">
      <alignment vertical="center"/>
    </xf>
    <xf numFmtId="0" fontId="52" fillId="24" borderId="0" xfId="53" applyFont="1" applyFill="1" applyBorder="1" applyAlignment="1">
      <alignment vertical="center" wrapText="1"/>
    </xf>
    <xf numFmtId="4" fontId="43" fillId="24" borderId="3" xfId="53" applyNumberFormat="1" applyFont="1" applyFill="1" applyBorder="1" applyAlignment="1">
      <alignment vertical="center"/>
    </xf>
    <xf numFmtId="165" fontId="52" fillId="24" borderId="25" xfId="53" applyNumberFormat="1" applyFont="1" applyFill="1" applyBorder="1" applyAlignment="1">
      <alignment vertical="center"/>
    </xf>
    <xf numFmtId="4" fontId="43" fillId="24" borderId="0" xfId="53" applyNumberFormat="1" applyFont="1" applyFill="1" applyBorder="1" applyAlignment="1">
      <alignment vertical="center"/>
    </xf>
    <xf numFmtId="0" fontId="57" fillId="24" borderId="0" xfId="53" applyFont="1" applyFill="1" applyBorder="1" applyAlignment="1">
      <alignment vertical="center" wrapText="1"/>
    </xf>
    <xf numFmtId="4" fontId="58" fillId="24" borderId="1" xfId="53" applyNumberFormat="1" applyFont="1" applyFill="1" applyBorder="1" applyAlignment="1">
      <alignment vertical="center"/>
    </xf>
    <xf numFmtId="165" fontId="52" fillId="24" borderId="26" xfId="53" applyNumberFormat="1" applyFont="1" applyFill="1" applyBorder="1" applyAlignment="1">
      <alignment vertical="center"/>
    </xf>
    <xf numFmtId="4" fontId="58" fillId="24" borderId="0" xfId="53" applyNumberFormat="1" applyFont="1" applyFill="1" applyBorder="1" applyAlignment="1">
      <alignment vertical="center"/>
    </xf>
    <xf numFmtId="166" fontId="59" fillId="24" borderId="0" xfId="53" applyNumberFormat="1" applyFont="1" applyFill="1" applyBorder="1" applyAlignment="1">
      <alignment vertical="center"/>
    </xf>
    <xf numFmtId="4" fontId="14" fillId="24" borderId="0" xfId="53" applyNumberFormat="1" applyFont="1" applyFill="1" applyBorder="1" applyAlignment="1">
      <alignment vertical="center"/>
    </xf>
    <xf numFmtId="166" fontId="43" fillId="24" borderId="0" xfId="53" applyNumberFormat="1" applyFont="1" applyFill="1" applyBorder="1" applyAlignment="1">
      <alignment vertical="center"/>
    </xf>
    <xf numFmtId="164" fontId="52" fillId="24" borderId="0" xfId="53" applyNumberFormat="1" applyFont="1" applyFill="1" applyBorder="1" applyAlignment="1">
      <alignment vertical="center"/>
    </xf>
    <xf numFmtId="0" fontId="49" fillId="24" borderId="0" xfId="53" applyFont="1" applyFill="1" applyBorder="1" applyAlignment="1">
      <alignment vertical="center"/>
    </xf>
    <xf numFmtId="0" fontId="22" fillId="0" borderId="0" xfId="53" applyFont="1" applyBorder="1" applyAlignment="1">
      <alignment vertical="center" wrapText="1"/>
    </xf>
    <xf numFmtId="0" fontId="16" fillId="0" borderId="0" xfId="53" applyFont="1" applyBorder="1" applyAlignment="1">
      <alignment horizontal="center" vertical="center"/>
    </xf>
    <xf numFmtId="0" fontId="15" fillId="0" borderId="0" xfId="53" applyFont="1" applyBorder="1" applyAlignment="1">
      <alignment horizontal="center" vertical="center" wrapText="1"/>
    </xf>
    <xf numFmtId="0" fontId="16" fillId="0" borderId="0" xfId="53" applyFont="1" applyBorder="1" applyAlignment="1">
      <alignment vertical="center"/>
    </xf>
    <xf numFmtId="0" fontId="16" fillId="0" borderId="0" xfId="53" applyFont="1" applyBorder="1" applyAlignment="1">
      <alignment vertical="center" wrapText="1"/>
    </xf>
    <xf numFmtId="4" fontId="16" fillId="0" borderId="0" xfId="53" applyNumberFormat="1" applyFont="1" applyBorder="1" applyAlignment="1">
      <alignment vertical="center"/>
    </xf>
    <xf numFmtId="0" fontId="15" fillId="0" borderId="0" xfId="53" applyFont="1" applyBorder="1" applyAlignment="1">
      <alignment vertical="center" wrapText="1"/>
    </xf>
    <xf numFmtId="4" fontId="15" fillId="0" borderId="2" xfId="53" applyNumberFormat="1" applyFont="1" applyBorder="1" applyAlignment="1">
      <alignment vertical="center"/>
    </xf>
    <xf numFmtId="4" fontId="15" fillId="0" borderId="0" xfId="53" applyNumberFormat="1" applyFont="1" applyBorder="1" applyAlignment="1">
      <alignment vertical="center"/>
    </xf>
    <xf numFmtId="0" fontId="17" fillId="0" borderId="0" xfId="53" applyFont="1"/>
    <xf numFmtId="0" fontId="60" fillId="0" borderId="0" xfId="53" applyFont="1"/>
    <xf numFmtId="0" fontId="45" fillId="0" borderId="0" xfId="53" applyFont="1" applyFill="1" applyBorder="1"/>
    <xf numFmtId="4" fontId="16" fillId="0" borderId="13" xfId="0" applyNumberFormat="1" applyFont="1" applyFill="1" applyBorder="1" applyAlignment="1">
      <alignment vertical="center"/>
    </xf>
    <xf numFmtId="0" fontId="44" fillId="0" borderId="0" xfId="53" applyBorder="1"/>
    <xf numFmtId="0" fontId="16" fillId="0" borderId="0" xfId="0" applyFont="1" applyBorder="1" applyAlignment="1">
      <alignment vertical="center" wrapText="1"/>
    </xf>
    <xf numFmtId="3" fontId="16" fillId="0" borderId="0" xfId="0" applyNumberFormat="1" applyFont="1" applyFill="1" applyBorder="1" applyAlignment="1">
      <alignment horizontal="right" vertical="center"/>
    </xf>
    <xf numFmtId="3" fontId="16" fillId="0" borderId="0" xfId="0" applyNumberFormat="1" applyFont="1" applyBorder="1" applyAlignment="1">
      <alignment horizontal="right" vertical="center"/>
    </xf>
    <xf numFmtId="167" fontId="16" fillId="0" borderId="0" xfId="0" applyNumberFormat="1" applyFont="1" applyBorder="1" applyAlignment="1">
      <alignment horizontal="right" vertical="center"/>
    </xf>
    <xf numFmtId="0" fontId="16" fillId="0" borderId="0" xfId="0" applyFont="1" applyFill="1" applyBorder="1" applyAlignment="1">
      <alignment vertical="center" wrapText="1"/>
    </xf>
    <xf numFmtId="167" fontId="16" fillId="0" borderId="0" xfId="0" applyNumberFormat="1" applyFont="1" applyFill="1" applyBorder="1" applyAlignment="1">
      <alignment horizontal="right" vertical="center"/>
    </xf>
    <xf numFmtId="2" fontId="43" fillId="24" borderId="0" xfId="53" applyNumberFormat="1" applyFont="1" applyFill="1" applyAlignment="1">
      <alignment vertical="center"/>
    </xf>
    <xf numFmtId="0" fontId="16" fillId="0" borderId="0" xfId="0" applyFont="1"/>
    <xf numFmtId="0" fontId="16" fillId="0" borderId="0" xfId="1" applyFont="1"/>
    <xf numFmtId="0" fontId="67" fillId="0" borderId="62" xfId="56" applyFont="1" applyFill="1" applyBorder="1" applyAlignment="1">
      <alignment horizontal="center" vertical="center" textRotation="90" wrapText="1"/>
    </xf>
    <xf numFmtId="0" fontId="22" fillId="0" borderId="41" xfId="4" applyNumberFormat="1" applyFont="1" applyFill="1" applyBorder="1" applyAlignment="1">
      <alignment horizontal="justify" vertical="center" wrapText="1"/>
    </xf>
    <xf numFmtId="0" fontId="65" fillId="0" borderId="0" xfId="56" applyFont="1" applyFill="1" applyBorder="1" applyAlignment="1">
      <alignment horizontal="right"/>
    </xf>
    <xf numFmtId="0" fontId="14" fillId="0" borderId="0" xfId="57"/>
    <xf numFmtId="0" fontId="14" fillId="0" borderId="0" xfId="57" applyAlignment="1">
      <alignment horizontal="center"/>
    </xf>
    <xf numFmtId="164" fontId="15" fillId="0" borderId="8" xfId="58" applyNumberFormat="1" applyFont="1" applyFill="1" applyBorder="1" applyAlignment="1">
      <alignment vertical="center"/>
    </xf>
    <xf numFmtId="3" fontId="15" fillId="0" borderId="48" xfId="58" applyNumberFormat="1" applyFont="1" applyFill="1" applyBorder="1" applyAlignment="1">
      <alignment vertical="center"/>
    </xf>
    <xf numFmtId="0" fontId="15" fillId="0" borderId="48" xfId="58" applyFont="1" applyFill="1" applyBorder="1" applyAlignment="1">
      <alignment horizontal="center" vertical="center" wrapText="1"/>
    </xf>
    <xf numFmtId="0" fontId="15" fillId="0" borderId="7" xfId="58" applyFont="1" applyFill="1" applyBorder="1" applyAlignment="1">
      <alignment vertical="center" wrapText="1"/>
    </xf>
    <xf numFmtId="164" fontId="15" fillId="0" borderId="6" xfId="58" applyNumberFormat="1" applyFont="1" applyFill="1" applyBorder="1" applyAlignment="1">
      <alignment vertical="center"/>
    </xf>
    <xf numFmtId="3" fontId="15" fillId="0" borderId="4" xfId="58" applyNumberFormat="1" applyFont="1" applyFill="1" applyBorder="1" applyAlignment="1">
      <alignment vertical="center"/>
    </xf>
    <xf numFmtId="0" fontId="15" fillId="0" borderId="4" xfId="58" applyFont="1" applyFill="1" applyBorder="1" applyAlignment="1">
      <alignment horizontal="center" vertical="center" wrapText="1"/>
    </xf>
    <xf numFmtId="0" fontId="15" fillId="0" borderId="5" xfId="58" applyFont="1" applyFill="1" applyBorder="1" applyAlignment="1">
      <alignment vertical="center" wrapText="1"/>
    </xf>
    <xf numFmtId="164" fontId="16" fillId="0" borderId="6" xfId="58" applyNumberFormat="1" applyFont="1" applyFill="1" applyBorder="1" applyAlignment="1">
      <alignment vertical="center"/>
    </xf>
    <xf numFmtId="3" fontId="16" fillId="0" borderId="4" xfId="58" applyNumberFormat="1" applyFont="1" applyFill="1" applyBorder="1" applyAlignment="1">
      <alignment vertical="center"/>
    </xf>
    <xf numFmtId="0" fontId="16" fillId="0" borderId="4" xfId="58" applyFont="1" applyFill="1" applyBorder="1" applyAlignment="1">
      <alignment horizontal="center" vertical="center" wrapText="1"/>
    </xf>
    <xf numFmtId="0" fontId="16" fillId="0" borderId="5" xfId="58" applyFont="1" applyFill="1" applyBorder="1" applyAlignment="1">
      <alignment vertical="center" wrapText="1"/>
    </xf>
    <xf numFmtId="0" fontId="14" fillId="0" borderId="0" xfId="57" applyFont="1"/>
    <xf numFmtId="0" fontId="16" fillId="0" borderId="5" xfId="58" applyFont="1" applyFill="1" applyBorder="1" applyAlignment="1">
      <alignment horizontal="left" vertical="center" wrapText="1"/>
    </xf>
    <xf numFmtId="164" fontId="69" fillId="0" borderId="6" xfId="58" applyNumberFormat="1" applyFont="1" applyFill="1" applyBorder="1" applyAlignment="1">
      <alignment vertical="center"/>
    </xf>
    <xf numFmtId="3" fontId="16" fillId="0" borderId="50" xfId="58" applyNumberFormat="1" applyFont="1" applyFill="1" applyBorder="1" applyAlignment="1">
      <alignment vertical="center"/>
    </xf>
    <xf numFmtId="0" fontId="16" fillId="0" borderId="50" xfId="58" applyFont="1" applyFill="1" applyBorder="1" applyAlignment="1">
      <alignment horizontal="center" vertical="center" wrapText="1"/>
    </xf>
    <xf numFmtId="0" fontId="16" fillId="0" borderId="63" xfId="58" applyFont="1" applyFill="1" applyBorder="1" applyAlignment="1">
      <alignment vertical="center" wrapText="1"/>
    </xf>
    <xf numFmtId="164" fontId="15" fillId="0" borderId="44" xfId="58" applyNumberFormat="1" applyFont="1" applyFill="1" applyBorder="1" applyAlignment="1">
      <alignment horizontal="center" vertical="center" wrapText="1"/>
    </xf>
    <xf numFmtId="3" fontId="15" fillId="0" borderId="57" xfId="58" applyNumberFormat="1" applyFont="1" applyFill="1" applyBorder="1" applyAlignment="1">
      <alignment horizontal="center" vertical="center" wrapText="1"/>
    </xf>
    <xf numFmtId="0" fontId="16" fillId="0" borderId="57" xfId="58" applyFont="1" applyFill="1" applyBorder="1" applyAlignment="1">
      <alignment horizontal="center" vertical="center" wrapText="1"/>
    </xf>
    <xf numFmtId="0" fontId="15" fillId="0" borderId="58" xfId="58" applyFont="1" applyFill="1" applyBorder="1" applyAlignment="1">
      <alignment horizontal="center" vertical="center" wrapText="1"/>
    </xf>
    <xf numFmtId="0" fontId="16" fillId="0" borderId="0" xfId="58" applyFont="1" applyFill="1" applyBorder="1" applyAlignment="1">
      <alignment horizontal="right" vertical="center" wrapText="1"/>
    </xf>
    <xf numFmtId="0" fontId="18" fillId="0" borderId="0" xfId="58" applyFill="1"/>
    <xf numFmtId="0" fontId="18" fillId="0" borderId="0" xfId="58" applyFill="1" applyAlignment="1">
      <alignment horizontal="center"/>
    </xf>
    <xf numFmtId="0" fontId="63" fillId="0" borderId="0" xfId="52" applyFont="1"/>
    <xf numFmtId="3" fontId="17" fillId="0" borderId="0" xfId="58" applyNumberFormat="1" applyFont="1" applyFill="1" applyBorder="1" applyAlignment="1">
      <alignment horizontal="center" vertical="center" wrapText="1"/>
    </xf>
    <xf numFmtId="0" fontId="16" fillId="0" borderId="0" xfId="58" applyFont="1" applyFill="1" applyBorder="1" applyAlignment="1">
      <alignment horizontal="left" vertical="center" wrapText="1"/>
    </xf>
    <xf numFmtId="3" fontId="16" fillId="0" borderId="0" xfId="58" applyNumberFormat="1" applyFont="1" applyFill="1" applyBorder="1" applyAlignment="1">
      <alignment horizontal="left" vertical="center" wrapText="1"/>
    </xf>
    <xf numFmtId="0" fontId="16" fillId="0" borderId="0" xfId="58" applyFont="1" applyFill="1" applyAlignment="1">
      <alignment wrapText="1"/>
    </xf>
    <xf numFmtId="3" fontId="16" fillId="0" borderId="0" xfId="58" applyNumberFormat="1" applyFont="1" applyFill="1"/>
    <xf numFmtId="0" fontId="15" fillId="0" borderId="57" xfId="58" applyFont="1" applyFill="1" applyBorder="1" applyAlignment="1">
      <alignment horizontal="center" vertical="center" wrapText="1"/>
    </xf>
    <xf numFmtId="0" fontId="22" fillId="0" borderId="0" xfId="60" applyFont="1" applyAlignment="1" applyProtection="1">
      <alignment vertical="center"/>
      <protection locked="0"/>
    </xf>
    <xf numFmtId="4" fontId="22" fillId="0" borderId="0" xfId="60" applyNumberFormat="1" applyFont="1" applyAlignment="1" applyProtection="1">
      <alignment vertical="center"/>
      <protection locked="0"/>
    </xf>
    <xf numFmtId="0" fontId="16" fillId="0" borderId="0" xfId="60" applyFont="1" applyAlignment="1" applyProtection="1">
      <alignment vertical="center"/>
      <protection locked="0"/>
    </xf>
    <xf numFmtId="0" fontId="65" fillId="0" borderId="0" xfId="60" applyFont="1" applyBorder="1" applyAlignment="1" applyProtection="1">
      <alignment horizontal="center" vertical="center" wrapText="1"/>
      <protection locked="0"/>
    </xf>
    <xf numFmtId="0" fontId="65" fillId="0" borderId="0" xfId="60" applyFont="1" applyBorder="1" applyAlignment="1" applyProtection="1">
      <alignment horizontal="right" vertical="center" wrapText="1"/>
      <protection locked="0"/>
    </xf>
    <xf numFmtId="1" fontId="65" fillId="0" borderId="24" xfId="60" applyNumberFormat="1" applyFont="1" applyFill="1" applyBorder="1" applyAlignment="1" applyProtection="1">
      <alignment horizontal="center" vertical="center" wrapText="1"/>
      <protection locked="0"/>
    </xf>
    <xf numFmtId="0" fontId="65" fillId="26" borderId="48" xfId="60" applyNumberFormat="1" applyFont="1" applyFill="1" applyBorder="1" applyAlignment="1" applyProtection="1">
      <alignment horizontal="center" vertical="center"/>
      <protection locked="0"/>
    </xf>
    <xf numFmtId="4" fontId="65" fillId="26" borderId="5" xfId="60" applyNumberFormat="1" applyFont="1" applyFill="1" applyBorder="1" applyAlignment="1" applyProtection="1">
      <alignment horizontal="left" vertical="center"/>
      <protection locked="0"/>
    </xf>
    <xf numFmtId="3" fontId="65" fillId="26" borderId="4" xfId="60" applyNumberFormat="1" applyFont="1" applyFill="1" applyBorder="1" applyAlignment="1" applyProtection="1">
      <alignment horizontal="right" vertical="center"/>
      <protection locked="0"/>
    </xf>
    <xf numFmtId="4" fontId="65" fillId="26" borderId="6" xfId="60" applyNumberFormat="1" applyFont="1" applyFill="1" applyBorder="1" applyAlignment="1" applyProtection="1">
      <alignment horizontal="center" vertical="center"/>
      <protection locked="0"/>
    </xf>
    <xf numFmtId="0" fontId="22" fillId="0" borderId="5" xfId="60" applyFont="1" applyFill="1" applyBorder="1" applyAlignment="1" applyProtection="1">
      <alignment horizontal="left" vertical="center" wrapText="1"/>
      <protection locked="0"/>
    </xf>
    <xf numFmtId="3" fontId="22" fillId="0" borderId="4" xfId="60" applyNumberFormat="1" applyFont="1" applyFill="1" applyBorder="1" applyAlignment="1" applyProtection="1">
      <alignment horizontal="right" vertical="center"/>
      <protection locked="0"/>
    </xf>
    <xf numFmtId="3" fontId="22" fillId="26" borderId="4" xfId="60" applyNumberFormat="1" applyFont="1" applyFill="1" applyBorder="1" applyAlignment="1" applyProtection="1">
      <alignment horizontal="right" vertical="center"/>
      <protection locked="0"/>
    </xf>
    <xf numFmtId="3" fontId="22" fillId="0" borderId="78" xfId="60" applyNumberFormat="1" applyFont="1" applyFill="1" applyBorder="1" applyAlignment="1" applyProtection="1">
      <alignment horizontal="right" vertical="center"/>
      <protection locked="0"/>
    </xf>
    <xf numFmtId="4" fontId="65" fillId="26" borderId="5" xfId="60" applyNumberFormat="1" applyFont="1" applyFill="1" applyBorder="1" applyAlignment="1" applyProtection="1">
      <alignment horizontal="left" vertical="center" wrapText="1"/>
      <protection locked="0"/>
    </xf>
    <xf numFmtId="0" fontId="22" fillId="0" borderId="0" xfId="60" applyFont="1" applyFill="1" applyAlignment="1" applyProtection="1">
      <alignment vertical="center"/>
      <protection locked="0"/>
    </xf>
    <xf numFmtId="4" fontId="22" fillId="0" borderId="0" xfId="60" applyNumberFormat="1" applyFont="1" applyFill="1" applyAlignment="1" applyProtection="1">
      <alignment vertical="center"/>
      <protection locked="0"/>
    </xf>
    <xf numFmtId="4" fontId="65" fillId="0" borderId="0" xfId="60" applyNumberFormat="1" applyFont="1" applyFill="1" applyBorder="1" applyAlignment="1" applyProtection="1">
      <alignment horizontal="right" vertical="center"/>
      <protection locked="0"/>
    </xf>
    <xf numFmtId="0" fontId="16" fillId="0" borderId="0" xfId="0" applyFont="1" applyFill="1" applyAlignment="1">
      <alignment horizontal="center" vertical="center"/>
    </xf>
    <xf numFmtId="0" fontId="65" fillId="0" borderId="0" xfId="61" applyFont="1" applyAlignment="1">
      <alignment horizontal="right" vertical="center"/>
    </xf>
    <xf numFmtId="0" fontId="16" fillId="0" borderId="0" xfId="0" applyFont="1" applyFill="1" applyAlignment="1">
      <alignment vertical="center"/>
    </xf>
    <xf numFmtId="4" fontId="16" fillId="0" borderId="13" xfId="0" applyNumberFormat="1" applyFont="1" applyBorder="1" applyAlignment="1">
      <alignment horizontal="right" vertical="center"/>
    </xf>
    <xf numFmtId="0" fontId="16" fillId="0" borderId="0" xfId="0" applyFont="1" applyAlignment="1">
      <alignment horizontal="center"/>
    </xf>
    <xf numFmtId="0" fontId="61" fillId="0" borderId="0" xfId="68" applyFont="1" applyAlignment="1">
      <alignment vertical="center"/>
    </xf>
    <xf numFmtId="4" fontId="61" fillId="0" borderId="0" xfId="68" applyNumberFormat="1" applyFont="1" applyAlignment="1">
      <alignment vertical="center"/>
    </xf>
    <xf numFmtId="0" fontId="61" fillId="0" borderId="0" xfId="68" applyFont="1" applyAlignment="1">
      <alignment vertical="center" wrapText="1"/>
    </xf>
    <xf numFmtId="171" fontId="61" fillId="0" borderId="0" xfId="68" applyNumberFormat="1" applyFont="1" applyAlignment="1">
      <alignment vertical="center"/>
    </xf>
    <xf numFmtId="4" fontId="15" fillId="0" borderId="0" xfId="68" applyNumberFormat="1" applyFont="1" applyAlignment="1">
      <alignment vertical="center"/>
    </xf>
    <xf numFmtId="4" fontId="15" fillId="0" borderId="44" xfId="68" applyNumberFormat="1" applyFont="1" applyBorder="1" applyAlignment="1">
      <alignment vertical="center"/>
    </xf>
    <xf numFmtId="4" fontId="16" fillId="0" borderId="0" xfId="68" applyNumberFormat="1" applyFont="1" applyAlignment="1">
      <alignment vertical="center"/>
    </xf>
    <xf numFmtId="0" fontId="16" fillId="0" borderId="50" xfId="68" applyFont="1" applyBorder="1" applyAlignment="1">
      <alignment vertical="center" wrapText="1"/>
    </xf>
    <xf numFmtId="171" fontId="16" fillId="0" borderId="63" xfId="68" applyNumberFormat="1" applyFont="1" applyBorder="1" applyAlignment="1">
      <alignment horizontal="center" vertical="center"/>
    </xf>
    <xf numFmtId="4" fontId="15" fillId="0" borderId="44" xfId="68" applyNumberFormat="1" applyFont="1" applyBorder="1" applyAlignment="1">
      <alignment horizontal="center" vertical="center" wrapText="1"/>
    </xf>
    <xf numFmtId="0" fontId="15" fillId="0" borderId="57" xfId="68" applyFont="1" applyBorder="1" applyAlignment="1">
      <alignment horizontal="center" vertical="center" wrapText="1"/>
    </xf>
    <xf numFmtId="171" fontId="15" fillId="0" borderId="58" xfId="68" applyNumberFormat="1" applyFont="1" applyBorder="1" applyAlignment="1">
      <alignment horizontal="center" vertical="center"/>
    </xf>
    <xf numFmtId="0" fontId="61" fillId="0" borderId="0" xfId="68" applyFont="1"/>
    <xf numFmtId="4" fontId="61" fillId="0" borderId="0" xfId="68" applyNumberFormat="1" applyFont="1"/>
    <xf numFmtId="171" fontId="61" fillId="0" borderId="0" xfId="68" applyNumberFormat="1" applyFont="1"/>
    <xf numFmtId="0" fontId="16" fillId="0" borderId="4" xfId="68" applyFont="1" applyBorder="1" applyAlignment="1">
      <alignment vertical="center" wrapText="1"/>
    </xf>
    <xf numFmtId="171" fontId="16" fillId="0" borderId="5" xfId="68" applyNumberFormat="1" applyFont="1" applyBorder="1" applyAlignment="1">
      <alignment horizontal="center" vertical="center"/>
    </xf>
    <xf numFmtId="0" fontId="15" fillId="0" borderId="57" xfId="68" applyFont="1" applyBorder="1" applyAlignment="1">
      <alignment horizontal="center" vertical="center"/>
    </xf>
    <xf numFmtId="4" fontId="16" fillId="0" borderId="0" xfId="68" applyNumberFormat="1" applyFont="1" applyAlignment="1">
      <alignment horizontal="right"/>
    </xf>
    <xf numFmtId="171" fontId="61" fillId="0" borderId="0" xfId="68" applyNumberFormat="1" applyFont="1" applyAlignment="1">
      <alignment horizontal="center" vertical="center"/>
    </xf>
    <xf numFmtId="0" fontId="16" fillId="0" borderId="0" xfId="68" applyFont="1" applyAlignment="1">
      <alignment vertical="center"/>
    </xf>
    <xf numFmtId="0" fontId="42" fillId="0" borderId="0" xfId="68" applyFont="1" applyAlignment="1">
      <alignment vertical="center"/>
    </xf>
    <xf numFmtId="4" fontId="42" fillId="0" borderId="0" xfId="68" applyNumberFormat="1" applyFont="1" applyAlignment="1">
      <alignment vertical="center"/>
    </xf>
    <xf numFmtId="0" fontId="42" fillId="0" borderId="0" xfId="68" applyFont="1" applyAlignment="1">
      <alignment vertical="center" wrapText="1"/>
    </xf>
    <xf numFmtId="171" fontId="42" fillId="0" borderId="0" xfId="68" applyNumberFormat="1" applyFont="1" applyAlignment="1">
      <alignment horizontal="center" vertical="center"/>
    </xf>
    <xf numFmtId="4" fontId="42" fillId="0" borderId="0" xfId="68" applyNumberFormat="1" applyFont="1" applyBorder="1" applyAlignment="1">
      <alignment vertical="center"/>
    </xf>
    <xf numFmtId="0" fontId="42" fillId="0" borderId="0" xfId="68" applyFont="1" applyBorder="1" applyAlignment="1">
      <alignment vertical="center" wrapText="1"/>
    </xf>
    <xf numFmtId="171" fontId="42" fillId="0" borderId="0" xfId="68" applyNumberFormat="1" applyFont="1" applyBorder="1" applyAlignment="1">
      <alignment horizontal="center" vertical="center"/>
    </xf>
    <xf numFmtId="0" fontId="16" fillId="0" borderId="0" xfId="68" applyFont="1" applyBorder="1" applyAlignment="1">
      <alignment vertical="center"/>
    </xf>
    <xf numFmtId="1" fontId="61" fillId="0" borderId="0" xfId="68" applyNumberFormat="1" applyFont="1" applyBorder="1" applyAlignment="1">
      <alignment horizontal="center" vertical="center"/>
    </xf>
    <xf numFmtId="0" fontId="61" fillId="0" borderId="0" xfId="68" applyFont="1" applyAlignment="1" applyProtection="1">
      <alignment vertical="center"/>
      <protection locked="0"/>
    </xf>
    <xf numFmtId="4" fontId="15" fillId="0" borderId="44" xfId="68" applyNumberFormat="1" applyFont="1" applyFill="1" applyBorder="1" applyAlignment="1">
      <alignment vertical="center"/>
    </xf>
    <xf numFmtId="0" fontId="61" fillId="0" borderId="0" xfId="68" applyFont="1" applyAlignment="1" applyProtection="1">
      <alignment horizontal="left" vertical="center"/>
      <protection locked="0"/>
    </xf>
    <xf numFmtId="0" fontId="61" fillId="0" borderId="0" xfId="68" applyFont="1" applyAlignment="1">
      <alignment wrapText="1"/>
    </xf>
    <xf numFmtId="171" fontId="61" fillId="0" borderId="0" xfId="68" applyNumberFormat="1" applyFont="1" applyAlignment="1">
      <alignment horizontal="center"/>
    </xf>
    <xf numFmtId="0" fontId="16" fillId="0" borderId="0" xfId="68" applyFont="1"/>
    <xf numFmtId="0" fontId="16" fillId="0" borderId="0" xfId="68" applyFont="1" applyAlignment="1">
      <alignment horizontal="right"/>
    </xf>
    <xf numFmtId="4" fontId="16" fillId="27" borderId="0" xfId="0" applyNumberFormat="1" applyFont="1" applyFill="1" applyBorder="1" applyAlignment="1"/>
    <xf numFmtId="0" fontId="16" fillId="0" borderId="0" xfId="0" applyFont="1" applyAlignment="1">
      <alignment vertical="center"/>
    </xf>
    <xf numFmtId="4" fontId="16" fillId="27" borderId="0" xfId="0" applyNumberFormat="1" applyFont="1" applyFill="1" applyBorder="1" applyAlignment="1">
      <alignment vertical="center"/>
    </xf>
    <xf numFmtId="172" fontId="73" fillId="27" borderId="50" xfId="0" applyNumberFormat="1" applyFont="1" applyFill="1" applyBorder="1" applyAlignment="1">
      <alignment horizontal="right" vertical="center" wrapText="1"/>
    </xf>
    <xf numFmtId="49" fontId="73" fillId="0" borderId="50" xfId="0" applyNumberFormat="1" applyFont="1" applyFill="1" applyBorder="1" applyAlignment="1">
      <alignment horizontal="center" vertical="center" wrapText="1"/>
    </xf>
    <xf numFmtId="49" fontId="73" fillId="0" borderId="50" xfId="0" applyNumberFormat="1" applyFont="1" applyFill="1" applyBorder="1" applyAlignment="1">
      <alignment horizontal="left" vertical="center" wrapText="1"/>
    </xf>
    <xf numFmtId="49" fontId="22" fillId="0" borderId="50" xfId="0" applyNumberFormat="1" applyFont="1" applyFill="1" applyBorder="1" applyAlignment="1">
      <alignment horizontal="left" vertical="center" wrapText="1"/>
    </xf>
    <xf numFmtId="172" fontId="73" fillId="27" borderId="51" xfId="0" applyNumberFormat="1" applyFont="1" applyFill="1" applyBorder="1" applyAlignment="1">
      <alignment horizontal="right" vertical="center" wrapText="1"/>
    </xf>
    <xf numFmtId="49" fontId="73" fillId="0" borderId="3" xfId="0" applyNumberFormat="1" applyFont="1" applyFill="1" applyBorder="1" applyAlignment="1">
      <alignment horizontal="center" vertical="center" wrapText="1"/>
    </xf>
    <xf numFmtId="49" fontId="73" fillId="0" borderId="51" xfId="0" applyNumberFormat="1" applyFont="1" applyFill="1" applyBorder="1" applyAlignment="1">
      <alignment horizontal="left" vertical="center" wrapText="1"/>
    </xf>
    <xf numFmtId="49" fontId="22" fillId="0" borderId="51" xfId="0" applyNumberFormat="1" applyFont="1" applyFill="1" applyBorder="1" applyAlignment="1">
      <alignment horizontal="left" vertical="center" wrapText="1"/>
    </xf>
    <xf numFmtId="49" fontId="73" fillId="0" borderId="51" xfId="0" applyNumberFormat="1" applyFont="1" applyFill="1" applyBorder="1" applyAlignment="1">
      <alignment horizontal="center" vertical="center" wrapText="1"/>
    </xf>
    <xf numFmtId="173" fontId="22" fillId="27" borderId="0" xfId="0" applyNumberFormat="1" applyFont="1" applyFill="1" applyBorder="1" applyAlignment="1">
      <alignment horizontal="right" vertical="center" wrapText="1"/>
    </xf>
    <xf numFmtId="173" fontId="73" fillId="27" borderId="3" xfId="0" applyNumberFormat="1" applyFont="1" applyFill="1" applyBorder="1" applyAlignment="1">
      <alignment horizontal="right" vertical="center" wrapText="1"/>
    </xf>
    <xf numFmtId="172" fontId="22" fillId="27" borderId="0" xfId="0" applyNumberFormat="1" applyFont="1" applyFill="1" applyBorder="1" applyAlignment="1">
      <alignment horizontal="right" vertical="center" wrapText="1"/>
    </xf>
    <xf numFmtId="172" fontId="73" fillId="27" borderId="3" xfId="0" applyNumberFormat="1" applyFont="1" applyFill="1" applyBorder="1" applyAlignment="1">
      <alignment horizontal="right" vertical="center" wrapText="1"/>
    </xf>
    <xf numFmtId="172" fontId="74" fillId="28" borderId="4" xfId="0" applyNumberFormat="1" applyFont="1" applyFill="1" applyBorder="1" applyAlignment="1">
      <alignment horizontal="right" vertical="center" wrapText="1"/>
    </xf>
    <xf numFmtId="49" fontId="74" fillId="29" borderId="13" xfId="0" applyNumberFormat="1" applyFont="1" applyFill="1" applyBorder="1" applyAlignment="1">
      <alignment horizontal="center" vertical="center" wrapText="1"/>
    </xf>
    <xf numFmtId="49" fontId="74" fillId="29" borderId="4" xfId="0" applyNumberFormat="1" applyFont="1" applyFill="1" applyBorder="1" applyAlignment="1">
      <alignment horizontal="left" vertical="center" wrapText="1"/>
    </xf>
    <xf numFmtId="0" fontId="16" fillId="27" borderId="0" xfId="0" applyFont="1" applyFill="1" applyAlignment="1">
      <alignment vertical="center"/>
    </xf>
    <xf numFmtId="172" fontId="65" fillId="27" borderId="0" xfId="0" applyNumberFormat="1" applyFont="1" applyFill="1" applyBorder="1" applyAlignment="1">
      <alignment horizontal="right" vertical="center" wrapText="1"/>
    </xf>
    <xf numFmtId="172" fontId="74" fillId="27" borderId="3" xfId="0" applyNumberFormat="1" applyFont="1" applyFill="1" applyBorder="1" applyAlignment="1">
      <alignment horizontal="right" vertical="center" wrapText="1"/>
    </xf>
    <xf numFmtId="49" fontId="73" fillId="0" borderId="1" xfId="0" applyNumberFormat="1" applyFont="1" applyFill="1" applyBorder="1" applyAlignment="1">
      <alignment horizontal="center" vertical="center" wrapText="1"/>
    </xf>
    <xf numFmtId="173" fontId="74" fillId="28" borderId="4" xfId="0" applyNumberFormat="1" applyFont="1" applyFill="1" applyBorder="1" applyAlignment="1">
      <alignment horizontal="center" vertical="center" wrapText="1"/>
    </xf>
    <xf numFmtId="1" fontId="74" fillId="28" borderId="4" xfId="0" applyNumberFormat="1" applyFont="1" applyFill="1" applyBorder="1" applyAlignment="1">
      <alignment horizontal="center" vertical="center" wrapText="1"/>
    </xf>
    <xf numFmtId="0" fontId="76" fillId="0" borderId="26" xfId="0" applyFont="1" applyFill="1" applyBorder="1" applyAlignment="1">
      <alignment horizontal="center" vertical="center" wrapText="1"/>
    </xf>
    <xf numFmtId="0" fontId="77" fillId="0" borderId="0" xfId="0" applyFont="1" applyFill="1" applyBorder="1" applyAlignment="1">
      <alignment horizontal="center" vertical="center" wrapText="1"/>
    </xf>
    <xf numFmtId="0" fontId="76" fillId="0" borderId="2" xfId="0" applyFont="1" applyFill="1" applyBorder="1" applyAlignment="1">
      <alignment horizontal="center" vertical="center" wrapText="1"/>
    </xf>
    <xf numFmtId="173" fontId="73" fillId="27" borderId="0" xfId="0" applyNumberFormat="1" applyFont="1" applyFill="1" applyBorder="1" applyAlignment="1">
      <alignment horizontal="right" vertical="center" wrapText="1"/>
    </xf>
    <xf numFmtId="0" fontId="16" fillId="0" borderId="0" xfId="0" applyFont="1" applyBorder="1" applyAlignment="1">
      <alignment vertical="center"/>
    </xf>
    <xf numFmtId="0" fontId="78" fillId="0" borderId="0" xfId="0" applyFont="1" applyAlignment="1">
      <alignment vertical="center"/>
    </xf>
    <xf numFmtId="173" fontId="73" fillId="27" borderId="54" xfId="0" applyNumberFormat="1" applyFont="1" applyFill="1" applyBorder="1" applyAlignment="1">
      <alignment horizontal="right" vertical="center" wrapText="1"/>
    </xf>
    <xf numFmtId="0" fontId="16" fillId="0" borderId="54" xfId="0" applyFont="1" applyBorder="1" applyAlignment="1">
      <alignment vertical="center"/>
    </xf>
    <xf numFmtId="172" fontId="73" fillId="27" borderId="53" xfId="0" applyNumberFormat="1" applyFont="1" applyFill="1" applyBorder="1" applyAlignment="1">
      <alignment horizontal="right" vertical="center" wrapText="1"/>
    </xf>
    <xf numFmtId="49" fontId="73" fillId="0" borderId="9" xfId="0" applyNumberFormat="1" applyFont="1" applyFill="1" applyBorder="1" applyAlignment="1">
      <alignment horizontal="center" vertical="center" wrapText="1"/>
    </xf>
    <xf numFmtId="49" fontId="73" fillId="0" borderId="53" xfId="0" applyNumberFormat="1" applyFont="1" applyFill="1" applyBorder="1" applyAlignment="1">
      <alignment horizontal="left" vertical="center" wrapText="1"/>
    </xf>
    <xf numFmtId="173" fontId="73" fillId="27" borderId="51" xfId="0" applyNumberFormat="1" applyFont="1" applyFill="1" applyBorder="1" applyAlignment="1">
      <alignment horizontal="right" vertical="center" wrapText="1"/>
    </xf>
    <xf numFmtId="49" fontId="73" fillId="27" borderId="51" xfId="0" applyNumberFormat="1" applyFont="1" applyFill="1" applyBorder="1" applyAlignment="1">
      <alignment horizontal="left" vertical="center" wrapText="1"/>
    </xf>
    <xf numFmtId="172" fontId="73" fillId="27" borderId="51" xfId="0" applyNumberFormat="1" applyFont="1" applyFill="1" applyBorder="1" applyAlignment="1">
      <alignment horizontal="center" vertical="center" wrapText="1"/>
    </xf>
    <xf numFmtId="49" fontId="65" fillId="29" borderId="4" xfId="0" applyNumberFormat="1" applyFont="1" applyFill="1" applyBorder="1" applyAlignment="1">
      <alignment horizontal="left" vertical="center" wrapText="1"/>
    </xf>
    <xf numFmtId="49" fontId="65" fillId="28" borderId="4" xfId="0" applyNumberFormat="1" applyFont="1" applyFill="1" applyBorder="1" applyAlignment="1">
      <alignment horizontal="center" vertical="center"/>
    </xf>
    <xf numFmtId="0" fontId="65" fillId="0" borderId="0" xfId="0" applyFont="1" applyAlignment="1">
      <alignment horizontal="center" vertical="center"/>
    </xf>
    <xf numFmtId="0" fontId="65" fillId="0" borderId="0" xfId="0" applyFont="1" applyAlignment="1">
      <alignment vertical="center"/>
    </xf>
    <xf numFmtId="0" fontId="61" fillId="0" borderId="0" xfId="0" applyFont="1"/>
    <xf numFmtId="172" fontId="73" fillId="0" borderId="50" xfId="0" applyNumberFormat="1" applyFont="1" applyFill="1" applyBorder="1" applyAlignment="1">
      <alignment horizontal="right" vertical="center" wrapText="1"/>
    </xf>
    <xf numFmtId="172" fontId="73" fillId="0" borderId="51" xfId="0" applyNumberFormat="1" applyFont="1" applyFill="1" applyBorder="1" applyAlignment="1">
      <alignment horizontal="right" vertical="center" wrapText="1"/>
    </xf>
    <xf numFmtId="49" fontId="74" fillId="28" borderId="4" xfId="0" applyNumberFormat="1" applyFont="1" applyFill="1" applyBorder="1" applyAlignment="1">
      <alignment horizontal="center" vertical="center" wrapText="1"/>
    </xf>
    <xf numFmtId="49" fontId="74" fillId="28" borderId="4" xfId="0" applyNumberFormat="1" applyFont="1" applyFill="1" applyBorder="1" applyAlignment="1">
      <alignment horizontal="left" vertical="center" wrapText="1"/>
    </xf>
    <xf numFmtId="172" fontId="74" fillId="28" borderId="53" xfId="0" applyNumberFormat="1" applyFont="1" applyFill="1" applyBorder="1" applyAlignment="1">
      <alignment horizontal="center" vertical="center" wrapText="1"/>
    </xf>
    <xf numFmtId="1" fontId="74" fillId="29" borderId="4" xfId="0" applyNumberFormat="1" applyFont="1" applyFill="1" applyBorder="1" applyAlignment="1">
      <alignment horizontal="center" vertical="center" wrapText="1"/>
    </xf>
    <xf numFmtId="0" fontId="75" fillId="0" borderId="26" xfId="0" applyFont="1" applyFill="1" applyBorder="1" applyAlignment="1">
      <alignment horizontal="center" vertical="center" wrapText="1"/>
    </xf>
    <xf numFmtId="0" fontId="65" fillId="0" borderId="0" xfId="0" applyFont="1" applyFill="1" applyBorder="1" applyAlignment="1">
      <alignment horizontal="center" vertical="center" wrapText="1"/>
    </xf>
    <xf numFmtId="0" fontId="75" fillId="0" borderId="2" xfId="0" applyFont="1" applyFill="1" applyBorder="1" applyAlignment="1">
      <alignment horizontal="center" vertical="center" wrapText="1"/>
    </xf>
    <xf numFmtId="173" fontId="73" fillId="0" borderId="50" xfId="0" applyNumberFormat="1" applyFont="1" applyFill="1" applyBorder="1" applyAlignment="1">
      <alignment horizontal="right" vertical="center" wrapText="1"/>
    </xf>
    <xf numFmtId="173" fontId="73" fillId="0" borderId="51" xfId="0" applyNumberFormat="1" applyFont="1" applyFill="1" applyBorder="1" applyAlignment="1">
      <alignment horizontal="right" vertical="center" wrapText="1"/>
    </xf>
    <xf numFmtId="173" fontId="73" fillId="0" borderId="53" xfId="0" applyNumberFormat="1" applyFont="1" applyFill="1" applyBorder="1" applyAlignment="1">
      <alignment horizontal="right" vertical="center" wrapText="1"/>
    </xf>
    <xf numFmtId="49" fontId="73" fillId="0" borderId="53" xfId="0" applyNumberFormat="1" applyFont="1" applyFill="1" applyBorder="1" applyAlignment="1">
      <alignment horizontal="center" vertical="center" wrapText="1"/>
    </xf>
    <xf numFmtId="49" fontId="74" fillId="29" borderId="4" xfId="0" applyNumberFormat="1" applyFont="1" applyFill="1" applyBorder="1" applyAlignment="1">
      <alignment horizontal="center" vertical="center" wrapText="1"/>
    </xf>
    <xf numFmtId="49" fontId="73" fillId="27" borderId="51" xfId="0" applyNumberFormat="1" applyFont="1" applyFill="1" applyBorder="1" applyAlignment="1">
      <alignment horizontal="center" vertical="center" wrapText="1"/>
    </xf>
    <xf numFmtId="49" fontId="22" fillId="27" borderId="51" xfId="0" applyNumberFormat="1" applyFont="1" applyFill="1" applyBorder="1" applyAlignment="1">
      <alignment horizontal="left" vertical="center" wrapText="1"/>
    </xf>
    <xf numFmtId="49" fontId="22" fillId="0" borderId="51" xfId="0" applyNumberFormat="1" applyFont="1" applyFill="1" applyBorder="1" applyAlignment="1">
      <alignment horizontal="center" vertical="center" wrapText="1"/>
    </xf>
    <xf numFmtId="173" fontId="74" fillId="28" borderId="4" xfId="0" applyNumberFormat="1" applyFont="1" applyFill="1" applyBorder="1" applyAlignment="1">
      <alignment horizontal="right" vertical="center" wrapText="1"/>
    </xf>
    <xf numFmtId="49" fontId="65" fillId="28" borderId="4" xfId="0" applyNumberFormat="1" applyFont="1" applyFill="1" applyBorder="1" applyAlignment="1">
      <alignment horizontal="center" vertical="center" wrapText="1"/>
    </xf>
    <xf numFmtId="49" fontId="65" fillId="28" borderId="4" xfId="0" applyNumberFormat="1" applyFont="1" applyFill="1" applyBorder="1" applyAlignment="1">
      <alignment horizontal="left" vertical="center" wrapText="1"/>
    </xf>
    <xf numFmtId="4" fontId="65" fillId="28" borderId="4" xfId="0" applyNumberFormat="1" applyFont="1" applyFill="1" applyBorder="1" applyAlignment="1">
      <alignment horizontal="center" vertical="center"/>
    </xf>
    <xf numFmtId="49" fontId="65" fillId="29" borderId="4" xfId="0" applyNumberFormat="1" applyFont="1" applyFill="1" applyBorder="1" applyAlignment="1">
      <alignment horizontal="center" vertical="center"/>
    </xf>
    <xf numFmtId="4" fontId="16" fillId="0" borderId="0" xfId="0" applyNumberFormat="1" applyFont="1" applyFill="1" applyBorder="1" applyAlignment="1">
      <alignment vertical="center"/>
    </xf>
    <xf numFmtId="4" fontId="79" fillId="0" borderId="0" xfId="0" applyNumberFormat="1" applyFont="1" applyFill="1" applyBorder="1" applyAlignment="1">
      <alignment vertical="center"/>
    </xf>
    <xf numFmtId="0" fontId="16" fillId="0" borderId="0" xfId="0" applyFont="1" applyAlignment="1">
      <alignment horizontal="center" vertical="center"/>
    </xf>
    <xf numFmtId="0" fontId="16" fillId="0" borderId="0" xfId="0" applyFont="1" applyAlignment="1">
      <alignment vertical="top"/>
    </xf>
    <xf numFmtId="173" fontId="73" fillId="27" borderId="50" xfId="0" applyNumberFormat="1" applyFont="1" applyFill="1" applyBorder="1" applyAlignment="1">
      <alignment horizontal="right" vertical="center" wrapText="1"/>
    </xf>
    <xf numFmtId="0" fontId="15" fillId="27" borderId="0" xfId="0" applyFont="1" applyFill="1" applyAlignment="1">
      <alignment vertical="center"/>
    </xf>
    <xf numFmtId="0" fontId="16" fillId="0" borderId="0" xfId="0" applyFont="1" applyFill="1" applyBorder="1" applyAlignment="1">
      <alignment vertical="center"/>
    </xf>
    <xf numFmtId="172" fontId="80" fillId="27" borderId="0" xfId="0" applyNumberFormat="1" applyFont="1" applyFill="1" applyBorder="1" applyAlignment="1">
      <alignment horizontal="right" vertical="center" wrapText="1"/>
    </xf>
    <xf numFmtId="49" fontId="80" fillId="27" borderId="0" xfId="0" applyNumberFormat="1" applyFont="1" applyFill="1" applyBorder="1" applyAlignment="1">
      <alignment horizontal="right" vertical="center" wrapText="1"/>
    </xf>
    <xf numFmtId="49" fontId="80" fillId="0" borderId="0" xfId="0" applyNumberFormat="1" applyFont="1" applyFill="1" applyBorder="1" applyAlignment="1">
      <alignment horizontal="left" vertical="center" wrapText="1"/>
    </xf>
    <xf numFmtId="49" fontId="73" fillId="27" borderId="50" xfId="0" applyNumberFormat="1" applyFont="1" applyFill="1" applyBorder="1" applyAlignment="1">
      <alignment horizontal="center" vertical="center" wrapText="1"/>
    </xf>
    <xf numFmtId="49" fontId="73" fillId="27" borderId="50" xfId="0" applyNumberFormat="1" applyFont="1" applyFill="1" applyBorder="1" applyAlignment="1">
      <alignment horizontal="left" vertical="center" wrapText="1"/>
    </xf>
    <xf numFmtId="0" fontId="16" fillId="27" borderId="0" xfId="0" applyFont="1" applyFill="1" applyAlignment="1">
      <alignment vertical="center" wrapText="1"/>
    </xf>
    <xf numFmtId="0" fontId="16" fillId="27" borderId="0" xfId="0" applyFont="1" applyFill="1"/>
    <xf numFmtId="49" fontId="65" fillId="28" borderId="53" xfId="0" applyNumberFormat="1" applyFont="1" applyFill="1" applyBorder="1" applyAlignment="1">
      <alignment horizontal="center" vertical="center" wrapText="1"/>
    </xf>
    <xf numFmtId="49" fontId="74" fillId="28" borderId="53" xfId="0" applyNumberFormat="1" applyFont="1" applyFill="1" applyBorder="1" applyAlignment="1">
      <alignment horizontal="center" vertical="center" wrapText="1"/>
    </xf>
    <xf numFmtId="0" fontId="15" fillId="29" borderId="4" xfId="0" applyFont="1" applyFill="1" applyBorder="1" applyAlignment="1">
      <alignment horizontal="center" vertical="center"/>
    </xf>
    <xf numFmtId="49" fontId="81" fillId="0" borderId="26" xfId="0" applyNumberFormat="1" applyFont="1" applyFill="1" applyBorder="1" applyAlignment="1">
      <alignment horizontal="center" vertical="center" wrapText="1"/>
    </xf>
    <xf numFmtId="49" fontId="74" fillId="0" borderId="2" xfId="0" applyNumberFormat="1" applyFont="1" applyFill="1" applyBorder="1" applyAlignment="1">
      <alignment horizontal="center" vertical="center" wrapText="1"/>
    </xf>
    <xf numFmtId="49" fontId="81" fillId="0" borderId="2" xfId="0" applyNumberFormat="1" applyFont="1" applyFill="1" applyBorder="1" applyAlignment="1">
      <alignment horizontal="center" vertical="center" wrapText="1"/>
    </xf>
    <xf numFmtId="0" fontId="61" fillId="0" borderId="0" xfId="0" applyFont="1" applyBorder="1"/>
    <xf numFmtId="0" fontId="61" fillId="0" borderId="0" xfId="0" applyFont="1" applyBorder="1" applyAlignment="1">
      <alignment vertical="center"/>
    </xf>
    <xf numFmtId="4" fontId="65" fillId="28" borderId="4" xfId="0" applyNumberFormat="1" applyFont="1" applyFill="1" applyBorder="1" applyAlignment="1">
      <alignment horizontal="right" vertical="center" wrapText="1"/>
    </xf>
    <xf numFmtId="0" fontId="17" fillId="0" borderId="0" xfId="0" applyFont="1" applyBorder="1" applyAlignment="1">
      <alignment vertical="center"/>
    </xf>
    <xf numFmtId="0" fontId="17" fillId="0" borderId="0" xfId="0" applyFont="1" applyAlignment="1">
      <alignment vertical="center"/>
    </xf>
    <xf numFmtId="0" fontId="65" fillId="0" borderId="0" xfId="60" applyFont="1" applyFill="1" applyBorder="1" applyAlignment="1" applyProtection="1">
      <alignment horizontal="center" vertical="center" wrapText="1"/>
      <protection locked="0"/>
    </xf>
    <xf numFmtId="0" fontId="22" fillId="0" borderId="0" xfId="63" applyFont="1" applyFill="1"/>
    <xf numFmtId="0" fontId="65" fillId="0" borderId="0" xfId="70" applyFont="1" applyFill="1" applyAlignment="1">
      <alignment horizontal="center" wrapText="1"/>
    </xf>
    <xf numFmtId="0" fontId="22" fillId="0" borderId="0" xfId="70" applyFont="1" applyFill="1" applyAlignment="1">
      <alignment horizontal="right" wrapText="1"/>
    </xf>
    <xf numFmtId="0" fontId="22" fillId="0" borderId="0" xfId="63" applyFont="1" applyFill="1" applyAlignment="1"/>
    <xf numFmtId="0" fontId="22" fillId="0" borderId="0" xfId="63" applyFont="1" applyFill="1" applyAlignment="1">
      <alignment vertical="center"/>
    </xf>
    <xf numFmtId="0" fontId="65" fillId="0" borderId="13" xfId="63" applyFont="1" applyFill="1" applyBorder="1" applyAlignment="1"/>
    <xf numFmtId="4" fontId="22" fillId="0" borderId="42" xfId="63" applyNumberFormat="1" applyFont="1" applyFill="1" applyBorder="1" applyAlignment="1"/>
    <xf numFmtId="0" fontId="22" fillId="0" borderId="78" xfId="63" applyFont="1" applyFill="1" applyBorder="1" applyAlignment="1">
      <alignment wrapText="1"/>
    </xf>
    <xf numFmtId="0" fontId="65" fillId="0" borderId="13" xfId="63" applyFont="1" applyFill="1" applyBorder="1" applyAlignment="1">
      <alignment vertical="center" wrapText="1"/>
    </xf>
    <xf numFmtId="4" fontId="65" fillId="0" borderId="4" xfId="71" applyNumberFormat="1" applyFont="1" applyFill="1" applyBorder="1" applyAlignment="1">
      <alignment vertical="center"/>
    </xf>
    <xf numFmtId="0" fontId="22" fillId="0" borderId="78" xfId="71" applyFont="1" applyFill="1" applyBorder="1" applyAlignment="1">
      <alignment vertical="center" wrapText="1"/>
    </xf>
    <xf numFmtId="0" fontId="83" fillId="0" borderId="0" xfId="71" applyFont="1" applyFill="1"/>
    <xf numFmtId="4" fontId="22" fillId="0" borderId="42" xfId="63" applyNumberFormat="1" applyFont="1" applyFill="1" applyBorder="1"/>
    <xf numFmtId="0" fontId="83" fillId="0" borderId="0" xfId="71" applyFont="1" applyAlignment="1">
      <alignment vertical="center"/>
    </xf>
    <xf numFmtId="4" fontId="22" fillId="0" borderId="0" xfId="63" applyNumberFormat="1" applyFont="1" applyFill="1" applyBorder="1" applyAlignment="1">
      <alignment vertical="center"/>
    </xf>
    <xf numFmtId="0" fontId="22" fillId="0" borderId="25" xfId="63" applyFont="1" applyFill="1" applyBorder="1" applyAlignment="1">
      <alignment vertical="center" wrapText="1"/>
    </xf>
    <xf numFmtId="0" fontId="65" fillId="0" borderId="4" xfId="63" applyFont="1" applyFill="1" applyBorder="1" applyAlignment="1">
      <alignment vertical="center" wrapText="1"/>
    </xf>
    <xf numFmtId="0" fontId="65" fillId="0" borderId="4" xfId="71" applyFont="1" applyFill="1" applyBorder="1" applyAlignment="1">
      <alignment vertical="center" wrapText="1"/>
    </xf>
    <xf numFmtId="0" fontId="84" fillId="0" borderId="0" xfId="71" applyFont="1" applyAlignment="1">
      <alignment vertical="center"/>
    </xf>
    <xf numFmtId="0" fontId="65" fillId="0" borderId="1" xfId="63" applyFont="1" applyFill="1" applyBorder="1" applyAlignment="1"/>
    <xf numFmtId="0" fontId="65" fillId="0" borderId="78" xfId="71" applyFont="1" applyFill="1" applyBorder="1" applyAlignment="1">
      <alignment vertical="center" wrapText="1"/>
    </xf>
    <xf numFmtId="0" fontId="22" fillId="0" borderId="13" xfId="63" applyFont="1" applyFill="1" applyBorder="1"/>
    <xf numFmtId="0" fontId="65" fillId="0" borderId="13" xfId="63" applyFont="1" applyFill="1" applyBorder="1" applyAlignment="1">
      <alignment vertical="center"/>
    </xf>
    <xf numFmtId="4" fontId="65" fillId="0" borderId="4" xfId="63" applyNumberFormat="1" applyFont="1" applyFill="1" applyBorder="1" applyAlignment="1">
      <alignment vertical="center"/>
    </xf>
    <xf numFmtId="0" fontId="65" fillId="0" borderId="78" xfId="63" applyFont="1" applyFill="1" applyBorder="1" applyAlignment="1">
      <alignment vertical="center" wrapText="1"/>
    </xf>
    <xf numFmtId="0" fontId="65" fillId="0" borderId="0" xfId="63" applyFont="1" applyFill="1"/>
    <xf numFmtId="4" fontId="22" fillId="0" borderId="0" xfId="63" applyNumberFormat="1" applyFont="1" applyFill="1" applyAlignment="1">
      <alignment vertical="center"/>
    </xf>
    <xf numFmtId="0" fontId="22" fillId="0" borderId="0" xfId="63" applyFont="1" applyFill="1" applyAlignment="1">
      <alignment vertical="center" wrapText="1"/>
    </xf>
    <xf numFmtId="0" fontId="70" fillId="0" borderId="0" xfId="70" applyFont="1" applyFill="1" applyAlignment="1"/>
    <xf numFmtId="0" fontId="70" fillId="0" borderId="0" xfId="70" applyFont="1" applyFill="1" applyAlignment="1">
      <alignment horizontal="left"/>
    </xf>
    <xf numFmtId="0" fontId="14" fillId="0" borderId="0" xfId="63" applyFont="1"/>
    <xf numFmtId="0" fontId="43" fillId="0" borderId="0" xfId="63" applyFont="1" applyFill="1" applyAlignment="1">
      <alignment wrapText="1"/>
    </xf>
    <xf numFmtId="0" fontId="22" fillId="0" borderId="0" xfId="63" applyFont="1" applyFill="1" applyAlignment="1">
      <alignment horizontal="right" wrapText="1"/>
    </xf>
    <xf numFmtId="0" fontId="65" fillId="0" borderId="4" xfId="63" applyFont="1" applyFill="1" applyBorder="1" applyAlignment="1">
      <alignment horizontal="center" vertical="center" wrapText="1"/>
    </xf>
    <xf numFmtId="0" fontId="15" fillId="0" borderId="0" xfId="63" applyFont="1" applyAlignment="1">
      <alignment vertical="center"/>
    </xf>
    <xf numFmtId="0" fontId="65" fillId="0" borderId="1" xfId="63" applyFont="1" applyFill="1" applyBorder="1" applyAlignment="1">
      <alignment wrapText="1"/>
    </xf>
    <xf numFmtId="0" fontId="65" fillId="0" borderId="2" xfId="63" applyFont="1" applyFill="1" applyBorder="1" applyAlignment="1">
      <alignment wrapText="1"/>
    </xf>
    <xf numFmtId="0" fontId="65" fillId="0" borderId="26" xfId="63" applyFont="1" applyFill="1" applyBorder="1" applyAlignment="1">
      <alignment wrapText="1"/>
    </xf>
    <xf numFmtId="0" fontId="15" fillId="0" borderId="0" xfId="63" applyFont="1"/>
    <xf numFmtId="0" fontId="65" fillId="0" borderId="13" xfId="63" applyFont="1" applyBorder="1" applyAlignment="1">
      <alignment vertical="center"/>
    </xf>
    <xf numFmtId="0" fontId="65" fillId="0" borderId="13" xfId="63" applyFont="1" applyBorder="1"/>
    <xf numFmtId="4" fontId="14" fillId="0" borderId="0" xfId="63" applyNumberFormat="1" applyFont="1" applyBorder="1" applyAlignment="1">
      <alignment vertical="center"/>
    </xf>
    <xf numFmtId="0" fontId="14" fillId="0" borderId="25" xfId="63" applyFont="1" applyFill="1" applyBorder="1" applyAlignment="1">
      <alignment vertical="center" wrapText="1"/>
    </xf>
    <xf numFmtId="0" fontId="65" fillId="0" borderId="13" xfId="63" applyFont="1" applyBorder="1" applyAlignment="1">
      <alignment vertical="center" wrapText="1"/>
    </xf>
    <xf numFmtId="4" fontId="22" fillId="0" borderId="0" xfId="63" applyNumberFormat="1" applyFont="1" applyBorder="1" applyAlignment="1">
      <alignment vertical="center"/>
    </xf>
    <xf numFmtId="0" fontId="65" fillId="0" borderId="4" xfId="63" applyFont="1" applyBorder="1" applyAlignment="1">
      <alignment vertical="center"/>
    </xf>
    <xf numFmtId="0" fontId="16" fillId="0" borderId="3" xfId="63" applyFont="1" applyFill="1" applyBorder="1"/>
    <xf numFmtId="0" fontId="14" fillId="0" borderId="25" xfId="63" applyFont="1" applyBorder="1" applyAlignment="1">
      <alignment vertical="center" wrapText="1"/>
    </xf>
    <xf numFmtId="0" fontId="15" fillId="0" borderId="4" xfId="63" applyFont="1" applyBorder="1" applyAlignment="1">
      <alignment vertical="center"/>
    </xf>
    <xf numFmtId="4" fontId="65" fillId="0" borderId="4" xfId="63" applyNumberFormat="1" applyFont="1" applyBorder="1" applyAlignment="1">
      <alignment vertical="center"/>
    </xf>
    <xf numFmtId="0" fontId="14" fillId="0" borderId="4" xfId="63" applyFont="1" applyBorder="1" applyAlignment="1">
      <alignment vertical="center" wrapText="1"/>
    </xf>
    <xf numFmtId="4" fontId="14" fillId="0" borderId="0" xfId="63" applyNumberFormat="1" applyFont="1" applyAlignment="1">
      <alignment vertical="center"/>
    </xf>
    <xf numFmtId="0" fontId="14" fillId="0" borderId="0" xfId="63" applyFont="1" applyAlignment="1">
      <alignment vertical="center" wrapText="1"/>
    </xf>
    <xf numFmtId="0" fontId="70" fillId="0" borderId="0" xfId="63" applyFont="1" applyFill="1" applyAlignment="1"/>
    <xf numFmtId="0" fontId="70" fillId="0" borderId="0" xfId="63" applyFont="1" applyFill="1" applyAlignment="1">
      <alignment horizontal="left"/>
    </xf>
    <xf numFmtId="0" fontId="16" fillId="0" borderId="0" xfId="63" applyFont="1"/>
    <xf numFmtId="0" fontId="22" fillId="0" borderId="0" xfId="63" applyFont="1" applyAlignment="1">
      <alignment wrapText="1"/>
    </xf>
    <xf numFmtId="4" fontId="22" fillId="0" borderId="0" xfId="63" applyNumberFormat="1" applyFont="1" applyAlignment="1"/>
    <xf numFmtId="0" fontId="22" fillId="0" borderId="0" xfId="63" applyFont="1"/>
    <xf numFmtId="0" fontId="22" fillId="0" borderId="0" xfId="63" applyFont="1" applyFill="1" applyAlignment="1">
      <alignment horizontal="right"/>
    </xf>
    <xf numFmtId="0" fontId="18" fillId="0" borderId="0" xfId="2" applyFill="1"/>
    <xf numFmtId="0" fontId="22" fillId="0" borderId="4" xfId="71" applyFont="1" applyFill="1" applyBorder="1" applyAlignment="1">
      <alignment vertical="center" wrapText="1"/>
    </xf>
    <xf numFmtId="0" fontId="8" fillId="0" borderId="0" xfId="71"/>
    <xf numFmtId="0" fontId="12" fillId="0" borderId="0" xfId="63" applyFont="1"/>
    <xf numFmtId="0" fontId="12" fillId="0" borderId="0" xfId="63"/>
    <xf numFmtId="0" fontId="16" fillId="0" borderId="0" xfId="70" applyFont="1" applyFill="1" applyAlignment="1">
      <alignment wrapText="1"/>
    </xf>
    <xf numFmtId="4" fontId="65" fillId="0" borderId="0" xfId="70" applyNumberFormat="1" applyFont="1" applyFill="1" applyBorder="1"/>
    <xf numFmtId="0" fontId="22" fillId="0" borderId="0" xfId="70" applyFont="1" applyFill="1" applyAlignment="1">
      <alignment vertical="center"/>
    </xf>
    <xf numFmtId="0" fontId="22" fillId="0" borderId="0" xfId="70" applyFont="1" applyFill="1" applyBorder="1" applyAlignment="1">
      <alignment horizontal="left" vertical="center" wrapText="1"/>
    </xf>
    <xf numFmtId="0" fontId="22" fillId="0" borderId="0" xfId="70" applyFont="1" applyFill="1" applyAlignment="1">
      <alignment vertical="center" wrapText="1"/>
    </xf>
    <xf numFmtId="0" fontId="22" fillId="0" borderId="0" xfId="70" applyFont="1" applyFill="1" applyAlignment="1">
      <alignment horizontal="right" vertical="center" wrapText="1"/>
    </xf>
    <xf numFmtId="0" fontId="65" fillId="0" borderId="4" xfId="63" applyFont="1" applyFill="1" applyBorder="1" applyAlignment="1">
      <alignment vertical="center"/>
    </xf>
    <xf numFmtId="4" fontId="65" fillId="0" borderId="4" xfId="72" applyNumberFormat="1" applyFont="1" applyFill="1" applyBorder="1" applyAlignment="1">
      <alignment vertical="center" wrapText="1"/>
    </xf>
    <xf numFmtId="0" fontId="65" fillId="0" borderId="78" xfId="72" applyFont="1" applyFill="1" applyBorder="1" applyAlignment="1">
      <alignment vertical="center" wrapText="1"/>
    </xf>
    <xf numFmtId="0" fontId="84" fillId="0" borderId="0" xfId="72" applyFont="1" applyFill="1" applyAlignment="1">
      <alignment vertical="center" wrapText="1"/>
    </xf>
    <xf numFmtId="0" fontId="12" fillId="0" borderId="0" xfId="63" applyFill="1"/>
    <xf numFmtId="4" fontId="14" fillId="0" borderId="0" xfId="63" applyNumberFormat="1" applyFont="1" applyFill="1" applyAlignment="1">
      <alignment vertical="center"/>
    </xf>
    <xf numFmtId="0" fontId="12" fillId="0" borderId="0" xfId="63" applyFill="1" applyAlignment="1">
      <alignment vertical="center" wrapText="1"/>
    </xf>
    <xf numFmtId="4" fontId="65" fillId="0" borderId="0" xfId="2" applyNumberFormat="1" applyFont="1" applyFill="1" applyBorder="1" applyAlignment="1">
      <alignment vertical="center"/>
    </xf>
    <xf numFmtId="3" fontId="22" fillId="0" borderId="78" xfId="73" applyNumberFormat="1" applyFont="1" applyFill="1" applyBorder="1" applyAlignment="1">
      <alignment horizontal="right" vertical="center"/>
    </xf>
    <xf numFmtId="3" fontId="22" fillId="0" borderId="5" xfId="73" applyNumberFormat="1" applyFont="1" applyFill="1" applyBorder="1" applyAlignment="1">
      <alignment horizontal="right" vertical="center"/>
    </xf>
    <xf numFmtId="3" fontId="22" fillId="0" borderId="4" xfId="73" applyNumberFormat="1" applyFont="1" applyFill="1" applyBorder="1" applyAlignment="1">
      <alignment horizontal="right" vertical="center"/>
    </xf>
    <xf numFmtId="3" fontId="22" fillId="0" borderId="6" xfId="73" applyNumberFormat="1" applyFont="1" applyFill="1" applyBorder="1" applyAlignment="1">
      <alignment horizontal="right" vertical="center"/>
    </xf>
    <xf numFmtId="0" fontId="22" fillId="0" borderId="0" xfId="1" applyFont="1"/>
    <xf numFmtId="0" fontId="22" fillId="0" borderId="0" xfId="1" applyFont="1" applyAlignment="1">
      <alignment vertical="center"/>
    </xf>
    <xf numFmtId="0" fontId="22" fillId="0" borderId="0" xfId="1" applyFont="1" applyAlignment="1">
      <alignment vertical="center" wrapText="1"/>
    </xf>
    <xf numFmtId="4" fontId="22" fillId="0" borderId="0" xfId="1" applyNumberFormat="1" applyFont="1" applyAlignment="1">
      <alignment vertical="center"/>
    </xf>
    <xf numFmtId="0" fontId="71" fillId="0" borderId="0" xfId="1" applyFont="1" applyAlignment="1">
      <alignment vertical="center"/>
    </xf>
    <xf numFmtId="0" fontId="22" fillId="0" borderId="0" xfId="1" applyFont="1" applyAlignment="1">
      <alignment horizontal="center" vertical="center"/>
    </xf>
    <xf numFmtId="0" fontId="22" fillId="0" borderId="0" xfId="1" applyFont="1" applyAlignment="1">
      <alignment horizontal="left" vertical="center"/>
    </xf>
    <xf numFmtId="0" fontId="65" fillId="0" borderId="0" xfId="1" applyFont="1" applyAlignment="1">
      <alignment vertical="center"/>
    </xf>
    <xf numFmtId="0" fontId="65" fillId="0" borderId="0" xfId="1" applyFont="1" applyAlignment="1">
      <alignment horizontal="right"/>
    </xf>
    <xf numFmtId="4" fontId="65" fillId="0" borderId="64" xfId="1" applyNumberFormat="1" applyFont="1" applyBorder="1" applyAlignment="1">
      <alignment horizontal="center" vertical="center" wrapText="1"/>
    </xf>
    <xf numFmtId="4" fontId="65" fillId="0" borderId="12" xfId="1" applyNumberFormat="1" applyFont="1" applyBorder="1" applyAlignment="1">
      <alignment horizontal="center" vertical="center" wrapText="1"/>
    </xf>
    <xf numFmtId="4" fontId="22" fillId="0" borderId="0" xfId="1" applyNumberFormat="1" applyFont="1" applyBorder="1" applyAlignment="1">
      <alignment horizontal="center" vertical="center" wrapText="1"/>
    </xf>
    <xf numFmtId="4" fontId="22" fillId="0" borderId="0" xfId="1" applyNumberFormat="1" applyFont="1" applyBorder="1" applyAlignment="1">
      <alignment horizontal="left" vertical="center" wrapText="1"/>
    </xf>
    <xf numFmtId="4" fontId="22" fillId="24" borderId="4" xfId="1" applyNumberFormat="1" applyFont="1" applyFill="1" applyBorder="1" applyAlignment="1">
      <alignment horizontal="right" vertical="center"/>
    </xf>
    <xf numFmtId="4" fontId="71" fillId="0" borderId="6" xfId="1" applyNumberFormat="1" applyFont="1" applyBorder="1" applyAlignment="1">
      <alignment horizontal="right" vertical="center"/>
    </xf>
    <xf numFmtId="4" fontId="22" fillId="0" borderId="0" xfId="1" applyNumberFormat="1" applyFont="1" applyBorder="1" applyAlignment="1">
      <alignment horizontal="center" vertical="center"/>
    </xf>
    <xf numFmtId="4" fontId="22" fillId="0" borderId="0" xfId="1" applyNumberFormat="1" applyFont="1" applyBorder="1" applyAlignment="1">
      <alignment horizontal="left" vertical="center"/>
    </xf>
    <xf numFmtId="4" fontId="22" fillId="0" borderId="4" xfId="1" applyNumberFormat="1" applyFont="1" applyBorder="1" applyAlignment="1">
      <alignment horizontal="right" vertical="center"/>
    </xf>
    <xf numFmtId="4" fontId="65" fillId="0" borderId="48" xfId="1" applyNumberFormat="1" applyFont="1" applyBorder="1" applyAlignment="1">
      <alignment vertical="center"/>
    </xf>
    <xf numFmtId="4" fontId="65" fillId="0" borderId="48" xfId="1" applyNumberFormat="1" applyFont="1" applyFill="1" applyBorder="1" applyAlignment="1">
      <alignment vertical="center"/>
    </xf>
    <xf numFmtId="4" fontId="86" fillId="0" borderId="8" xfId="1" applyNumberFormat="1" applyFont="1" applyBorder="1" applyAlignment="1">
      <alignment horizontal="right" vertical="center"/>
    </xf>
    <xf numFmtId="0" fontId="87" fillId="0" borderId="0" xfId="1" applyFont="1" applyAlignment="1">
      <alignment vertical="center"/>
    </xf>
    <xf numFmtId="0" fontId="87" fillId="0" borderId="0" xfId="1" applyFont="1" applyAlignment="1">
      <alignment vertical="center" wrapText="1"/>
    </xf>
    <xf numFmtId="4" fontId="87" fillId="0" borderId="0" xfId="1" applyNumberFormat="1" applyFont="1" applyAlignment="1">
      <alignment vertical="center"/>
    </xf>
    <xf numFmtId="0" fontId="88" fillId="0" borderId="0" xfId="1" applyFont="1" applyAlignment="1">
      <alignment vertical="center"/>
    </xf>
    <xf numFmtId="0" fontId="89" fillId="0" borderId="0" xfId="1" applyFont="1" applyAlignment="1">
      <alignment horizontal="center" vertical="center"/>
    </xf>
    <xf numFmtId="0" fontId="89" fillId="0" borderId="0" xfId="1" applyFont="1" applyAlignment="1">
      <alignment horizontal="left" vertical="center"/>
    </xf>
    <xf numFmtId="0" fontId="65" fillId="0" borderId="58" xfId="1" applyFont="1" applyBorder="1" applyAlignment="1">
      <alignment horizontal="center" vertical="center" wrapText="1"/>
    </xf>
    <xf numFmtId="0" fontId="65" fillId="0" borderId="57" xfId="1" applyFont="1" applyBorder="1" applyAlignment="1">
      <alignment horizontal="center" vertical="center" wrapText="1"/>
    </xf>
    <xf numFmtId="4" fontId="65" fillId="0" borderId="57" xfId="1" applyNumberFormat="1" applyFont="1" applyBorder="1" applyAlignment="1">
      <alignment horizontal="center" vertical="center" wrapText="1"/>
    </xf>
    <xf numFmtId="4" fontId="65" fillId="0" borderId="44" xfId="1" applyNumberFormat="1" applyFont="1" applyBorder="1" applyAlignment="1">
      <alignment horizontal="center" vertical="center" wrapText="1"/>
    </xf>
    <xf numFmtId="0" fontId="65" fillId="0" borderId="28" xfId="1" applyFont="1" applyBorder="1" applyAlignment="1"/>
    <xf numFmtId="0" fontId="22" fillId="0" borderId="69" xfId="1" applyFont="1" applyBorder="1" applyAlignment="1">
      <alignment vertical="center" wrapText="1"/>
    </xf>
    <xf numFmtId="4" fontId="22" fillId="0" borderId="69" xfId="1" applyNumberFormat="1" applyFont="1" applyBorder="1" applyAlignment="1">
      <alignment vertical="center"/>
    </xf>
    <xf numFmtId="0" fontId="22" fillId="0" borderId="69" xfId="1" applyFont="1" applyBorder="1" applyAlignment="1">
      <alignment vertical="center"/>
    </xf>
    <xf numFmtId="0" fontId="71" fillId="0" borderId="69" xfId="1" applyFont="1" applyBorder="1" applyAlignment="1">
      <alignment horizontal="right" vertical="center"/>
    </xf>
    <xf numFmtId="0" fontId="22" fillId="0" borderId="69" xfId="1" applyFont="1" applyBorder="1" applyAlignment="1">
      <alignment horizontal="center" vertical="center"/>
    </xf>
    <xf numFmtId="0" fontId="22" fillId="0" borderId="56" xfId="1" applyFont="1" applyBorder="1" applyAlignment="1">
      <alignment horizontal="left"/>
    </xf>
    <xf numFmtId="0" fontId="71" fillId="0" borderId="5" xfId="1" applyFont="1" applyFill="1" applyBorder="1" applyAlignment="1">
      <alignment horizontal="center" vertical="center" wrapText="1"/>
    </xf>
    <xf numFmtId="4" fontId="71" fillId="0" borderId="4" xfId="1" applyNumberFormat="1" applyFont="1" applyBorder="1" applyAlignment="1">
      <alignment horizontal="right" vertical="center"/>
    </xf>
    <xf numFmtId="4" fontId="22" fillId="0" borderId="26" xfId="1" applyNumberFormat="1" applyFont="1" applyBorder="1" applyAlignment="1">
      <alignment horizontal="center" vertical="center" wrapText="1"/>
    </xf>
    <xf numFmtId="0" fontId="22" fillId="0" borderId="6" xfId="1" applyFont="1" applyFill="1" applyBorder="1" applyAlignment="1">
      <alignment horizontal="justify" vertical="center" wrapText="1"/>
    </xf>
    <xf numFmtId="0" fontId="22" fillId="0" borderId="0" xfId="1" applyFont="1" applyFill="1" applyAlignment="1">
      <alignment vertical="center" wrapText="1"/>
    </xf>
    <xf numFmtId="4" fontId="22" fillId="0" borderId="26" xfId="1" applyNumberFormat="1" applyFont="1" applyFill="1" applyBorder="1" applyAlignment="1">
      <alignment horizontal="center" vertical="center" wrapText="1"/>
    </xf>
    <xf numFmtId="4" fontId="22" fillId="0" borderId="78" xfId="1" applyNumberFormat="1" applyFont="1" applyFill="1" applyBorder="1" applyAlignment="1">
      <alignment horizontal="center" vertical="center" wrapText="1"/>
    </xf>
    <xf numFmtId="0" fontId="89" fillId="0" borderId="0" xfId="1" applyFont="1" applyFill="1" applyAlignment="1">
      <alignment vertical="center" wrapText="1"/>
    </xf>
    <xf numFmtId="0" fontId="90" fillId="0" borderId="13" xfId="1" applyFont="1" applyFill="1" applyBorder="1" applyAlignment="1">
      <alignment vertical="center" wrapText="1"/>
    </xf>
    <xf numFmtId="4" fontId="22" fillId="0" borderId="4" xfId="1" applyNumberFormat="1" applyFont="1" applyFill="1" applyBorder="1" applyAlignment="1">
      <alignment vertical="center" wrapText="1"/>
    </xf>
    <xf numFmtId="4" fontId="22" fillId="0" borderId="4" xfId="1" applyNumberFormat="1" applyFont="1" applyBorder="1" applyAlignment="1">
      <alignment vertical="center" wrapText="1"/>
    </xf>
    <xf numFmtId="4" fontId="65" fillId="0" borderId="48" xfId="1" applyNumberFormat="1" applyFont="1" applyBorder="1" applyAlignment="1">
      <alignment horizontal="right" vertical="center" wrapText="1"/>
    </xf>
    <xf numFmtId="4" fontId="86" fillId="0" borderId="24" xfId="1" applyNumberFormat="1" applyFont="1" applyBorder="1" applyAlignment="1">
      <alignment horizontal="right" vertical="center" wrapText="1"/>
    </xf>
    <xf numFmtId="4" fontId="22" fillId="0" borderId="48" xfId="1" applyNumberFormat="1" applyFont="1" applyBorder="1" applyAlignment="1">
      <alignment horizontal="center" vertical="center" wrapText="1"/>
    </xf>
    <xf numFmtId="0" fontId="22" fillId="0" borderId="8" xfId="1" applyFont="1" applyFill="1" applyBorder="1" applyAlignment="1">
      <alignment horizontal="justify" vertical="center" wrapText="1"/>
    </xf>
    <xf numFmtId="0" fontId="65" fillId="0" borderId="0" xfId="1" applyFont="1" applyAlignment="1">
      <alignment vertical="center" wrapText="1"/>
    </xf>
    <xf numFmtId="0" fontId="65" fillId="0" borderId="69" xfId="1" applyFont="1" applyBorder="1" applyAlignment="1">
      <alignment vertical="center" wrapText="1"/>
    </xf>
    <xf numFmtId="4" fontId="65" fillId="0" borderId="69" xfId="1" applyNumberFormat="1" applyFont="1" applyBorder="1" applyAlignment="1">
      <alignment vertical="center"/>
    </xf>
    <xf numFmtId="0" fontId="65" fillId="0" borderId="69" xfId="1" applyFont="1" applyBorder="1" applyAlignment="1">
      <alignment vertical="center"/>
    </xf>
    <xf numFmtId="0" fontId="22" fillId="0" borderId="44" xfId="1" applyFont="1" applyFill="1" applyBorder="1" applyAlignment="1">
      <alignment horizontal="justify" vertical="center" wrapText="1"/>
    </xf>
    <xf numFmtId="0" fontId="71" fillId="0" borderId="63" xfId="1" applyFont="1" applyFill="1" applyBorder="1" applyAlignment="1">
      <alignment horizontal="center" vertical="center" wrapText="1"/>
    </xf>
    <xf numFmtId="4" fontId="71" fillId="0" borderId="50" xfId="1" applyNumberFormat="1" applyFont="1" applyBorder="1" applyAlignment="1">
      <alignment horizontal="right" vertical="center"/>
    </xf>
    <xf numFmtId="4" fontId="22" fillId="0" borderId="50" xfId="1" applyNumberFormat="1" applyFont="1" applyFill="1" applyBorder="1" applyAlignment="1">
      <alignment horizontal="center" vertical="center" wrapText="1"/>
    </xf>
    <xf numFmtId="4" fontId="22" fillId="0" borderId="48" xfId="1" applyNumberFormat="1" applyFont="1" applyFill="1" applyBorder="1" applyAlignment="1">
      <alignment horizontal="center" vertical="center" wrapText="1"/>
    </xf>
    <xf numFmtId="0" fontId="22" fillId="0" borderId="69" xfId="1" applyFont="1" applyFill="1" applyBorder="1" applyAlignment="1">
      <alignment horizontal="center" vertical="center"/>
    </xf>
    <xf numFmtId="4" fontId="22" fillId="0" borderId="4" xfId="1" applyNumberFormat="1" applyFont="1" applyFill="1" applyBorder="1" applyAlignment="1">
      <alignment horizontal="center" vertical="center" wrapText="1"/>
    </xf>
    <xf numFmtId="4" fontId="22" fillId="0" borderId="4" xfId="1" applyNumberFormat="1" applyFont="1" applyBorder="1" applyAlignment="1">
      <alignment horizontal="center" vertical="center" wrapText="1"/>
    </xf>
    <xf numFmtId="4" fontId="22" fillId="24" borderId="4" xfId="1" applyNumberFormat="1" applyFont="1" applyFill="1" applyBorder="1" applyAlignment="1">
      <alignment horizontal="center" vertical="center" wrapText="1"/>
    </xf>
    <xf numFmtId="0" fontId="22" fillId="0" borderId="0" xfId="1" applyFont="1" applyFill="1" applyAlignment="1">
      <alignment vertical="center"/>
    </xf>
    <xf numFmtId="4" fontId="65" fillId="24" borderId="48" xfId="1" applyNumberFormat="1" applyFont="1" applyFill="1" applyBorder="1" applyAlignment="1">
      <alignment horizontal="right" vertical="center" wrapText="1"/>
    </xf>
    <xf numFmtId="4" fontId="86" fillId="0" borderId="48" xfId="1" applyNumberFormat="1" applyFont="1" applyBorder="1" applyAlignment="1">
      <alignment horizontal="right" vertical="center" wrapText="1"/>
    </xf>
    <xf numFmtId="0" fontId="71" fillId="0" borderId="10" xfId="1" applyFont="1" applyFill="1" applyBorder="1" applyAlignment="1">
      <alignment horizontal="center" vertical="center" wrapText="1"/>
    </xf>
    <xf numFmtId="4" fontId="22" fillId="0" borderId="50" xfId="1" applyNumberFormat="1" applyFont="1" applyBorder="1" applyAlignment="1">
      <alignment horizontal="center" vertical="center" wrapText="1"/>
    </xf>
    <xf numFmtId="4" fontId="22" fillId="0" borderId="8" xfId="1" applyNumberFormat="1" applyFont="1" applyBorder="1" applyAlignment="1">
      <alignment horizontal="left" vertical="center" wrapText="1"/>
    </xf>
    <xf numFmtId="4" fontId="89" fillId="0" borderId="0" xfId="1" applyNumberFormat="1" applyFont="1" applyAlignment="1">
      <alignment vertical="center"/>
    </xf>
    <xf numFmtId="4" fontId="89" fillId="0" borderId="0" xfId="1" applyNumberFormat="1" applyFont="1" applyAlignment="1">
      <alignment vertical="center" wrapText="1"/>
    </xf>
    <xf numFmtId="4" fontId="91" fillId="0" borderId="0" xfId="1" applyNumberFormat="1" applyFont="1" applyAlignment="1">
      <alignment vertical="center"/>
    </xf>
    <xf numFmtId="4" fontId="89" fillId="0" borderId="0" xfId="1" applyNumberFormat="1" applyFont="1" applyAlignment="1">
      <alignment horizontal="center" vertical="center"/>
    </xf>
    <xf numFmtId="4" fontId="89" fillId="0" borderId="0" xfId="1" applyNumberFormat="1" applyFont="1" applyAlignment="1">
      <alignment horizontal="left" vertical="center"/>
    </xf>
    <xf numFmtId="4" fontId="71" fillId="0" borderId="64" xfId="1" applyNumberFormat="1" applyFont="1" applyBorder="1" applyAlignment="1">
      <alignment horizontal="right" vertical="center"/>
    </xf>
    <xf numFmtId="4" fontId="22" fillId="0" borderId="101" xfId="1" applyNumberFormat="1" applyFont="1" applyBorder="1" applyAlignment="1">
      <alignment horizontal="center" vertical="center" wrapText="1"/>
    </xf>
    <xf numFmtId="0" fontId="22" fillId="0" borderId="12" xfId="1" applyFont="1" applyFill="1" applyBorder="1" applyAlignment="1">
      <alignment horizontal="justify" vertical="center" wrapText="1"/>
    </xf>
    <xf numFmtId="0" fontId="90" fillId="0" borderId="6" xfId="1" applyFont="1" applyFill="1" applyBorder="1" applyAlignment="1">
      <alignment horizontal="justify" vertical="center" wrapText="1"/>
    </xf>
    <xf numFmtId="4" fontId="22" fillId="0" borderId="23" xfId="1" applyNumberFormat="1" applyFont="1" applyFill="1" applyBorder="1" applyAlignment="1">
      <alignment horizontal="center" vertical="center" wrapText="1"/>
    </xf>
    <xf numFmtId="0" fontId="22" fillId="0" borderId="13" xfId="1" applyFont="1" applyFill="1" applyBorder="1" applyAlignment="1">
      <alignment vertical="center" wrapText="1"/>
    </xf>
    <xf numFmtId="0" fontId="22" fillId="0" borderId="13" xfId="1" applyFont="1" applyBorder="1" applyAlignment="1">
      <alignment vertical="center" wrapText="1"/>
    </xf>
    <xf numFmtId="4" fontId="71" fillId="0" borderId="4" xfId="1" applyNumberFormat="1" applyFont="1" applyFill="1" applyBorder="1" applyAlignment="1">
      <alignment horizontal="right" vertical="center"/>
    </xf>
    <xf numFmtId="4" fontId="71" fillId="0" borderId="53" xfId="1" applyNumberFormat="1" applyFont="1" applyBorder="1" applyAlignment="1">
      <alignment horizontal="right" vertical="center"/>
    </xf>
    <xf numFmtId="0" fontId="22" fillId="0" borderId="5" xfId="1" applyFont="1" applyBorder="1" applyAlignment="1">
      <alignment horizontal="left" vertical="center"/>
    </xf>
    <xf numFmtId="0" fontId="22" fillId="0" borderId="4" xfId="1" applyFont="1" applyBorder="1" applyAlignment="1">
      <alignment horizontal="left" vertical="center" wrapText="1"/>
    </xf>
    <xf numFmtId="4" fontId="90" fillId="0" borderId="26" xfId="1" applyNumberFormat="1" applyFont="1" applyBorder="1" applyAlignment="1">
      <alignment horizontal="center" vertical="center" wrapText="1"/>
    </xf>
    <xf numFmtId="0" fontId="22" fillId="0" borderId="4" xfId="1" applyFont="1" applyFill="1" applyBorder="1" applyAlignment="1">
      <alignment vertical="center" wrapText="1"/>
    </xf>
    <xf numFmtId="4" fontId="65" fillId="0" borderId="48" xfId="1" applyNumberFormat="1" applyFont="1" applyFill="1" applyBorder="1" applyAlignment="1">
      <alignment horizontal="right" vertical="center" wrapText="1"/>
    </xf>
    <xf numFmtId="4" fontId="86" fillId="0" borderId="48" xfId="1" applyNumberFormat="1" applyFont="1" applyFill="1" applyBorder="1" applyAlignment="1">
      <alignment horizontal="right" vertical="center" wrapText="1"/>
    </xf>
    <xf numFmtId="0" fontId="22" fillId="0" borderId="56" xfId="1" applyFont="1" applyFill="1" applyBorder="1" applyAlignment="1">
      <alignment horizontal="justify" vertical="center"/>
    </xf>
    <xf numFmtId="4" fontId="22" fillId="0" borderId="8" xfId="1" applyNumberFormat="1" applyFont="1" applyFill="1" applyBorder="1" applyAlignment="1">
      <alignment horizontal="justify" vertical="center" wrapText="1"/>
    </xf>
    <xf numFmtId="0" fontId="22" fillId="0" borderId="4" xfId="1" applyFont="1" applyBorder="1" applyAlignment="1">
      <alignment vertical="center" wrapText="1"/>
    </xf>
    <xf numFmtId="4" fontId="22" fillId="0" borderId="101" xfId="1" applyNumberFormat="1" applyFont="1" applyFill="1" applyBorder="1" applyAlignment="1">
      <alignment horizontal="center" vertical="center" wrapText="1"/>
    </xf>
    <xf numFmtId="0" fontId="17" fillId="0" borderId="0" xfId="58" applyFont="1" applyFill="1" applyBorder="1" applyAlignment="1">
      <alignment horizontal="center" vertical="center" wrapText="1"/>
    </xf>
    <xf numFmtId="0" fontId="15" fillId="0" borderId="0" xfId="0" applyFont="1" applyBorder="1" applyAlignment="1">
      <alignment horizontal="center" vertical="center"/>
    </xf>
    <xf numFmtId="0" fontId="15" fillId="0" borderId="0" xfId="0" applyFont="1" applyFill="1" applyBorder="1" applyAlignment="1">
      <alignment horizontal="center" vertical="center" wrapText="1"/>
    </xf>
    <xf numFmtId="0" fontId="15" fillId="0" borderId="0" xfId="0" applyFont="1" applyFill="1" applyBorder="1" applyAlignment="1">
      <alignment vertical="center" wrapText="1"/>
    </xf>
    <xf numFmtId="3" fontId="15" fillId="0" borderId="0" xfId="0" applyNumberFormat="1" applyFont="1" applyFill="1" applyBorder="1" applyAlignment="1">
      <alignment horizontal="right" vertical="center"/>
    </xf>
    <xf numFmtId="4" fontId="16" fillId="0" borderId="0" xfId="58" applyNumberFormat="1" applyFont="1" applyFill="1" applyBorder="1" applyAlignment="1">
      <alignment vertical="center"/>
    </xf>
    <xf numFmtId="0" fontId="15" fillId="0" borderId="0" xfId="78" applyFont="1" applyAlignment="1">
      <alignment horizontal="right"/>
    </xf>
    <xf numFmtId="0" fontId="15" fillId="0" borderId="0" xfId="78" applyFont="1" applyAlignment="1">
      <alignment horizontal="left"/>
    </xf>
    <xf numFmtId="0" fontId="15" fillId="0" borderId="0" xfId="78" applyFont="1"/>
    <xf numFmtId="3" fontId="15" fillId="0" borderId="0" xfId="78" applyNumberFormat="1" applyFont="1"/>
    <xf numFmtId="3" fontId="16" fillId="0" borderId="0" xfId="78" applyNumberFormat="1" applyFont="1"/>
    <xf numFmtId="164" fontId="16" fillId="0" borderId="0" xfId="78" applyNumberFormat="1" applyFont="1" applyAlignment="1">
      <alignment horizontal="right"/>
    </xf>
    <xf numFmtId="0" fontId="93" fillId="0" borderId="0" xfId="78" applyAlignment="1">
      <alignment horizontal="center"/>
    </xf>
    <xf numFmtId="168" fontId="93" fillId="0" borderId="0" xfId="78" applyNumberFormat="1"/>
    <xf numFmtId="0" fontId="93" fillId="0" borderId="0" xfId="78"/>
    <xf numFmtId="3" fontId="93" fillId="0" borderId="0" xfId="78" applyNumberFormat="1"/>
    <xf numFmtId="164" fontId="43" fillId="0" borderId="0" xfId="78" applyNumberFormat="1" applyFont="1" applyAlignment="1">
      <alignment horizontal="right"/>
    </xf>
    <xf numFmtId="0" fontId="17" fillId="0" borderId="0" xfId="78" applyFont="1" applyAlignment="1">
      <alignment horizontal="center"/>
    </xf>
    <xf numFmtId="3" fontId="17" fillId="0" borderId="0" xfId="78" applyNumberFormat="1" applyFont="1" applyAlignment="1">
      <alignment horizontal="center"/>
    </xf>
    <xf numFmtId="164" fontId="17" fillId="0" borderId="0" xfId="78" applyNumberFormat="1" applyFont="1" applyAlignment="1">
      <alignment horizontal="center"/>
    </xf>
    <xf numFmtId="0" fontId="17" fillId="0" borderId="0" xfId="78" applyFont="1" applyAlignment="1">
      <alignment horizontal="left"/>
    </xf>
    <xf numFmtId="0" fontId="17" fillId="0" borderId="0" xfId="78" applyFont="1"/>
    <xf numFmtId="3" fontId="17" fillId="0" borderId="0" xfId="78" applyNumberFormat="1" applyFont="1"/>
    <xf numFmtId="0" fontId="15" fillId="0" borderId="28" xfId="78" applyFont="1" applyBorder="1" applyAlignment="1">
      <alignment horizontal="center" vertical="center" wrapText="1"/>
    </xf>
    <xf numFmtId="0" fontId="15" fillId="0" borderId="45" xfId="78" applyFont="1" applyBorder="1" applyAlignment="1">
      <alignment horizontal="center" vertical="center" wrapText="1"/>
    </xf>
    <xf numFmtId="3" fontId="15" fillId="0" borderId="45" xfId="78" applyNumberFormat="1" applyFont="1" applyBorder="1" applyAlignment="1">
      <alignment horizontal="center" vertical="center" wrapText="1"/>
    </xf>
    <xf numFmtId="164" fontId="15" fillId="0" borderId="44" xfId="78" applyNumberFormat="1" applyFont="1" applyBorder="1" applyAlignment="1">
      <alignment horizontal="center" vertical="center" wrapText="1"/>
    </xf>
    <xf numFmtId="0" fontId="93" fillId="0" borderId="0" xfId="78" applyBorder="1"/>
    <xf numFmtId="0" fontId="16" fillId="0" borderId="32" xfId="78" applyFont="1" applyBorder="1" applyAlignment="1">
      <alignment horizontal="center"/>
    </xf>
    <xf numFmtId="0" fontId="16" fillId="0" borderId="3" xfId="78" applyNumberFormat="1" applyFont="1" applyBorder="1" applyAlignment="1">
      <alignment horizontal="center"/>
    </xf>
    <xf numFmtId="0" fontId="16" fillId="0" borderId="51" xfId="78" applyFont="1" applyBorder="1" applyAlignment="1">
      <alignment wrapText="1"/>
    </xf>
    <xf numFmtId="3" fontId="16" fillId="0" borderId="3" xfId="78" applyNumberFormat="1" applyFont="1" applyBorder="1" applyAlignment="1">
      <alignment horizontal="right"/>
    </xf>
    <xf numFmtId="164" fontId="16" fillId="0" borderId="40" xfId="78" applyNumberFormat="1" applyFont="1" applyBorder="1" applyAlignment="1">
      <alignment horizontal="right"/>
    </xf>
    <xf numFmtId="0" fontId="16" fillId="0" borderId="29" xfId="78" applyFont="1" applyBorder="1" applyAlignment="1">
      <alignment horizontal="center"/>
    </xf>
    <xf numFmtId="0" fontId="16" fillId="0" borderId="39" xfId="78" applyNumberFormat="1" applyFont="1" applyBorder="1" applyAlignment="1">
      <alignment horizontal="center"/>
    </xf>
    <xf numFmtId="0" fontId="16" fillId="0" borderId="39" xfId="78" applyFont="1" applyBorder="1" applyAlignment="1">
      <alignment horizontal="left"/>
    </xf>
    <xf numFmtId="3" fontId="16" fillId="0" borderId="39" xfId="78" applyNumberFormat="1" applyFont="1" applyBorder="1" applyAlignment="1">
      <alignment horizontal="right"/>
    </xf>
    <xf numFmtId="164" fontId="16" fillId="0" borderId="38" xfId="78" applyNumberFormat="1" applyFont="1" applyBorder="1" applyAlignment="1">
      <alignment horizontal="right"/>
    </xf>
    <xf numFmtId="0" fontId="16" fillId="0" borderId="0" xfId="78" applyFont="1" applyBorder="1" applyAlignment="1">
      <alignment horizontal="center"/>
    </xf>
    <xf numFmtId="0" fontId="16" fillId="0" borderId="0" xfId="78" applyFont="1" applyBorder="1" applyAlignment="1">
      <alignment horizontal="left"/>
    </xf>
    <xf numFmtId="3" fontId="15" fillId="0" borderId="0" xfId="78" applyNumberFormat="1" applyFont="1" applyBorder="1" applyAlignment="1">
      <alignment horizontal="right"/>
    </xf>
    <xf numFmtId="164" fontId="15" fillId="0" borderId="0" xfId="78" applyNumberFormat="1" applyFont="1" applyBorder="1" applyAlignment="1">
      <alignment horizontal="right"/>
    </xf>
    <xf numFmtId="0" fontId="16" fillId="0" borderId="34" xfId="78" applyFont="1" applyBorder="1" applyAlignment="1">
      <alignment horizontal="center"/>
    </xf>
    <xf numFmtId="0" fontId="16" fillId="0" borderId="1" xfId="78" applyFont="1" applyBorder="1" applyAlignment="1">
      <alignment horizontal="center"/>
    </xf>
    <xf numFmtId="0" fontId="16" fillId="0" borderId="50" xfId="78" applyFont="1" applyBorder="1"/>
    <xf numFmtId="3" fontId="15" fillId="0" borderId="1" xfId="78" applyNumberFormat="1" applyFont="1" applyBorder="1" applyAlignment="1">
      <alignment horizontal="right"/>
    </xf>
    <xf numFmtId="164" fontId="15" fillId="0" borderId="43" xfId="78" applyNumberFormat="1" applyFont="1" applyBorder="1" applyAlignment="1">
      <alignment horizontal="right"/>
    </xf>
    <xf numFmtId="0" fontId="93" fillId="0" borderId="31" xfId="78" applyBorder="1"/>
    <xf numFmtId="0" fontId="93" fillId="0" borderId="42" xfId="78" applyBorder="1"/>
    <xf numFmtId="3" fontId="93" fillId="0" borderId="42" xfId="78" applyNumberFormat="1" applyBorder="1"/>
    <xf numFmtId="164" fontId="93" fillId="0" borderId="41" xfId="78" applyNumberFormat="1" applyBorder="1"/>
    <xf numFmtId="0" fontId="16" fillId="0" borderId="62" xfId="78" applyFont="1" applyBorder="1" applyAlignment="1">
      <alignment horizontal="center"/>
    </xf>
    <xf numFmtId="3" fontId="16" fillId="0" borderId="51" xfId="78" applyNumberFormat="1" applyFont="1" applyBorder="1" applyAlignment="1">
      <alignment horizontal="right"/>
    </xf>
    <xf numFmtId="0" fontId="16" fillId="0" borderId="77" xfId="78" applyFont="1" applyBorder="1" applyAlignment="1">
      <alignment horizontal="center"/>
    </xf>
    <xf numFmtId="3" fontId="15" fillId="0" borderId="77" xfId="78" applyNumberFormat="1" applyFont="1" applyBorder="1" applyAlignment="1">
      <alignment horizontal="right"/>
    </xf>
    <xf numFmtId="3" fontId="15" fillId="0" borderId="39" xfId="78" applyNumberFormat="1" applyFont="1" applyBorder="1" applyAlignment="1">
      <alignment horizontal="right"/>
    </xf>
    <xf numFmtId="164" fontId="15" fillId="0" borderId="38" xfId="78" applyNumberFormat="1" applyFont="1" applyBorder="1" applyAlignment="1">
      <alignment horizontal="right"/>
    </xf>
    <xf numFmtId="0" fontId="16" fillId="0" borderId="0" xfId="78" applyFont="1"/>
    <xf numFmtId="168" fontId="16" fillId="0" borderId="0" xfId="78" applyNumberFormat="1" applyFont="1"/>
    <xf numFmtId="0" fontId="16" fillId="0" borderId="3" xfId="78" applyNumberFormat="1" applyFont="1" applyFill="1" applyBorder="1" applyAlignment="1">
      <alignment horizontal="center"/>
    </xf>
    <xf numFmtId="3" fontId="16" fillId="0" borderId="3" xfId="78" applyNumberFormat="1" applyFont="1" applyFill="1" applyBorder="1" applyAlignment="1">
      <alignment horizontal="right"/>
    </xf>
    <xf numFmtId="164" fontId="16" fillId="0" borderId="40" xfId="78" applyNumberFormat="1" applyFont="1" applyFill="1" applyBorder="1" applyAlignment="1">
      <alignment horizontal="right"/>
    </xf>
    <xf numFmtId="0" fontId="16" fillId="0" borderId="2" xfId="78" applyFont="1" applyBorder="1" applyAlignment="1">
      <alignment horizontal="center"/>
    </xf>
    <xf numFmtId="0" fontId="16" fillId="0" borderId="2" xfId="78" applyFont="1" applyBorder="1" applyAlignment="1">
      <alignment horizontal="left"/>
    </xf>
    <xf numFmtId="3" fontId="15" fillId="0" borderId="2" xfId="78" applyNumberFormat="1" applyFont="1" applyBorder="1" applyAlignment="1">
      <alignment horizontal="right"/>
    </xf>
    <xf numFmtId="164" fontId="15" fillId="0" borderId="49" xfId="78" applyNumberFormat="1" applyFont="1" applyBorder="1" applyAlignment="1">
      <alignment horizontal="right"/>
    </xf>
    <xf numFmtId="0" fontId="16" fillId="0" borderId="32" xfId="78" applyFont="1" applyFill="1" applyBorder="1" applyAlignment="1">
      <alignment horizontal="center"/>
    </xf>
    <xf numFmtId="0" fontId="16" fillId="0" borderId="63" xfId="78" applyFont="1" applyBorder="1" applyAlignment="1">
      <alignment horizontal="center"/>
    </xf>
    <xf numFmtId="0" fontId="16" fillId="0" borderId="39" xfId="78" applyFont="1" applyBorder="1" applyAlignment="1">
      <alignment horizontal="center"/>
    </xf>
    <xf numFmtId="0" fontId="16" fillId="0" borderId="77" xfId="78" applyFont="1" applyBorder="1"/>
    <xf numFmtId="0" fontId="16" fillId="0" borderId="1" xfId="78" applyFont="1" applyBorder="1" applyAlignment="1">
      <alignment horizontal="left"/>
    </xf>
    <xf numFmtId="0" fontId="93" fillId="0" borderId="46" xfId="78" applyBorder="1"/>
    <xf numFmtId="0" fontId="93" fillId="0" borderId="54" xfId="78" applyBorder="1"/>
    <xf numFmtId="3" fontId="93" fillId="0" borderId="54" xfId="78" applyNumberFormat="1" applyBorder="1"/>
    <xf numFmtId="164" fontId="93" fillId="0" borderId="52" xfId="78" applyNumberFormat="1" applyBorder="1"/>
    <xf numFmtId="0" fontId="16" fillId="0" borderId="46" xfId="78" applyFont="1" applyBorder="1" applyAlignment="1">
      <alignment horizontal="center"/>
    </xf>
    <xf numFmtId="0" fontId="16" fillId="0" borderId="9" xfId="78" applyNumberFormat="1" applyFont="1" applyBorder="1" applyAlignment="1">
      <alignment horizontal="center"/>
    </xf>
    <xf numFmtId="0" fontId="16" fillId="0" borderId="53" xfId="78" applyFont="1" applyBorder="1" applyAlignment="1">
      <alignment wrapText="1"/>
    </xf>
    <xf numFmtId="3" fontId="16" fillId="0" borderId="9" xfId="78" applyNumberFormat="1" applyFont="1" applyBorder="1" applyAlignment="1">
      <alignment horizontal="right"/>
    </xf>
    <xf numFmtId="164" fontId="16" fillId="0" borderId="99" xfId="78" applyNumberFormat="1" applyFont="1" applyBorder="1" applyAlignment="1">
      <alignment horizontal="right"/>
    </xf>
    <xf numFmtId="0" fontId="16" fillId="0" borderId="76" xfId="78" applyFont="1" applyBorder="1" applyAlignment="1">
      <alignment horizontal="center"/>
    </xf>
    <xf numFmtId="3" fontId="93" fillId="0" borderId="0" xfId="78" applyNumberFormat="1" applyBorder="1"/>
    <xf numFmtId="164" fontId="93" fillId="0" borderId="0" xfId="78" applyNumberFormat="1" applyBorder="1"/>
    <xf numFmtId="164" fontId="93" fillId="0" borderId="0" xfId="78" applyNumberFormat="1"/>
    <xf numFmtId="0" fontId="15" fillId="0" borderId="37" xfId="78" applyFont="1" applyBorder="1" applyAlignment="1">
      <alignment horizontal="center"/>
    </xf>
    <xf numFmtId="0" fontId="15" fillId="0" borderId="36" xfId="79" applyFont="1" applyFill="1" applyBorder="1" applyAlignment="1">
      <alignment horizontal="left"/>
    </xf>
    <xf numFmtId="3" fontId="15" fillId="0" borderId="36" xfId="78" applyNumberFormat="1" applyFont="1" applyFill="1" applyBorder="1" applyAlignment="1">
      <alignment horizontal="right"/>
    </xf>
    <xf numFmtId="164" fontId="15" fillId="0" borderId="35" xfId="78" applyNumberFormat="1" applyFont="1" applyFill="1" applyBorder="1" applyAlignment="1">
      <alignment horizontal="right"/>
    </xf>
    <xf numFmtId="0" fontId="15" fillId="0" borderId="32" xfId="78" applyFont="1" applyBorder="1" applyAlignment="1">
      <alignment horizontal="center"/>
    </xf>
    <xf numFmtId="0" fontId="15" fillId="0" borderId="34" xfId="79" applyFont="1" applyFill="1" applyBorder="1" applyAlignment="1">
      <alignment horizontal="left"/>
    </xf>
    <xf numFmtId="3" fontId="15" fillId="0" borderId="34" xfId="78" applyNumberFormat="1" applyFont="1" applyFill="1" applyBorder="1" applyAlignment="1">
      <alignment horizontal="right"/>
    </xf>
    <xf numFmtId="164" fontId="15" fillId="0" borderId="33" xfId="78" applyNumberFormat="1" applyFont="1" applyFill="1" applyBorder="1" applyAlignment="1">
      <alignment horizontal="right"/>
    </xf>
    <xf numFmtId="0" fontId="15" fillId="0" borderId="31" xfId="79" applyFont="1" applyFill="1" applyBorder="1" applyAlignment="1">
      <alignment horizontal="left"/>
    </xf>
    <xf numFmtId="3" fontId="15" fillId="0" borderId="31" xfId="78" applyNumberFormat="1" applyFont="1" applyFill="1" applyBorder="1" applyAlignment="1">
      <alignment horizontal="right"/>
    </xf>
    <xf numFmtId="164" fontId="15" fillId="0" borderId="30" xfId="78" applyNumberFormat="1" applyFont="1" applyFill="1" applyBorder="1" applyAlignment="1">
      <alignment horizontal="right"/>
    </xf>
    <xf numFmtId="0" fontId="15" fillId="0" borderId="31" xfId="78" applyFont="1" applyBorder="1" applyAlignment="1">
      <alignment horizontal="left"/>
    </xf>
    <xf numFmtId="0" fontId="15" fillId="0" borderId="29" xfId="78" applyFont="1" applyBorder="1" applyAlignment="1">
      <alignment horizontal="center"/>
    </xf>
    <xf numFmtId="0" fontId="15" fillId="0" borderId="28" xfId="78" applyFont="1" applyBorder="1" applyAlignment="1">
      <alignment horizontal="left"/>
    </xf>
    <xf numFmtId="3" fontId="15" fillId="0" borderId="28" xfId="78" applyNumberFormat="1" applyFont="1" applyFill="1" applyBorder="1" applyAlignment="1">
      <alignment horizontal="right"/>
    </xf>
    <xf numFmtId="164" fontId="15" fillId="0" borderId="27" xfId="78" applyNumberFormat="1" applyFont="1" applyFill="1" applyBorder="1" applyAlignment="1">
      <alignment horizontal="right"/>
    </xf>
    <xf numFmtId="0" fontId="15" fillId="0" borderId="0" xfId="50" applyFont="1" applyAlignment="1">
      <alignment horizontal="center"/>
    </xf>
    <xf numFmtId="0" fontId="15" fillId="0" borderId="0" xfId="50" applyFont="1" applyAlignment="1">
      <alignment wrapText="1"/>
    </xf>
    <xf numFmtId="3" fontId="15" fillId="0" borderId="0" xfId="50" applyNumberFormat="1" applyFont="1"/>
    <xf numFmtId="3" fontId="16" fillId="0" borderId="0" xfId="50" applyNumberFormat="1" applyFont="1" applyAlignment="1">
      <alignment horizontal="right"/>
    </xf>
    <xf numFmtId="164" fontId="16" fillId="0" borderId="0" xfId="50" applyNumberFormat="1" applyFont="1" applyAlignment="1">
      <alignment horizontal="left"/>
    </xf>
    <xf numFmtId="168" fontId="16" fillId="0" borderId="0" xfId="50" applyNumberFormat="1" applyFont="1"/>
    <xf numFmtId="0" fontId="16" fillId="0" borderId="0" xfId="50" applyFont="1" applyAlignment="1">
      <alignment horizontal="center"/>
    </xf>
    <xf numFmtId="0" fontId="16" fillId="0" borderId="0" xfId="50" applyFont="1" applyAlignment="1">
      <alignment wrapText="1"/>
    </xf>
    <xf numFmtId="3" fontId="16" fillId="0" borderId="0" xfId="50" applyNumberFormat="1" applyFont="1"/>
    <xf numFmtId="164" fontId="16" fillId="0" borderId="0" xfId="50" applyNumberFormat="1" applyFont="1" applyAlignment="1">
      <alignment horizontal="right"/>
    </xf>
    <xf numFmtId="0" fontId="17" fillId="0" borderId="0" xfId="50" applyFont="1" applyAlignment="1">
      <alignment horizontal="center"/>
    </xf>
    <xf numFmtId="0" fontId="17" fillId="0" borderId="0" xfId="50" applyFont="1" applyAlignment="1">
      <alignment horizontal="center" wrapText="1"/>
    </xf>
    <xf numFmtId="0" fontId="17" fillId="0" borderId="0" xfId="50" applyFont="1" applyAlignment="1">
      <alignment horizontal="left"/>
    </xf>
    <xf numFmtId="0" fontId="17" fillId="0" borderId="0" xfId="50" applyFont="1" applyAlignment="1">
      <alignment wrapText="1"/>
    </xf>
    <xf numFmtId="3" fontId="17" fillId="0" borderId="0" xfId="50" applyNumberFormat="1" applyFont="1"/>
    <xf numFmtId="0" fontId="15" fillId="0" borderId="28" xfId="50" applyFont="1" applyBorder="1" applyAlignment="1">
      <alignment horizontal="center" vertical="center" wrapText="1"/>
    </xf>
    <xf numFmtId="0" fontId="15" fillId="0" borderId="45" xfId="50" applyFont="1" applyBorder="1" applyAlignment="1">
      <alignment horizontal="center" vertical="center" wrapText="1"/>
    </xf>
    <xf numFmtId="3" fontId="15" fillId="0" borderId="45" xfId="50" applyNumberFormat="1" applyFont="1" applyBorder="1" applyAlignment="1">
      <alignment horizontal="center" vertical="center" wrapText="1"/>
    </xf>
    <xf numFmtId="164" fontId="15" fillId="0" borderId="44" xfId="50" applyNumberFormat="1" applyFont="1" applyBorder="1" applyAlignment="1">
      <alignment horizontal="center" vertical="center" wrapText="1"/>
    </xf>
    <xf numFmtId="168" fontId="14" fillId="0" borderId="0" xfId="50" applyNumberFormat="1"/>
    <xf numFmtId="0" fontId="63" fillId="0" borderId="32" xfId="78" applyFont="1" applyBorder="1" applyAlignment="1">
      <alignment horizontal="center"/>
    </xf>
    <xf numFmtId="0" fontId="16" fillId="0" borderId="51" xfId="78" applyNumberFormat="1" applyFont="1" applyBorder="1" applyAlignment="1">
      <alignment horizontal="center"/>
    </xf>
    <xf numFmtId="0" fontId="16" fillId="0" borderId="0" xfId="78" applyFont="1" applyBorder="1" applyAlignment="1">
      <alignment wrapText="1"/>
    </xf>
    <xf numFmtId="3" fontId="16" fillId="0" borderId="51" xfId="78" applyNumberFormat="1" applyFont="1" applyBorder="1"/>
    <xf numFmtId="3" fontId="16" fillId="0" borderId="0" xfId="78" applyNumberFormat="1" applyFont="1" applyBorder="1"/>
    <xf numFmtId="170" fontId="16" fillId="0" borderId="47" xfId="78" applyNumberFormat="1" applyFont="1" applyBorder="1"/>
    <xf numFmtId="0" fontId="14" fillId="0" borderId="0" xfId="50"/>
    <xf numFmtId="0" fontId="63" fillId="0" borderId="34" xfId="78" applyFont="1" applyBorder="1" applyAlignment="1">
      <alignment horizontal="center"/>
    </xf>
    <xf numFmtId="0" fontId="62" fillId="0" borderId="50" xfId="78" applyFont="1" applyBorder="1" applyAlignment="1">
      <alignment horizontal="center"/>
    </xf>
    <xf numFmtId="0" fontId="16" fillId="0" borderId="2" xfId="78" applyFont="1" applyBorder="1"/>
    <xf numFmtId="3" fontId="15" fillId="0" borderId="50" xfId="78" applyNumberFormat="1" applyFont="1" applyBorder="1"/>
    <xf numFmtId="3" fontId="15" fillId="0" borderId="2" xfId="78" applyNumberFormat="1" applyFont="1" applyBorder="1"/>
    <xf numFmtId="170" fontId="15" fillId="0" borderId="49" xfId="78" applyNumberFormat="1" applyFont="1" applyBorder="1"/>
    <xf numFmtId="0" fontId="62" fillId="0" borderId="0" xfId="78" applyFont="1" applyBorder="1" applyAlignment="1">
      <alignment horizontal="center"/>
    </xf>
    <xf numFmtId="0" fontId="63" fillId="0" borderId="46" xfId="78" applyFont="1" applyBorder="1" applyAlignment="1">
      <alignment horizontal="center"/>
    </xf>
    <xf numFmtId="0" fontId="16" fillId="0" borderId="53" xfId="78" applyNumberFormat="1" applyFont="1" applyBorder="1" applyAlignment="1">
      <alignment horizontal="center"/>
    </xf>
    <xf numFmtId="0" fontId="16" fillId="0" borderId="54" xfId="78" applyFont="1" applyBorder="1" applyAlignment="1">
      <alignment wrapText="1"/>
    </xf>
    <xf numFmtId="3" fontId="16" fillId="0" borderId="53" xfId="78" applyNumberFormat="1" applyFont="1" applyBorder="1"/>
    <xf numFmtId="3" fontId="16" fillId="0" borderId="54" xfId="78" applyNumberFormat="1" applyFont="1" applyBorder="1"/>
    <xf numFmtId="170" fontId="16" fillId="0" borderId="52" xfId="78" applyNumberFormat="1" applyFont="1" applyBorder="1"/>
    <xf numFmtId="3" fontId="62" fillId="0" borderId="0" xfId="78" applyNumberFormat="1" applyFont="1" applyBorder="1"/>
    <xf numFmtId="3" fontId="15" fillId="0" borderId="4" xfId="78" applyNumberFormat="1" applyFont="1" applyFill="1" applyBorder="1" applyAlignment="1">
      <alignment horizontal="right"/>
    </xf>
    <xf numFmtId="3" fontId="15" fillId="0" borderId="42" xfId="78" applyNumberFormat="1" applyFont="1" applyFill="1" applyBorder="1" applyAlignment="1">
      <alignment horizontal="right"/>
    </xf>
    <xf numFmtId="170" fontId="15" fillId="0" borderId="6" xfId="78" applyNumberFormat="1" applyFont="1" applyBorder="1"/>
    <xf numFmtId="0" fontId="93" fillId="0" borderId="32" xfId="78" applyBorder="1"/>
    <xf numFmtId="0" fontId="93" fillId="0" borderId="0" xfId="78" applyBorder="1" applyAlignment="1">
      <alignment wrapText="1"/>
    </xf>
    <xf numFmtId="164" fontId="93" fillId="0" borderId="47" xfId="78" applyNumberFormat="1" applyBorder="1"/>
    <xf numFmtId="0" fontId="63" fillId="0" borderId="32" xfId="78" applyNumberFormat="1" applyFont="1" applyBorder="1" applyAlignment="1">
      <alignment horizontal="center"/>
    </xf>
    <xf numFmtId="170" fontId="16" fillId="0" borderId="47" xfId="78" applyNumberFormat="1" applyFont="1" applyBorder="1" applyAlignment="1">
      <alignment horizontal="right"/>
    </xf>
    <xf numFmtId="0" fontId="63" fillId="0" borderId="34" xfId="78" applyNumberFormat="1" applyFont="1" applyBorder="1" applyAlignment="1">
      <alignment horizontal="center"/>
    </xf>
    <xf numFmtId="0" fontId="63" fillId="0" borderId="46" xfId="78" applyNumberFormat="1" applyFont="1" applyBorder="1" applyAlignment="1">
      <alignment horizontal="center"/>
    </xf>
    <xf numFmtId="170" fontId="16" fillId="0" borderId="52" xfId="78" applyNumberFormat="1" applyFont="1" applyBorder="1" applyAlignment="1">
      <alignment horizontal="right"/>
    </xf>
    <xf numFmtId="170" fontId="15" fillId="0" borderId="49" xfId="78" applyNumberFormat="1" applyFont="1" applyBorder="1" applyAlignment="1">
      <alignment horizontal="right"/>
    </xf>
    <xf numFmtId="0" fontId="93" fillId="0" borderId="54" xfId="78" applyBorder="1" applyAlignment="1">
      <alignment wrapText="1"/>
    </xf>
    <xf numFmtId="3" fontId="16" fillId="0" borderId="42" xfId="78" applyNumberFormat="1" applyFont="1" applyBorder="1"/>
    <xf numFmtId="3" fontId="16" fillId="0" borderId="23" xfId="78" applyNumberFormat="1" applyFont="1" applyBorder="1"/>
    <xf numFmtId="3" fontId="16" fillId="0" borderId="51" xfId="78" applyNumberFormat="1" applyFont="1" applyFill="1" applyBorder="1"/>
    <xf numFmtId="3" fontId="16" fillId="0" borderId="0" xfId="78" applyNumberFormat="1" applyFont="1" applyFill="1" applyBorder="1"/>
    <xf numFmtId="0" fontId="16" fillId="0" borderId="0" xfId="78" applyFont="1" applyBorder="1"/>
    <xf numFmtId="0" fontId="16" fillId="0" borderId="47" xfId="78" applyFont="1" applyBorder="1"/>
    <xf numFmtId="0" fontId="93" fillId="0" borderId="42" xfId="78" applyBorder="1" applyAlignment="1">
      <alignment wrapText="1"/>
    </xf>
    <xf numFmtId="0" fontId="63" fillId="0" borderId="29" xfId="78" applyNumberFormat="1" applyFont="1" applyBorder="1" applyAlignment="1">
      <alignment horizontal="center"/>
    </xf>
    <xf numFmtId="0" fontId="62" fillId="0" borderId="77" xfId="78" applyFont="1" applyBorder="1" applyAlignment="1">
      <alignment horizontal="center"/>
    </xf>
    <xf numFmtId="0" fontId="16" fillId="0" borderId="55" xfId="78" applyFont="1" applyBorder="1"/>
    <xf numFmtId="3" fontId="15" fillId="0" borderId="77" xfId="78" applyNumberFormat="1" applyFont="1" applyBorder="1"/>
    <xf numFmtId="3" fontId="15" fillId="0" borderId="55" xfId="78" applyNumberFormat="1" applyFont="1" applyBorder="1"/>
    <xf numFmtId="170" fontId="15" fillId="0" borderId="66" xfId="78" applyNumberFormat="1" applyFont="1" applyBorder="1" applyAlignment="1">
      <alignment horizontal="right"/>
    </xf>
    <xf numFmtId="0" fontId="63" fillId="0" borderId="0" xfId="50" applyFont="1" applyBorder="1" applyAlignment="1">
      <alignment horizontal="center"/>
    </xf>
    <xf numFmtId="0" fontId="16" fillId="0" borderId="0" xfId="50" applyFont="1" applyBorder="1" applyAlignment="1">
      <alignment horizontal="center"/>
    </xf>
    <xf numFmtId="0" fontId="16" fillId="0" borderId="0" xfId="50" applyFont="1" applyBorder="1" applyAlignment="1">
      <alignment wrapText="1"/>
    </xf>
    <xf numFmtId="3" fontId="16" fillId="0" borderId="0" xfId="50" applyNumberFormat="1" applyFont="1" applyBorder="1"/>
    <xf numFmtId="170" fontId="16" fillId="0" borderId="0" xfId="50" applyNumberFormat="1" applyFont="1" applyBorder="1"/>
    <xf numFmtId="0" fontId="62" fillId="0" borderId="0" xfId="50" applyFont="1" applyBorder="1" applyAlignment="1">
      <alignment horizontal="center"/>
    </xf>
    <xf numFmtId="0" fontId="16" fillId="0" borderId="0" xfId="50" applyFont="1" applyBorder="1"/>
    <xf numFmtId="3" fontId="62" fillId="0" borderId="0" xfId="50" applyNumberFormat="1" applyFont="1" applyBorder="1"/>
    <xf numFmtId="170" fontId="15" fillId="0" borderId="0" xfId="50" applyNumberFormat="1" applyFont="1" applyBorder="1"/>
    <xf numFmtId="3" fontId="15" fillId="0" borderId="4" xfId="78" applyNumberFormat="1" applyFont="1" applyBorder="1"/>
    <xf numFmtId="3" fontId="15" fillId="0" borderId="42" xfId="78" applyNumberFormat="1" applyFont="1" applyBorder="1"/>
    <xf numFmtId="170" fontId="15" fillId="0" borderId="6" xfId="78" applyNumberFormat="1" applyFont="1" applyFill="1" applyBorder="1"/>
    <xf numFmtId="3" fontId="15" fillId="0" borderId="48" xfId="78" applyNumberFormat="1" applyFont="1" applyFill="1" applyBorder="1" applyAlignment="1">
      <alignment horizontal="right"/>
    </xf>
    <xf numFmtId="3" fontId="15" fillId="0" borderId="71" xfId="78" applyNumberFormat="1" applyFont="1" applyFill="1" applyBorder="1" applyAlignment="1">
      <alignment horizontal="right"/>
    </xf>
    <xf numFmtId="170" fontId="15" fillId="0" borderId="8" xfId="78" applyNumberFormat="1" applyFont="1" applyBorder="1"/>
    <xf numFmtId="0" fontId="16" fillId="0" borderId="0" xfId="78" applyFont="1" applyAlignment="1">
      <alignment wrapText="1"/>
    </xf>
    <xf numFmtId="0" fontId="16" fillId="0" borderId="0" xfId="78" applyFont="1" applyFill="1"/>
    <xf numFmtId="0" fontId="15" fillId="0" borderId="37" xfId="50" applyFont="1" applyBorder="1" applyAlignment="1">
      <alignment horizontal="center"/>
    </xf>
    <xf numFmtId="0" fontId="15" fillId="0" borderId="36" xfId="50" applyFont="1" applyBorder="1" applyAlignment="1">
      <alignment horizontal="left"/>
    </xf>
    <xf numFmtId="0" fontId="16" fillId="0" borderId="0" xfId="50" applyFont="1"/>
    <xf numFmtId="169" fontId="16" fillId="0" borderId="0" xfId="50" applyNumberFormat="1" applyFont="1"/>
    <xf numFmtId="0" fontId="15" fillId="0" borderId="32" xfId="50" applyFont="1" applyBorder="1" applyAlignment="1">
      <alignment horizontal="center"/>
    </xf>
    <xf numFmtId="0" fontId="15" fillId="0" borderId="31" xfId="50" applyFont="1" applyBorder="1" applyAlignment="1">
      <alignment horizontal="left"/>
    </xf>
    <xf numFmtId="0" fontId="15" fillId="0" borderId="29" xfId="50" applyFont="1" applyBorder="1" applyAlignment="1">
      <alignment horizontal="center"/>
    </xf>
    <xf numFmtId="0" fontId="15" fillId="0" borderId="28" xfId="50" applyFont="1" applyBorder="1" applyAlignment="1">
      <alignment horizontal="left"/>
    </xf>
    <xf numFmtId="0" fontId="14" fillId="0" borderId="0" xfId="50" applyAlignment="1">
      <alignment horizontal="center"/>
    </xf>
    <xf numFmtId="0" fontId="14" fillId="0" borderId="0" xfId="50" applyAlignment="1">
      <alignment wrapText="1"/>
    </xf>
    <xf numFmtId="164" fontId="16" fillId="0" borderId="6" xfId="58" applyNumberFormat="1" applyFont="1" applyFill="1" applyBorder="1" applyAlignment="1">
      <alignment horizontal="right" vertical="center"/>
    </xf>
    <xf numFmtId="164" fontId="15" fillId="0" borderId="6" xfId="58" applyNumberFormat="1" applyFont="1" applyFill="1" applyBorder="1" applyAlignment="1">
      <alignment horizontal="right" vertical="center"/>
    </xf>
    <xf numFmtId="0" fontId="20" fillId="0" borderId="0" xfId="73" applyFont="1" applyAlignment="1">
      <alignment horizontal="center" vertical="center"/>
    </xf>
    <xf numFmtId="0" fontId="20" fillId="0" borderId="0" xfId="73" applyFont="1" applyAlignment="1">
      <alignment horizontal="right" vertical="center"/>
    </xf>
    <xf numFmtId="0" fontId="20" fillId="0" borderId="0" xfId="73" applyFont="1" applyFill="1" applyAlignment="1">
      <alignment vertical="center"/>
    </xf>
    <xf numFmtId="0" fontId="20" fillId="0" borderId="0" xfId="73" applyFont="1" applyAlignment="1">
      <alignment horizontal="justify" vertical="justify"/>
    </xf>
    <xf numFmtId="0" fontId="20" fillId="0" borderId="0" xfId="73" applyFont="1" applyAlignment="1">
      <alignment vertical="center"/>
    </xf>
    <xf numFmtId="0" fontId="20" fillId="0" borderId="0" xfId="73" applyFont="1" applyFill="1" applyAlignment="1">
      <alignment horizontal="center" vertical="center"/>
    </xf>
    <xf numFmtId="49" fontId="65" fillId="0" borderId="0" xfId="56" applyNumberFormat="1" applyFont="1" applyFill="1" applyBorder="1" applyAlignment="1">
      <alignment horizontal="center" vertical="center"/>
    </xf>
    <xf numFmtId="49" fontId="65" fillId="0" borderId="0" xfId="56" applyNumberFormat="1" applyFont="1" applyFill="1" applyBorder="1" applyAlignment="1">
      <alignment horizontal="center" vertical="center" wrapText="1"/>
    </xf>
    <xf numFmtId="0" fontId="65" fillId="0" borderId="0" xfId="4" applyNumberFormat="1" applyFont="1" applyFill="1" applyBorder="1" applyAlignment="1">
      <alignment horizontal="center" vertical="center" readingOrder="1"/>
    </xf>
    <xf numFmtId="0" fontId="65" fillId="0" borderId="0" xfId="4" applyNumberFormat="1" applyFont="1" applyFill="1" applyBorder="1" applyAlignment="1">
      <alignment horizontal="center" vertical="center" wrapText="1" readingOrder="1"/>
    </xf>
    <xf numFmtId="3" fontId="65" fillId="0" borderId="0" xfId="56" applyNumberFormat="1" applyFont="1" applyFill="1" applyBorder="1" applyAlignment="1">
      <alignment horizontal="center" vertical="center"/>
    </xf>
    <xf numFmtId="49" fontId="65" fillId="0" borderId="32" xfId="73" applyNumberFormat="1" applyFont="1" applyFill="1" applyBorder="1" applyAlignment="1">
      <alignment horizontal="center" vertical="center"/>
    </xf>
    <xf numFmtId="49" fontId="65" fillId="0" borderId="90" xfId="73" applyNumberFormat="1" applyFont="1" applyFill="1" applyBorder="1" applyAlignment="1">
      <alignment horizontal="center" vertical="center"/>
    </xf>
    <xf numFmtId="3" fontId="65" fillId="0" borderId="96" xfId="73" applyNumberFormat="1" applyFont="1" applyFill="1" applyBorder="1" applyAlignment="1">
      <alignment horizontal="center" vertical="center" wrapText="1"/>
    </xf>
    <xf numFmtId="0" fontId="85" fillId="0" borderId="0" xfId="48" applyFont="1" applyBorder="1" applyAlignment="1"/>
    <xf numFmtId="0" fontId="65" fillId="0" borderId="0" xfId="56" applyFont="1" applyFill="1" applyBorder="1" applyAlignment="1">
      <alignment horizontal="center" vertical="center"/>
    </xf>
    <xf numFmtId="49" fontId="65" fillId="0" borderId="104" xfId="73" applyNumberFormat="1" applyFont="1" applyFill="1" applyBorder="1" applyAlignment="1">
      <alignment horizontal="center" vertical="center" wrapText="1"/>
    </xf>
    <xf numFmtId="49" fontId="65" fillId="0" borderId="105" xfId="73" applyNumberFormat="1" applyFont="1" applyFill="1" applyBorder="1" applyAlignment="1">
      <alignment horizontal="center" vertical="center"/>
    </xf>
    <xf numFmtId="3" fontId="65" fillId="31" borderId="7" xfId="56" applyNumberFormat="1" applyFont="1" applyFill="1" applyBorder="1" applyAlignment="1">
      <alignment horizontal="center" vertical="center"/>
    </xf>
    <xf numFmtId="49" fontId="65" fillId="0" borderId="48" xfId="56" applyNumberFormat="1" applyFont="1" applyFill="1" applyBorder="1" applyAlignment="1">
      <alignment horizontal="center" vertical="center"/>
    </xf>
    <xf numFmtId="49" fontId="65" fillId="0" borderId="93" xfId="56" applyNumberFormat="1" applyFont="1" applyFill="1" applyBorder="1" applyAlignment="1">
      <alignment horizontal="center" vertical="center"/>
    </xf>
    <xf numFmtId="49" fontId="65" fillId="0" borderId="7" xfId="56" applyNumberFormat="1" applyFont="1" applyFill="1" applyBorder="1" applyAlignment="1">
      <alignment horizontal="center" vertical="center"/>
    </xf>
    <xf numFmtId="49" fontId="65" fillId="0" borderId="8" xfId="56" applyNumberFormat="1" applyFont="1" applyFill="1" applyBorder="1" applyAlignment="1">
      <alignment horizontal="center" vertical="center"/>
    </xf>
    <xf numFmtId="0" fontId="94" fillId="0" borderId="68" xfId="73" applyFont="1" applyFill="1" applyBorder="1" applyAlignment="1">
      <alignment horizontal="left" vertical="center" wrapText="1"/>
    </xf>
    <xf numFmtId="3" fontId="22" fillId="0" borderId="106" xfId="73" applyNumberFormat="1" applyFont="1" applyFill="1" applyBorder="1" applyAlignment="1">
      <alignment vertical="center"/>
    </xf>
    <xf numFmtId="3" fontId="22" fillId="0" borderId="101" xfId="73" applyNumberFormat="1" applyFont="1" applyFill="1" applyBorder="1" applyAlignment="1">
      <alignment horizontal="right" vertical="center"/>
    </xf>
    <xf numFmtId="3" fontId="22" fillId="0" borderId="11" xfId="73" applyNumberFormat="1" applyFont="1" applyFill="1" applyBorder="1" applyAlignment="1">
      <alignment horizontal="right" vertical="center"/>
    </xf>
    <xf numFmtId="3" fontId="22" fillId="31" borderId="10" xfId="82" applyNumberFormat="1" applyFont="1" applyFill="1" applyBorder="1" applyAlignment="1">
      <alignment vertical="center"/>
    </xf>
    <xf numFmtId="3" fontId="22" fillId="0" borderId="64" xfId="82" applyNumberFormat="1" applyFont="1" applyFill="1" applyBorder="1" applyAlignment="1">
      <alignment vertical="center"/>
    </xf>
    <xf numFmtId="3" fontId="22" fillId="0" borderId="12" xfId="82" applyNumberFormat="1" applyFont="1" applyFill="1" applyBorder="1" applyAlignment="1">
      <alignment vertical="center"/>
    </xf>
    <xf numFmtId="3" fontId="22" fillId="0" borderId="10" xfId="73" applyNumberFormat="1" applyFont="1" applyFill="1" applyBorder="1" applyAlignment="1">
      <alignment horizontal="right" vertical="center"/>
    </xf>
    <xf numFmtId="3" fontId="22" fillId="0" borderId="64" xfId="73" applyNumberFormat="1" applyFont="1" applyFill="1" applyBorder="1" applyAlignment="1">
      <alignment horizontal="right" vertical="center"/>
    </xf>
    <xf numFmtId="3" fontId="22" fillId="0" borderId="12" xfId="73" applyNumberFormat="1" applyFont="1" applyBorder="1" applyAlignment="1">
      <alignment horizontal="right" vertical="center"/>
    </xf>
    <xf numFmtId="3" fontId="22" fillId="0" borderId="12" xfId="73" applyNumberFormat="1" applyFont="1" applyFill="1" applyBorder="1" applyAlignment="1">
      <alignment horizontal="right" vertical="center"/>
    </xf>
    <xf numFmtId="0" fontId="22" fillId="0" borderId="67" xfId="82" applyFont="1" applyFill="1" applyBorder="1" applyAlignment="1">
      <alignment horizontal="justify" vertical="center" wrapText="1"/>
    </xf>
    <xf numFmtId="0" fontId="94" fillId="0" borderId="42" xfId="73" applyFont="1" applyFill="1" applyBorder="1" applyAlignment="1">
      <alignment horizontal="left" vertical="center" wrapText="1"/>
    </xf>
    <xf numFmtId="3" fontId="22" fillId="0" borderId="107" xfId="73" applyNumberFormat="1" applyFont="1" applyFill="1" applyBorder="1" applyAlignment="1">
      <alignment vertical="center"/>
    </xf>
    <xf numFmtId="3" fontId="22" fillId="0" borderId="13" xfId="73" applyNumberFormat="1" applyFont="1" applyFill="1" applyBorder="1" applyAlignment="1">
      <alignment horizontal="right" vertical="center"/>
    </xf>
    <xf numFmtId="3" fontId="22" fillId="31" borderId="5" xfId="82" applyNumberFormat="1" applyFont="1" applyFill="1" applyBorder="1" applyAlignment="1">
      <alignment vertical="center"/>
    </xf>
    <xf numFmtId="3" fontId="22" fillId="0" borderId="4" xfId="82" applyNumberFormat="1" applyFont="1" applyFill="1" applyBorder="1" applyAlignment="1">
      <alignment vertical="center"/>
    </xf>
    <xf numFmtId="3" fontId="22" fillId="0" borderId="6" xfId="82" applyNumberFormat="1" applyFont="1" applyFill="1" applyBorder="1" applyAlignment="1">
      <alignment vertical="center"/>
    </xf>
    <xf numFmtId="3" fontId="22" fillId="0" borderId="6" xfId="73" applyNumberFormat="1" applyFont="1" applyBorder="1" applyAlignment="1">
      <alignment horizontal="right" vertical="center"/>
    </xf>
    <xf numFmtId="0" fontId="22" fillId="0" borderId="41" xfId="82" applyFont="1" applyFill="1" applyBorder="1" applyAlignment="1">
      <alignment horizontal="justify" vertical="center" wrapText="1"/>
    </xf>
    <xf numFmtId="0" fontId="22" fillId="0" borderId="42" xfId="73" applyFont="1" applyFill="1" applyBorder="1" applyAlignment="1">
      <alignment horizontal="left" vertical="center" wrapText="1"/>
    </xf>
    <xf numFmtId="0" fontId="22" fillId="0" borderId="54" xfId="73" applyFont="1" applyFill="1" applyBorder="1" applyAlignment="1">
      <alignment horizontal="left" vertical="center" wrapText="1"/>
    </xf>
    <xf numFmtId="3" fontId="22" fillId="0" borderId="108" xfId="73" applyNumberFormat="1" applyFont="1" applyFill="1" applyBorder="1" applyAlignment="1">
      <alignment vertical="center"/>
    </xf>
    <xf numFmtId="3" fontId="22" fillId="0" borderId="23" xfId="73" applyNumberFormat="1" applyFont="1" applyFill="1" applyBorder="1" applyAlignment="1">
      <alignment horizontal="right" vertical="center"/>
    </xf>
    <xf numFmtId="3" fontId="22" fillId="0" borderId="9" xfId="73" applyNumberFormat="1" applyFont="1" applyFill="1" applyBorder="1" applyAlignment="1">
      <alignment horizontal="right" vertical="center"/>
    </xf>
    <xf numFmtId="3" fontId="22" fillId="31" borderId="70" xfId="82" applyNumberFormat="1" applyFont="1" applyFill="1" applyBorder="1" applyAlignment="1">
      <alignment vertical="center"/>
    </xf>
    <xf numFmtId="3" fontId="22" fillId="0" borderId="53" xfId="82" applyNumberFormat="1" applyFont="1" applyFill="1" applyBorder="1" applyAlignment="1">
      <alignment vertical="center"/>
    </xf>
    <xf numFmtId="3" fontId="22" fillId="0" borderId="99" xfId="82" applyNumberFormat="1" applyFont="1" applyFill="1" applyBorder="1" applyAlignment="1">
      <alignment vertical="center"/>
    </xf>
    <xf numFmtId="3" fontId="22" fillId="0" borderId="70" xfId="73" applyNumberFormat="1" applyFont="1" applyFill="1" applyBorder="1" applyAlignment="1">
      <alignment horizontal="right" vertical="center"/>
    </xf>
    <xf numFmtId="3" fontId="22" fillId="0" borderId="53" xfId="73" applyNumberFormat="1" applyFont="1" applyFill="1" applyBorder="1" applyAlignment="1">
      <alignment horizontal="right" vertical="center"/>
    </xf>
    <xf numFmtId="3" fontId="22" fillId="0" borderId="99" xfId="73" applyNumberFormat="1" applyFont="1" applyBorder="1" applyAlignment="1">
      <alignment horizontal="right" vertical="center"/>
    </xf>
    <xf numFmtId="3" fontId="22" fillId="0" borderId="99" xfId="73" applyNumberFormat="1" applyFont="1" applyFill="1" applyBorder="1" applyAlignment="1">
      <alignment horizontal="right" vertical="center"/>
    </xf>
    <xf numFmtId="0" fontId="22" fillId="0" borderId="52" xfId="82" applyFont="1" applyFill="1" applyBorder="1" applyAlignment="1">
      <alignment horizontal="justify" vertical="center" wrapText="1"/>
    </xf>
    <xf numFmtId="3" fontId="65" fillId="26" borderId="27" xfId="73" applyNumberFormat="1" applyFont="1" applyFill="1" applyBorder="1" applyAlignment="1">
      <alignment vertical="center"/>
    </xf>
    <xf numFmtId="3" fontId="65" fillId="26" borderId="88" xfId="73" applyNumberFormat="1" applyFont="1" applyFill="1" applyBorder="1" applyAlignment="1">
      <alignment vertical="center"/>
    </xf>
    <xf numFmtId="3" fontId="65" fillId="26" borderId="109" xfId="73" applyNumberFormat="1" applyFont="1" applyFill="1" applyBorder="1" applyAlignment="1">
      <alignment vertical="center"/>
    </xf>
    <xf numFmtId="3" fontId="65" fillId="26" borderId="79" xfId="73" applyNumberFormat="1" applyFont="1" applyFill="1" applyBorder="1" applyAlignment="1">
      <alignment vertical="center"/>
    </xf>
    <xf numFmtId="3" fontId="65" fillId="26" borderId="80" xfId="73" applyNumberFormat="1" applyFont="1" applyFill="1" applyBorder="1" applyAlignment="1">
      <alignment vertical="center"/>
    </xf>
    <xf numFmtId="3" fontId="65" fillId="26" borderId="86" xfId="73" applyNumberFormat="1" applyFont="1" applyFill="1" applyBorder="1" applyAlignment="1">
      <alignment vertical="center"/>
    </xf>
    <xf numFmtId="3" fontId="65" fillId="26" borderId="56" xfId="73" applyNumberFormat="1" applyFont="1" applyFill="1" applyBorder="1" applyAlignment="1">
      <alignment horizontal="justify" vertical="justify"/>
    </xf>
    <xf numFmtId="0" fontId="22" fillId="0" borderId="58" xfId="73" applyFont="1" applyFill="1" applyBorder="1" applyAlignment="1">
      <alignment horizontal="center" vertical="center"/>
    </xf>
    <xf numFmtId="0" fontId="22" fillId="0" borderId="0" xfId="82" applyFont="1" applyFill="1" applyBorder="1" applyAlignment="1" applyProtection="1">
      <alignment horizontal="left" vertical="center" wrapText="1"/>
    </xf>
    <xf numFmtId="3" fontId="22" fillId="0" borderId="73" xfId="73" applyNumberFormat="1" applyFont="1" applyFill="1" applyBorder="1" applyAlignment="1">
      <alignment vertical="center"/>
    </xf>
    <xf numFmtId="3" fontId="22" fillId="0" borderId="91" xfId="73" applyNumberFormat="1" applyFont="1" applyFill="1" applyBorder="1" applyAlignment="1">
      <alignment horizontal="right" vertical="center"/>
    </xf>
    <xf numFmtId="3" fontId="22" fillId="0" borderId="3" xfId="73" applyNumberFormat="1" applyFont="1" applyFill="1" applyBorder="1" applyAlignment="1">
      <alignment horizontal="right" vertical="center"/>
    </xf>
    <xf numFmtId="3" fontId="22" fillId="31" borderId="65" xfId="82" applyNumberFormat="1" applyFont="1" applyFill="1" applyBorder="1" applyAlignment="1">
      <alignment vertical="center"/>
    </xf>
    <xf numFmtId="3" fontId="22" fillId="0" borderId="74" xfId="82" applyNumberFormat="1" applyFont="1" applyFill="1" applyBorder="1" applyAlignment="1">
      <alignment vertical="center"/>
    </xf>
    <xf numFmtId="3" fontId="22" fillId="0" borderId="75" xfId="82" applyNumberFormat="1" applyFont="1" applyFill="1" applyBorder="1" applyAlignment="1">
      <alignment vertical="center"/>
    </xf>
    <xf numFmtId="3" fontId="22" fillId="0" borderId="65" xfId="73" applyNumberFormat="1" applyFont="1" applyFill="1" applyBorder="1" applyAlignment="1">
      <alignment horizontal="right" vertical="center"/>
    </xf>
    <xf numFmtId="3" fontId="22" fillId="0" borderId="74" xfId="73" applyNumberFormat="1" applyFont="1" applyFill="1" applyBorder="1" applyAlignment="1">
      <alignment horizontal="right" vertical="center"/>
    </xf>
    <xf numFmtId="3" fontId="22" fillId="0" borderId="75" xfId="73" applyNumberFormat="1" applyFont="1" applyBorder="1" applyAlignment="1">
      <alignment horizontal="right" vertical="center"/>
    </xf>
    <xf numFmtId="3" fontId="22" fillId="0" borderId="110" xfId="73" applyNumberFormat="1" applyFont="1" applyFill="1" applyBorder="1" applyAlignment="1">
      <alignment horizontal="right" vertical="center"/>
    </xf>
    <xf numFmtId="3" fontId="22" fillId="0" borderId="111" xfId="73" applyNumberFormat="1" applyFont="1" applyFill="1" applyBorder="1" applyAlignment="1">
      <alignment horizontal="right" vertical="center"/>
    </xf>
    <xf numFmtId="3" fontId="22" fillId="0" borderId="112" xfId="73" applyNumberFormat="1" applyFont="1" applyFill="1" applyBorder="1" applyAlignment="1">
      <alignment horizontal="right" vertical="center"/>
    </xf>
    <xf numFmtId="3" fontId="22" fillId="0" borderId="47" xfId="73" applyNumberFormat="1" applyFont="1" applyFill="1" applyBorder="1" applyAlignment="1">
      <alignment horizontal="justify" vertical="center" wrapText="1"/>
    </xf>
    <xf numFmtId="0" fontId="22" fillId="0" borderId="2" xfId="73" applyFont="1" applyFill="1" applyBorder="1" applyAlignment="1">
      <alignment horizontal="left" vertical="center" wrapText="1"/>
    </xf>
    <xf numFmtId="3" fontId="22" fillId="27" borderId="113" xfId="73" applyNumberFormat="1" applyFont="1" applyFill="1" applyBorder="1" applyAlignment="1">
      <alignment vertical="center"/>
    </xf>
    <xf numFmtId="3" fontId="22" fillId="0" borderId="1" xfId="73" applyNumberFormat="1" applyFont="1" applyFill="1" applyBorder="1" applyAlignment="1">
      <alignment horizontal="right" vertical="center"/>
    </xf>
    <xf numFmtId="3" fontId="22" fillId="0" borderId="114" xfId="73" applyNumberFormat="1" applyFont="1" applyFill="1" applyBorder="1" applyAlignment="1">
      <alignment vertical="center"/>
    </xf>
    <xf numFmtId="3" fontId="22" fillId="0" borderId="115" xfId="73" applyNumberFormat="1" applyFont="1" applyFill="1" applyBorder="1" applyAlignment="1">
      <alignment vertical="center"/>
    </xf>
    <xf numFmtId="3" fontId="22" fillId="0" borderId="116" xfId="73" applyNumberFormat="1" applyFont="1" applyFill="1" applyBorder="1" applyAlignment="1">
      <alignment vertical="center"/>
    </xf>
    <xf numFmtId="0" fontId="22" fillId="0" borderId="49" xfId="82" applyFont="1" applyFill="1" applyBorder="1" applyAlignment="1">
      <alignment horizontal="justify" vertical="center" wrapText="1"/>
    </xf>
    <xf numFmtId="3" fontId="22" fillId="0" borderId="87" xfId="73" applyNumberFormat="1" applyFont="1" applyFill="1" applyBorder="1" applyAlignment="1">
      <alignment vertical="center"/>
    </xf>
    <xf numFmtId="3" fontId="22" fillId="0" borderId="2" xfId="73" applyNumberFormat="1" applyFont="1" applyFill="1" applyBorder="1" applyAlignment="1">
      <alignment vertical="center"/>
    </xf>
    <xf numFmtId="3" fontId="22" fillId="0" borderId="117" xfId="73" applyNumberFormat="1" applyFont="1" applyFill="1" applyBorder="1" applyAlignment="1">
      <alignment vertical="center"/>
    </xf>
    <xf numFmtId="3" fontId="22" fillId="0" borderId="118" xfId="73" applyNumberFormat="1" applyFont="1" applyBorder="1" applyAlignment="1">
      <alignment vertical="center"/>
    </xf>
    <xf numFmtId="3" fontId="22" fillId="0" borderId="119" xfId="73" applyNumberFormat="1" applyFont="1" applyFill="1" applyBorder="1" applyAlignment="1">
      <alignment vertical="center"/>
    </xf>
    <xf numFmtId="3" fontId="22" fillId="0" borderId="120" xfId="73" applyNumberFormat="1" applyFont="1" applyFill="1" applyBorder="1" applyAlignment="1">
      <alignment vertical="center"/>
    </xf>
    <xf numFmtId="3" fontId="22" fillId="0" borderId="118" xfId="73" applyNumberFormat="1" applyFont="1" applyFill="1" applyBorder="1" applyAlignment="1">
      <alignment vertical="center"/>
    </xf>
    <xf numFmtId="0" fontId="22" fillId="0" borderId="121" xfId="82" applyFont="1" applyFill="1" applyBorder="1" applyAlignment="1">
      <alignment horizontal="justify" vertical="center" wrapText="1"/>
    </xf>
    <xf numFmtId="3" fontId="22" fillId="0" borderId="122" xfId="73" applyNumberFormat="1" applyFont="1" applyFill="1" applyBorder="1" applyAlignment="1">
      <alignment vertical="center"/>
    </xf>
    <xf numFmtId="3" fontId="22" fillId="0" borderId="123" xfId="73" applyNumberFormat="1" applyFont="1" applyFill="1" applyBorder="1" applyAlignment="1">
      <alignment horizontal="justify" vertical="center"/>
    </xf>
    <xf numFmtId="0" fontId="64" fillId="0" borderId="0" xfId="73" applyFont="1" applyAlignment="1">
      <alignment vertical="center"/>
    </xf>
    <xf numFmtId="3" fontId="22" fillId="0" borderId="124" xfId="73" applyNumberFormat="1" applyFont="1" applyFill="1" applyBorder="1" applyAlignment="1">
      <alignment vertical="center"/>
    </xf>
    <xf numFmtId="3" fontId="22" fillId="0" borderId="125" xfId="73" applyNumberFormat="1" applyFont="1" applyFill="1" applyBorder="1" applyAlignment="1">
      <alignment horizontal="right" vertical="center"/>
    </xf>
    <xf numFmtId="0" fontId="22" fillId="0" borderId="54" xfId="82" applyFont="1" applyFill="1" applyBorder="1" applyAlignment="1" applyProtection="1">
      <alignment horizontal="left" vertical="center" wrapText="1"/>
    </xf>
    <xf numFmtId="3" fontId="22" fillId="0" borderId="126" xfId="73" applyNumberFormat="1" applyFont="1" applyFill="1" applyBorder="1" applyAlignment="1">
      <alignment horizontal="right" vertical="center"/>
    </xf>
    <xf numFmtId="3" fontId="22" fillId="0" borderId="127" xfId="73" applyNumberFormat="1" applyFont="1" applyFill="1" applyBorder="1" applyAlignment="1">
      <alignment horizontal="right" vertical="center"/>
    </xf>
    <xf numFmtId="3" fontId="22" fillId="0" borderId="128" xfId="73" applyNumberFormat="1" applyFont="1" applyFill="1" applyBorder="1" applyAlignment="1">
      <alignment horizontal="right" vertical="center"/>
    </xf>
    <xf numFmtId="3" fontId="22" fillId="0" borderId="129" xfId="73" applyNumberFormat="1" applyFont="1" applyFill="1" applyBorder="1" applyAlignment="1">
      <alignment horizontal="right" vertical="center"/>
    </xf>
    <xf numFmtId="3" fontId="22" fillId="0" borderId="130" xfId="73" applyNumberFormat="1" applyFont="1" applyFill="1" applyBorder="1" applyAlignment="1">
      <alignment horizontal="right" vertical="center"/>
    </xf>
    <xf numFmtId="3" fontId="22" fillId="0" borderId="52" xfId="73" applyNumberFormat="1" applyFont="1" applyFill="1" applyBorder="1" applyAlignment="1">
      <alignment horizontal="justify" vertical="center" wrapText="1"/>
    </xf>
    <xf numFmtId="0" fontId="22" fillId="0" borderId="42" xfId="82" applyFont="1" applyFill="1" applyBorder="1" applyAlignment="1" applyProtection="1">
      <alignment horizontal="left" vertical="center" wrapText="1"/>
    </xf>
    <xf numFmtId="3" fontId="22" fillId="0" borderId="131" xfId="73" applyNumberFormat="1" applyFont="1" applyFill="1" applyBorder="1" applyAlignment="1">
      <alignment horizontal="right" vertical="center"/>
    </xf>
    <xf numFmtId="3" fontId="22" fillId="0" borderId="113" xfId="73" applyNumberFormat="1" applyFont="1" applyFill="1" applyBorder="1" applyAlignment="1">
      <alignment horizontal="right" vertical="center"/>
    </xf>
    <xf numFmtId="3" fontId="22" fillId="0" borderId="68" xfId="73" applyNumberFormat="1" applyFont="1" applyFill="1" applyBorder="1" applyAlignment="1">
      <alignment horizontal="right" vertical="center"/>
    </xf>
    <xf numFmtId="3" fontId="22" fillId="0" borderId="132" xfId="73" applyNumberFormat="1" applyFont="1" applyFill="1" applyBorder="1" applyAlignment="1">
      <alignment horizontal="right" vertical="center"/>
    </xf>
    <xf numFmtId="3" fontId="22" fillId="0" borderId="115" xfId="73" applyNumberFormat="1" applyFont="1" applyFill="1" applyBorder="1" applyAlignment="1">
      <alignment horizontal="right" vertical="center"/>
    </xf>
    <xf numFmtId="3" fontId="22" fillId="0" borderId="116" xfId="73" applyNumberFormat="1" applyFont="1" applyFill="1" applyBorder="1" applyAlignment="1">
      <alignment horizontal="right" vertical="center"/>
    </xf>
    <xf numFmtId="3" fontId="22" fillId="0" borderId="114" xfId="73" applyNumberFormat="1" applyFont="1" applyFill="1" applyBorder="1" applyAlignment="1">
      <alignment horizontal="right" vertical="center"/>
    </xf>
    <xf numFmtId="0" fontId="22" fillId="0" borderId="49" xfId="73" applyFont="1" applyFill="1" applyBorder="1" applyAlignment="1">
      <alignment horizontal="justify" vertical="center" wrapText="1"/>
    </xf>
    <xf numFmtId="3" fontId="22" fillId="0" borderId="133" xfId="73" applyNumberFormat="1" applyFont="1" applyFill="1" applyBorder="1" applyAlignment="1">
      <alignment horizontal="right" vertical="center"/>
    </xf>
    <xf numFmtId="3" fontId="22" fillId="0" borderId="42" xfId="73" applyNumberFormat="1" applyFont="1" applyFill="1" applyBorder="1" applyAlignment="1">
      <alignment horizontal="right" vertical="center"/>
    </xf>
    <xf numFmtId="3" fontId="22" fillId="0" borderId="134" xfId="73" applyNumberFormat="1" applyFont="1" applyFill="1" applyBorder="1" applyAlignment="1">
      <alignment horizontal="right" vertical="center"/>
    </xf>
    <xf numFmtId="3" fontId="22" fillId="0" borderId="135" xfId="73" applyNumberFormat="1" applyFont="1" applyFill="1" applyBorder="1" applyAlignment="1">
      <alignment horizontal="right" vertical="center"/>
    </xf>
    <xf numFmtId="3" fontId="22" fillId="0" borderId="136" xfId="73" applyNumberFormat="1" applyFont="1" applyFill="1" applyBorder="1" applyAlignment="1">
      <alignment horizontal="right" vertical="center"/>
    </xf>
    <xf numFmtId="3" fontId="22" fillId="0" borderId="41" xfId="73" applyNumberFormat="1" applyFont="1" applyFill="1" applyBorder="1" applyAlignment="1">
      <alignment horizontal="justify" vertical="center" wrapText="1"/>
    </xf>
    <xf numFmtId="3" fontId="22" fillId="0" borderId="137" xfId="73" applyNumberFormat="1" applyFont="1" applyFill="1" applyBorder="1" applyAlignment="1">
      <alignment horizontal="right" vertical="center"/>
    </xf>
    <xf numFmtId="3" fontId="22" fillId="0" borderId="87" xfId="73" applyNumberFormat="1" applyFont="1" applyFill="1" applyBorder="1" applyAlignment="1">
      <alignment horizontal="right" vertical="center"/>
    </xf>
    <xf numFmtId="3" fontId="22" fillId="0" borderId="83" xfId="73" applyNumberFormat="1" applyFont="1" applyFill="1" applyBorder="1" applyAlignment="1">
      <alignment horizontal="right" vertical="center"/>
    </xf>
    <xf numFmtId="3" fontId="22" fillId="0" borderId="94" xfId="73" applyNumberFormat="1" applyFont="1" applyFill="1" applyBorder="1" applyAlignment="1">
      <alignment horizontal="right" vertical="center"/>
    </xf>
    <xf numFmtId="3" fontId="22" fillId="0" borderId="95" xfId="73" applyNumberFormat="1" applyFont="1" applyFill="1" applyBorder="1" applyAlignment="1">
      <alignment horizontal="right" vertical="center"/>
    </xf>
    <xf numFmtId="3" fontId="22" fillId="0" borderId="82" xfId="73" applyNumberFormat="1" applyFont="1" applyFill="1" applyBorder="1" applyAlignment="1">
      <alignment horizontal="right" vertical="center"/>
    </xf>
    <xf numFmtId="3" fontId="22" fillId="0" borderId="138" xfId="73" applyNumberFormat="1" applyFont="1" applyFill="1" applyBorder="1" applyAlignment="1">
      <alignment horizontal="right" vertical="center"/>
    </xf>
    <xf numFmtId="3" fontId="22" fillId="0" borderId="49" xfId="73" applyNumberFormat="1" applyFont="1" applyFill="1" applyBorder="1" applyAlignment="1">
      <alignment horizontal="justify" vertical="center" wrapText="1"/>
    </xf>
    <xf numFmtId="0" fontId="22" fillId="0" borderId="0" xfId="73" applyFont="1" applyFill="1" applyBorder="1" applyAlignment="1">
      <alignment horizontal="left" vertical="center" wrapText="1"/>
    </xf>
    <xf numFmtId="3" fontId="20" fillId="0" borderId="0" xfId="73" applyNumberFormat="1" applyFont="1" applyFill="1" applyBorder="1" applyAlignment="1">
      <alignment vertical="center"/>
    </xf>
    <xf numFmtId="0" fontId="22" fillId="0" borderId="2" xfId="81" applyFont="1" applyBorder="1" applyAlignment="1">
      <alignment vertical="center" wrapText="1"/>
    </xf>
    <xf numFmtId="3" fontId="22" fillId="0" borderId="25" xfId="73" applyNumberFormat="1" applyFont="1" applyFill="1" applyBorder="1" applyAlignment="1">
      <alignment horizontal="right" vertical="center"/>
    </xf>
    <xf numFmtId="3" fontId="22" fillId="0" borderId="75" xfId="73" applyNumberFormat="1" applyFont="1" applyFill="1" applyBorder="1" applyAlignment="1">
      <alignment horizontal="right" vertical="center"/>
    </xf>
    <xf numFmtId="0" fontId="22" fillId="0" borderId="42" xfId="81" applyFont="1" applyBorder="1" applyAlignment="1">
      <alignment vertical="center" wrapText="1"/>
    </xf>
    <xf numFmtId="3" fontId="22" fillId="0" borderId="51" xfId="73" applyNumberFormat="1" applyFont="1" applyFill="1" applyBorder="1" applyAlignment="1">
      <alignment horizontal="right" vertical="center"/>
    </xf>
    <xf numFmtId="3" fontId="22" fillId="0" borderId="40" xfId="73" applyNumberFormat="1" applyFont="1" applyBorder="1" applyAlignment="1">
      <alignment horizontal="right" vertical="center"/>
    </xf>
    <xf numFmtId="3" fontId="22" fillId="0" borderId="62" xfId="73" applyNumberFormat="1" applyFont="1" applyFill="1" applyBorder="1" applyAlignment="1">
      <alignment horizontal="right" vertical="center"/>
    </xf>
    <xf numFmtId="3" fontId="22" fillId="0" borderId="40" xfId="73" applyNumberFormat="1" applyFont="1" applyFill="1" applyBorder="1" applyAlignment="1">
      <alignment horizontal="right" vertical="center"/>
    </xf>
    <xf numFmtId="3" fontId="22" fillId="0" borderId="26" xfId="73" applyNumberFormat="1" applyFont="1" applyFill="1" applyBorder="1" applyAlignment="1">
      <alignment horizontal="right" vertical="center"/>
    </xf>
    <xf numFmtId="3" fontId="22" fillId="0" borderId="50" xfId="73" applyNumberFormat="1" applyFont="1" applyFill="1" applyBorder="1" applyAlignment="1">
      <alignment horizontal="right" vertical="center"/>
    </xf>
    <xf numFmtId="3" fontId="22" fillId="0" borderId="43" xfId="73" applyNumberFormat="1" applyFont="1" applyBorder="1" applyAlignment="1">
      <alignment horizontal="right" vertical="center"/>
    </xf>
    <xf numFmtId="3" fontId="22" fillId="0" borderId="63" xfId="73" applyNumberFormat="1" applyFont="1" applyFill="1" applyBorder="1" applyAlignment="1">
      <alignment horizontal="right" vertical="center"/>
    </xf>
    <xf numFmtId="3" fontId="22" fillId="0" borderId="43" xfId="73" applyNumberFormat="1" applyFont="1" applyFill="1" applyBorder="1" applyAlignment="1">
      <alignment horizontal="right" vertical="center"/>
    </xf>
    <xf numFmtId="0" fontId="22" fillId="0" borderId="41" xfId="73" applyFont="1" applyFill="1" applyBorder="1" applyAlignment="1">
      <alignment horizontal="justify" vertical="center" wrapText="1"/>
    </xf>
    <xf numFmtId="4" fontId="22" fillId="0" borderId="41" xfId="73" applyNumberFormat="1" applyFont="1" applyFill="1" applyBorder="1" applyAlignment="1">
      <alignment horizontal="justify" vertical="center" wrapText="1"/>
    </xf>
    <xf numFmtId="0" fontId="22" fillId="0" borderId="52" xfId="73" applyFont="1" applyFill="1" applyBorder="1" applyAlignment="1">
      <alignment horizontal="justify" vertical="center" wrapText="1"/>
    </xf>
    <xf numFmtId="0" fontId="97" fillId="0" borderId="0" xfId="81" applyFont="1"/>
    <xf numFmtId="0" fontId="20" fillId="0" borderId="0" xfId="73" applyFont="1" applyFill="1" applyBorder="1" applyAlignment="1">
      <alignment vertical="center"/>
    </xf>
    <xf numFmtId="0" fontId="20" fillId="0" borderId="47" xfId="73" applyFont="1" applyFill="1" applyBorder="1" applyAlignment="1">
      <alignment horizontal="justify" vertical="justify"/>
    </xf>
    <xf numFmtId="3" fontId="65" fillId="26" borderId="139" xfId="73" applyNumberFormat="1" applyFont="1" applyFill="1" applyBorder="1" applyAlignment="1">
      <alignment vertical="center"/>
    </xf>
    <xf numFmtId="3" fontId="65" fillId="26" borderId="140" xfId="73" applyNumberFormat="1" applyFont="1" applyFill="1" applyBorder="1" applyAlignment="1">
      <alignment vertical="center"/>
    </xf>
    <xf numFmtId="3" fontId="65" fillId="26" borderId="141" xfId="73" applyNumberFormat="1" applyFont="1" applyFill="1" applyBorder="1" applyAlignment="1">
      <alignment vertical="center"/>
    </xf>
    <xf numFmtId="0" fontId="20" fillId="0" borderId="0" xfId="73" applyFont="1" applyAlignment="1"/>
    <xf numFmtId="0" fontId="20" fillId="0" borderId="0" xfId="73" applyFont="1" applyFill="1" applyAlignment="1"/>
    <xf numFmtId="0" fontId="22" fillId="0" borderId="28" xfId="73" applyFont="1" applyFill="1" applyBorder="1" applyAlignment="1">
      <alignment horizontal="center" vertical="center"/>
    </xf>
    <xf numFmtId="0" fontId="22" fillId="0" borderId="44" xfId="73" applyFont="1" applyFill="1" applyBorder="1" applyAlignment="1">
      <alignment horizontal="left" vertical="center" wrapText="1"/>
    </xf>
    <xf numFmtId="0" fontId="63" fillId="0" borderId="0" xfId="83" applyFont="1" applyAlignment="1">
      <alignment wrapText="1"/>
    </xf>
    <xf numFmtId="0" fontId="63" fillId="0" borderId="0" xfId="83" applyFont="1"/>
    <xf numFmtId="0" fontId="63" fillId="0" borderId="5" xfId="83" applyFont="1" applyBorder="1" applyAlignment="1">
      <alignment vertical="center" wrapText="1"/>
    </xf>
    <xf numFmtId="0" fontId="63" fillId="0" borderId="4" xfId="83" applyFont="1" applyBorder="1" applyAlignment="1">
      <alignment vertical="center" wrapText="1"/>
    </xf>
    <xf numFmtId="3" fontId="63" fillId="0" borderId="4" xfId="83" applyNumberFormat="1" applyFont="1" applyBorder="1" applyAlignment="1">
      <alignment vertical="center"/>
    </xf>
    <xf numFmtId="170" fontId="63" fillId="0" borderId="6" xfId="83" applyNumberFormat="1" applyFont="1" applyBorder="1" applyAlignment="1">
      <alignment vertical="center" wrapText="1"/>
    </xf>
    <xf numFmtId="0" fontId="4" fillId="0" borderId="0" xfId="83" applyAlignment="1">
      <alignment vertical="center"/>
    </xf>
    <xf numFmtId="0" fontId="63" fillId="0" borderId="0" xfId="83" applyFont="1" applyAlignment="1">
      <alignment vertical="center"/>
    </xf>
    <xf numFmtId="0" fontId="63" fillId="0" borderId="4" xfId="83" applyFont="1" applyFill="1" applyBorder="1" applyAlignment="1">
      <alignment vertical="center" wrapText="1"/>
    </xf>
    <xf numFmtId="0" fontId="63" fillId="0" borderId="5" xfId="83" applyFont="1" applyFill="1" applyBorder="1" applyAlignment="1">
      <alignment vertical="center" wrapText="1"/>
    </xf>
    <xf numFmtId="3" fontId="62" fillId="0" borderId="48" xfId="83" applyNumberFormat="1" applyFont="1" applyFill="1" applyBorder="1" applyAlignment="1">
      <alignment vertical="center"/>
    </xf>
    <xf numFmtId="170" fontId="62" fillId="0" borderId="8" xfId="83" applyNumberFormat="1" applyFont="1" applyFill="1" applyBorder="1" applyAlignment="1">
      <alignment vertical="center" wrapText="1"/>
    </xf>
    <xf numFmtId="0" fontId="4" fillId="0" borderId="0" xfId="83" applyFont="1" applyAlignment="1">
      <alignment wrapText="1"/>
    </xf>
    <xf numFmtId="0" fontId="4" fillId="0" borderId="0" xfId="83" applyAlignment="1">
      <alignment wrapText="1"/>
    </xf>
    <xf numFmtId="0" fontId="4" fillId="0" borderId="0" xfId="83"/>
    <xf numFmtId="3" fontId="63" fillId="0" borderId="4" xfId="83" applyNumberFormat="1" applyFont="1" applyFill="1" applyBorder="1" applyAlignment="1">
      <alignment vertical="center"/>
    </xf>
    <xf numFmtId="170" fontId="63" fillId="0" borderId="6" xfId="83" applyNumberFormat="1" applyFont="1" applyFill="1" applyBorder="1" applyAlignment="1">
      <alignment vertical="center" wrapText="1"/>
    </xf>
    <xf numFmtId="3" fontId="62" fillId="0" borderId="4" xfId="83" applyNumberFormat="1" applyFont="1" applyFill="1" applyBorder="1" applyAlignment="1">
      <alignment vertical="center"/>
    </xf>
    <xf numFmtId="170" fontId="62" fillId="0" borderId="6" xfId="83" applyNumberFormat="1" applyFont="1" applyFill="1" applyBorder="1" applyAlignment="1">
      <alignment vertical="center" wrapText="1"/>
    </xf>
    <xf numFmtId="4" fontId="65" fillId="29" borderId="53" xfId="0" applyNumberFormat="1" applyFont="1" applyFill="1" applyBorder="1" applyAlignment="1">
      <alignment horizontal="center" vertical="center"/>
    </xf>
    <xf numFmtId="172" fontId="74" fillId="28" borderId="4" xfId="0" applyNumberFormat="1" applyFont="1" applyFill="1" applyBorder="1" applyAlignment="1">
      <alignment horizontal="center" vertical="center" wrapText="1"/>
    </xf>
    <xf numFmtId="0" fontId="12" fillId="0" borderId="0" xfId="76"/>
    <xf numFmtId="0" fontId="65" fillId="0" borderId="142" xfId="60" applyFont="1" applyFill="1" applyBorder="1" applyAlignment="1" applyProtection="1">
      <alignment horizontal="center" vertical="center" wrapText="1"/>
      <protection locked="0"/>
    </xf>
    <xf numFmtId="4" fontId="65" fillId="0" borderId="60" xfId="60" applyNumberFormat="1" applyFont="1" applyFill="1" applyBorder="1" applyAlignment="1" applyProtection="1">
      <alignment horizontal="center" vertical="center" wrapText="1"/>
      <protection locked="0"/>
    </xf>
    <xf numFmtId="0" fontId="65" fillId="0" borderId="143" xfId="60" applyFont="1" applyFill="1" applyBorder="1" applyAlignment="1" applyProtection="1">
      <alignment horizontal="center" vertical="center" wrapText="1"/>
      <protection locked="0"/>
    </xf>
    <xf numFmtId="4" fontId="65" fillId="0" borderId="39" xfId="60" applyNumberFormat="1" applyFont="1" applyFill="1" applyBorder="1" applyAlignment="1" applyProtection="1">
      <alignment horizontal="center" vertical="center" wrapText="1"/>
      <protection locked="0"/>
    </xf>
    <xf numFmtId="4" fontId="65" fillId="26" borderId="78" xfId="60" applyNumberFormat="1" applyFont="1" applyFill="1" applyBorder="1" applyAlignment="1" applyProtection="1">
      <alignment horizontal="left" vertical="center"/>
      <protection locked="0"/>
    </xf>
    <xf numFmtId="0" fontId="22" fillId="0" borderId="78" xfId="60" applyFont="1" applyFill="1" applyBorder="1" applyAlignment="1" applyProtection="1">
      <alignment horizontal="left" vertical="center" wrapText="1"/>
      <protection locked="0"/>
    </xf>
    <xf numFmtId="3" fontId="22" fillId="32" borderId="78" xfId="60" applyNumberFormat="1" applyFont="1" applyFill="1" applyBorder="1" applyAlignment="1" applyProtection="1">
      <alignment horizontal="right" vertical="center"/>
      <protection locked="0"/>
    </xf>
    <xf numFmtId="4" fontId="65" fillId="26" borderId="78" xfId="60" applyNumberFormat="1" applyFont="1" applyFill="1" applyBorder="1" applyAlignment="1" applyProtection="1">
      <alignment horizontal="left" vertical="center" wrapText="1"/>
      <protection locked="0"/>
    </xf>
    <xf numFmtId="9" fontId="65" fillId="26" borderId="6" xfId="60" applyNumberFormat="1" applyFont="1" applyFill="1" applyBorder="1" applyAlignment="1" applyProtection="1">
      <alignment horizontal="center" vertical="center"/>
      <protection locked="0"/>
    </xf>
    <xf numFmtId="0" fontId="65" fillId="0" borderId="4" xfId="70" applyFont="1" applyFill="1" applyBorder="1" applyAlignment="1">
      <alignment horizontal="center" vertical="center" wrapText="1"/>
    </xf>
    <xf numFmtId="0" fontId="12" fillId="0" borderId="0" xfId="76" applyAlignment="1">
      <alignment vertical="center"/>
    </xf>
    <xf numFmtId="0" fontId="17" fillId="0" borderId="0" xfId="60" applyFont="1" applyAlignment="1" applyProtection="1">
      <alignment vertical="center" wrapText="1"/>
      <protection locked="0"/>
    </xf>
    <xf numFmtId="9" fontId="22" fillId="0" borderId="41" xfId="60" applyNumberFormat="1" applyFont="1" applyFill="1" applyBorder="1" applyAlignment="1" applyProtection="1">
      <alignment horizontal="center" vertical="center"/>
      <protection locked="0"/>
    </xf>
    <xf numFmtId="4" fontId="65" fillId="26" borderId="7" xfId="60" applyNumberFormat="1" applyFont="1" applyFill="1" applyBorder="1" applyAlignment="1" applyProtection="1">
      <alignment horizontal="left" vertical="center" wrapText="1"/>
      <protection locked="0"/>
    </xf>
    <xf numFmtId="3" fontId="65" fillId="26" borderId="48" xfId="60" applyNumberFormat="1" applyFont="1" applyFill="1" applyBorder="1" applyAlignment="1" applyProtection="1">
      <alignment horizontal="right" vertical="center"/>
      <protection locked="0"/>
    </xf>
    <xf numFmtId="9" fontId="65" fillId="26" borderId="8" xfId="60" applyNumberFormat="1" applyFont="1" applyFill="1" applyBorder="1" applyAlignment="1" applyProtection="1">
      <alignment horizontal="center" vertical="center"/>
      <protection locked="0"/>
    </xf>
    <xf numFmtId="0" fontId="22" fillId="0" borderId="0" xfId="0" applyFont="1"/>
    <xf numFmtId="0" fontId="65" fillId="0" borderId="0" xfId="0" applyFont="1" applyBorder="1" applyAlignment="1">
      <alignment horizontal="center"/>
    </xf>
    <xf numFmtId="0" fontId="65" fillId="0" borderId="0" xfId="84" applyFont="1" applyFill="1" applyBorder="1" applyAlignment="1">
      <alignment horizontal="center" vertical="center" wrapText="1"/>
    </xf>
    <xf numFmtId="0" fontId="65" fillId="27" borderId="80" xfId="0" applyFont="1" applyFill="1" applyBorder="1" applyAlignment="1">
      <alignment horizontal="center" vertical="center" wrapText="1"/>
    </xf>
    <xf numFmtId="0" fontId="65" fillId="27" borderId="100" xfId="84" applyFont="1" applyFill="1" applyBorder="1" applyAlignment="1">
      <alignment horizontal="center" vertical="center" wrapText="1"/>
    </xf>
    <xf numFmtId="0" fontId="65" fillId="30" borderId="100" xfId="84" applyFont="1" applyFill="1" applyBorder="1" applyAlignment="1">
      <alignment horizontal="center" vertical="center" wrapText="1"/>
    </xf>
    <xf numFmtId="0" fontId="65" fillId="27" borderId="86" xfId="84" applyFont="1" applyFill="1" applyBorder="1" applyAlignment="1">
      <alignment horizontal="center" vertical="center" wrapText="1"/>
    </xf>
    <xf numFmtId="0" fontId="22" fillId="0" borderId="0" xfId="0" applyFont="1" applyFill="1" applyAlignment="1">
      <alignment horizontal="center" vertical="center" wrapText="1"/>
    </xf>
    <xf numFmtId="0" fontId="65" fillId="27" borderId="50" xfId="0" applyFont="1" applyFill="1" applyBorder="1" applyAlignment="1">
      <alignment horizontal="center" vertical="center"/>
    </xf>
    <xf numFmtId="0" fontId="22" fillId="27" borderId="50" xfId="0" applyFont="1" applyFill="1" applyBorder="1" applyAlignment="1">
      <alignment horizontal="left" vertical="center" wrapText="1"/>
    </xf>
    <xf numFmtId="4" fontId="22" fillId="27" borderId="50" xfId="0" applyNumberFormat="1" applyFont="1" applyFill="1" applyBorder="1" applyAlignment="1">
      <alignment horizontal="right" vertical="center"/>
    </xf>
    <xf numFmtId="4" fontId="22" fillId="30" borderId="50" xfId="0" applyNumberFormat="1" applyFont="1" applyFill="1" applyBorder="1" applyAlignment="1">
      <alignment horizontal="right" vertical="center"/>
    </xf>
    <xf numFmtId="4" fontId="65" fillId="27" borderId="50" xfId="0" applyNumberFormat="1" applyFont="1" applyFill="1" applyBorder="1" applyAlignment="1">
      <alignment horizontal="right" vertical="center"/>
    </xf>
    <xf numFmtId="4" fontId="22" fillId="27" borderId="81" xfId="0" applyNumberFormat="1" applyFont="1" applyFill="1" applyBorder="1" applyAlignment="1">
      <alignment horizontal="right" vertical="center"/>
    </xf>
    <xf numFmtId="0" fontId="22" fillId="0" borderId="0" xfId="0" applyFont="1" applyAlignment="1">
      <alignment vertical="center"/>
    </xf>
    <xf numFmtId="0" fontId="65" fillId="27" borderId="4" xfId="0" applyFont="1" applyFill="1" applyBorder="1" applyAlignment="1">
      <alignment horizontal="center" vertical="center"/>
    </xf>
    <xf numFmtId="0" fontId="22" fillId="27" borderId="4" xfId="0" applyFont="1" applyFill="1" applyBorder="1" applyAlignment="1">
      <alignment horizontal="left" vertical="center" wrapText="1"/>
    </xf>
    <xf numFmtId="4" fontId="22" fillId="27" borderId="4" xfId="0" applyNumberFormat="1" applyFont="1" applyFill="1" applyBorder="1" applyAlignment="1">
      <alignment horizontal="right" vertical="center"/>
    </xf>
    <xf numFmtId="4" fontId="22" fillId="30" borderId="4" xfId="0" applyNumberFormat="1" applyFont="1" applyFill="1" applyBorder="1" applyAlignment="1">
      <alignment horizontal="right" vertical="center"/>
    </xf>
    <xf numFmtId="4" fontId="65" fillId="27" borderId="4" xfId="0" applyNumberFormat="1" applyFont="1" applyFill="1" applyBorder="1" applyAlignment="1">
      <alignment horizontal="right" vertical="center"/>
    </xf>
    <xf numFmtId="4" fontId="22" fillId="27" borderId="84" xfId="0" applyNumberFormat="1" applyFont="1" applyFill="1" applyBorder="1" applyAlignment="1">
      <alignment horizontal="right" vertical="center"/>
    </xf>
    <xf numFmtId="4" fontId="65" fillId="30" borderId="4" xfId="0" applyNumberFormat="1" applyFont="1" applyFill="1" applyBorder="1" applyAlignment="1">
      <alignment horizontal="right" vertical="center"/>
    </xf>
    <xf numFmtId="4" fontId="65" fillId="30" borderId="47" xfId="0" applyNumberFormat="1" applyFont="1" applyFill="1" applyBorder="1" applyAlignment="1">
      <alignment horizontal="right" vertical="center"/>
    </xf>
    <xf numFmtId="0" fontId="22" fillId="0" borderId="4" xfId="0" applyFont="1" applyFill="1" applyBorder="1" applyAlignment="1">
      <alignment horizontal="left" vertical="center" wrapText="1"/>
    </xf>
    <xf numFmtId="4" fontId="22" fillId="24" borderId="4" xfId="0" applyNumberFormat="1" applyFont="1" applyFill="1" applyBorder="1" applyAlignment="1">
      <alignment horizontal="right" vertical="center"/>
    </xf>
    <xf numFmtId="4" fontId="22" fillId="0" borderId="4" xfId="0" applyNumberFormat="1" applyFont="1" applyBorder="1" applyAlignment="1">
      <alignment horizontal="right" vertical="center"/>
    </xf>
    <xf numFmtId="4" fontId="65" fillId="27" borderId="4" xfId="0" applyNumberFormat="1" applyFont="1" applyFill="1" applyBorder="1" applyAlignment="1">
      <alignment vertical="center"/>
    </xf>
    <xf numFmtId="4" fontId="22" fillId="0" borderId="4" xfId="0" applyNumberFormat="1" applyFont="1" applyFill="1" applyBorder="1" applyAlignment="1">
      <alignment vertical="center"/>
    </xf>
    <xf numFmtId="4" fontId="22" fillId="0" borderId="41" xfId="0" applyNumberFormat="1" applyFont="1" applyFill="1" applyBorder="1" applyAlignment="1">
      <alignment vertical="center"/>
    </xf>
    <xf numFmtId="4" fontId="65" fillId="0" borderId="0" xfId="0" applyNumberFormat="1" applyFont="1" applyAlignment="1">
      <alignment vertical="center"/>
    </xf>
    <xf numFmtId="0" fontId="65" fillId="0" borderId="0" xfId="0" applyFont="1" applyFill="1" applyAlignment="1">
      <alignment vertical="center"/>
    </xf>
    <xf numFmtId="4" fontId="22" fillId="24" borderId="41" xfId="0" applyNumberFormat="1" applyFont="1" applyFill="1" applyBorder="1" applyAlignment="1">
      <alignment horizontal="right" vertical="center"/>
    </xf>
    <xf numFmtId="0" fontId="65" fillId="0" borderId="0" xfId="0" applyFont="1" applyFill="1" applyAlignment="1">
      <alignment horizontal="left" vertical="center"/>
    </xf>
    <xf numFmtId="4" fontId="65" fillId="30" borderId="84" xfId="0" applyNumberFormat="1" applyFont="1" applyFill="1" applyBorder="1" applyAlignment="1">
      <alignment horizontal="right" vertical="center"/>
    </xf>
    <xf numFmtId="4" fontId="22" fillId="0" borderId="4" xfId="0" applyNumberFormat="1" applyFont="1" applyFill="1" applyBorder="1" applyAlignment="1">
      <alignment horizontal="right" vertical="center"/>
    </xf>
    <xf numFmtId="4" fontId="22" fillId="0" borderId="41" xfId="0" applyNumberFormat="1" applyFont="1" applyFill="1" applyBorder="1" applyAlignment="1">
      <alignment horizontal="right" vertical="center"/>
    </xf>
    <xf numFmtId="4" fontId="22" fillId="0" borderId="81" xfId="0" applyNumberFormat="1" applyFont="1" applyFill="1" applyBorder="1" applyAlignment="1">
      <alignment horizontal="right" vertical="center"/>
    </xf>
    <xf numFmtId="4" fontId="65" fillId="30" borderId="4" xfId="0" applyNumberFormat="1" applyFont="1" applyFill="1" applyBorder="1" applyAlignment="1">
      <alignment vertical="center"/>
    </xf>
    <xf numFmtId="4" fontId="65" fillId="30" borderId="41" xfId="0" applyNumberFormat="1" applyFont="1" applyFill="1" applyBorder="1" applyAlignment="1">
      <alignment vertical="center"/>
    </xf>
    <xf numFmtId="4" fontId="22" fillId="0" borderId="4" xfId="0" applyNumberFormat="1" applyFont="1" applyBorder="1" applyAlignment="1">
      <alignment vertical="center"/>
    </xf>
    <xf numFmtId="4" fontId="22" fillId="30" borderId="4" xfId="0" applyNumberFormat="1" applyFont="1" applyFill="1" applyBorder="1" applyAlignment="1">
      <alignment vertical="center"/>
    </xf>
    <xf numFmtId="4" fontId="22" fillId="0" borderId="84" xfId="0" applyNumberFormat="1" applyFont="1" applyFill="1" applyBorder="1" applyAlignment="1">
      <alignment horizontal="right" vertical="center"/>
    </xf>
    <xf numFmtId="0" fontId="22" fillId="0" borderId="4" xfId="0" applyFont="1" applyFill="1" applyBorder="1" applyAlignment="1">
      <alignment vertical="center" wrapText="1"/>
    </xf>
    <xf numFmtId="4" fontId="65" fillId="30" borderId="85" xfId="0" applyNumberFormat="1" applyFont="1" applyFill="1" applyBorder="1" applyAlignment="1">
      <alignment horizontal="right" vertical="center"/>
    </xf>
    <xf numFmtId="4" fontId="65" fillId="0" borderId="0" xfId="0" applyNumberFormat="1" applyFont="1" applyFill="1" applyBorder="1" applyAlignment="1">
      <alignment horizontal="right" vertical="center"/>
    </xf>
    <xf numFmtId="4" fontId="22" fillId="0" borderId="85" xfId="0" applyNumberFormat="1" applyFont="1" applyFill="1" applyBorder="1" applyAlignment="1">
      <alignment horizontal="right" vertical="center"/>
    </xf>
    <xf numFmtId="4" fontId="65" fillId="30" borderId="121" xfId="0" applyNumberFormat="1" applyFont="1" applyFill="1" applyBorder="1" applyAlignment="1">
      <alignment horizontal="right" vertical="center"/>
    </xf>
    <xf numFmtId="4" fontId="22" fillId="24" borderId="85" xfId="0" applyNumberFormat="1" applyFont="1" applyFill="1" applyBorder="1" applyAlignment="1">
      <alignment horizontal="right" vertical="center"/>
    </xf>
    <xf numFmtId="0" fontId="65" fillId="24" borderId="0" xfId="0" applyFont="1" applyFill="1" applyAlignment="1">
      <alignment vertical="center"/>
    </xf>
    <xf numFmtId="0" fontId="22" fillId="0" borderId="0" xfId="0" applyFont="1" applyFill="1" applyAlignment="1">
      <alignment vertical="center"/>
    </xf>
    <xf numFmtId="4" fontId="65" fillId="30" borderId="89" xfId="0" applyNumberFormat="1" applyFont="1" applyFill="1" applyBorder="1" applyAlignment="1">
      <alignment horizontal="right" vertical="center"/>
    </xf>
    <xf numFmtId="4" fontId="65" fillId="30" borderId="98" xfId="0" applyNumberFormat="1" applyFont="1" applyFill="1" applyBorder="1" applyAlignment="1">
      <alignment horizontal="right" vertical="center"/>
    </xf>
    <xf numFmtId="4" fontId="65" fillId="30" borderId="80" xfId="0" applyNumberFormat="1" applyFont="1" applyFill="1" applyBorder="1" applyAlignment="1">
      <alignment horizontal="right" vertical="center"/>
    </xf>
    <xf numFmtId="4" fontId="65" fillId="30" borderId="86" xfId="0" applyNumberFormat="1" applyFont="1" applyFill="1" applyBorder="1" applyAlignment="1">
      <alignment horizontal="right" vertical="center"/>
    </xf>
    <xf numFmtId="0" fontId="22" fillId="0" borderId="0" xfId="0" applyFont="1" applyBorder="1" applyAlignment="1">
      <alignment horizontal="left"/>
    </xf>
    <xf numFmtId="0" fontId="22" fillId="0" borderId="0" xfId="0" applyFont="1" applyBorder="1" applyAlignment="1">
      <alignment horizontal="center" vertical="center"/>
    </xf>
    <xf numFmtId="0" fontId="22" fillId="0" borderId="0" xfId="0" applyFont="1" applyBorder="1" applyAlignment="1">
      <alignment horizontal="left" wrapText="1"/>
    </xf>
    <xf numFmtId="0" fontId="22" fillId="0" borderId="0" xfId="0" applyFont="1" applyBorder="1"/>
    <xf numFmtId="0" fontId="65" fillId="0" borderId="0" xfId="0" applyFont="1" applyBorder="1"/>
    <xf numFmtId="0" fontId="65" fillId="24" borderId="0" xfId="0" applyFont="1" applyFill="1" applyBorder="1"/>
    <xf numFmtId="0" fontId="22" fillId="0" borderId="0" xfId="0" applyFont="1" applyAlignment="1">
      <alignment horizontal="left"/>
    </xf>
    <xf numFmtId="0" fontId="22" fillId="0" borderId="0" xfId="0" applyFont="1" applyAlignment="1">
      <alignment horizontal="center" vertical="center"/>
    </xf>
    <xf numFmtId="4" fontId="22" fillId="0" borderId="0" xfId="0" applyNumberFormat="1" applyFont="1"/>
    <xf numFmtId="0" fontId="65" fillId="0" borderId="0" xfId="0" applyFont="1"/>
    <xf numFmtId="0" fontId="65" fillId="24" borderId="0" xfId="0" applyFont="1" applyFill="1"/>
    <xf numFmtId="0" fontId="65" fillId="27" borderId="79"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0" xfId="0" applyFont="1" applyFill="1" applyAlignment="1">
      <alignment horizontal="left"/>
    </xf>
    <xf numFmtId="4" fontId="16" fillId="0" borderId="6" xfId="84" applyNumberFormat="1" applyFont="1" applyFill="1" applyBorder="1" applyAlignment="1">
      <alignment vertical="center"/>
    </xf>
    <xf numFmtId="4" fontId="16" fillId="0" borderId="43" xfId="84" applyNumberFormat="1" applyFont="1" applyFill="1" applyBorder="1" applyAlignment="1">
      <alignment vertical="center"/>
    </xf>
    <xf numFmtId="49" fontId="16" fillId="0" borderId="63" xfId="84" applyNumberFormat="1" applyFont="1" applyFill="1" applyBorder="1" applyAlignment="1" applyProtection="1">
      <alignment horizontal="center" vertical="center"/>
      <protection hidden="1"/>
    </xf>
    <xf numFmtId="0" fontId="16" fillId="0" borderId="1" xfId="84" applyFont="1" applyFill="1" applyBorder="1" applyAlignment="1">
      <alignment horizontal="left" vertical="center"/>
    </xf>
    <xf numFmtId="49" fontId="16" fillId="0" borderId="5" xfId="84" applyNumberFormat="1" applyFont="1" applyFill="1" applyBorder="1" applyAlignment="1" applyProtection="1">
      <alignment horizontal="center" vertical="center"/>
      <protection hidden="1"/>
    </xf>
    <xf numFmtId="0" fontId="16" fillId="0" borderId="13" xfId="84" applyFont="1" applyFill="1" applyBorder="1" applyAlignment="1">
      <alignment horizontal="left" vertical="center"/>
    </xf>
    <xf numFmtId="4" fontId="16" fillId="27" borderId="6" xfId="84" applyNumberFormat="1" applyFont="1" applyFill="1" applyBorder="1" applyAlignment="1">
      <alignment vertical="center"/>
    </xf>
    <xf numFmtId="0" fontId="16" fillId="0" borderId="13" xfId="84" applyFont="1" applyFill="1" applyBorder="1" applyAlignment="1">
      <alignment horizontal="left" vertical="center" wrapText="1"/>
    </xf>
    <xf numFmtId="4" fontId="16" fillId="27" borderId="6" xfId="84" applyNumberFormat="1" applyFont="1" applyFill="1" applyBorder="1" applyAlignment="1">
      <alignment horizontal="right" vertical="center"/>
    </xf>
    <xf numFmtId="49" fontId="16" fillId="0" borderId="70" xfId="84" applyNumberFormat="1" applyFont="1" applyFill="1" applyBorder="1" applyAlignment="1" applyProtection="1">
      <alignment horizontal="center" vertical="center"/>
      <protection hidden="1"/>
    </xf>
    <xf numFmtId="0" fontId="16" fillId="0" borderId="9" xfId="84" applyFont="1" applyFill="1" applyBorder="1" applyAlignment="1">
      <alignment horizontal="left" vertical="center"/>
    </xf>
    <xf numFmtId="49" fontId="20" fillId="0" borderId="10" xfId="84" applyNumberFormat="1" applyFont="1" applyBorder="1" applyAlignment="1">
      <alignment horizontal="center" vertical="center" wrapText="1"/>
    </xf>
    <xf numFmtId="0" fontId="20" fillId="0" borderId="11" xfId="84" applyFont="1" applyBorder="1" applyAlignment="1">
      <alignment horizontal="left" vertical="center" wrapText="1"/>
    </xf>
    <xf numFmtId="4" fontId="20" fillId="0" borderId="12" xfId="84" applyNumberFormat="1" applyFont="1" applyFill="1" applyBorder="1" applyAlignment="1">
      <alignment vertical="center"/>
    </xf>
    <xf numFmtId="49" fontId="20" fillId="0" borderId="5" xfId="84" applyNumberFormat="1" applyFont="1" applyBorder="1" applyAlignment="1">
      <alignment horizontal="center" vertical="center" wrapText="1"/>
    </xf>
    <xf numFmtId="0" fontId="20" fillId="0" borderId="13" xfId="84" applyFont="1" applyBorder="1" applyAlignment="1">
      <alignment horizontal="left" vertical="center" wrapText="1"/>
    </xf>
    <xf numFmtId="4" fontId="20" fillId="0" borderId="6" xfId="84" applyNumberFormat="1" applyFont="1" applyFill="1" applyBorder="1" applyAlignment="1">
      <alignment vertical="center"/>
    </xf>
    <xf numFmtId="0" fontId="20" fillId="0" borderId="13" xfId="84" applyFont="1" applyBorder="1" applyAlignment="1">
      <alignment vertical="center" wrapText="1"/>
    </xf>
    <xf numFmtId="49" fontId="20" fillId="0" borderId="13" xfId="84" applyNumberFormat="1" applyFont="1" applyBorder="1" applyAlignment="1">
      <alignment vertical="center" wrapText="1"/>
    </xf>
    <xf numFmtId="49" fontId="20" fillId="27" borderId="5" xfId="84" applyNumberFormat="1" applyFont="1" applyFill="1" applyBorder="1" applyAlignment="1">
      <alignment horizontal="center" vertical="center" wrapText="1"/>
    </xf>
    <xf numFmtId="49" fontId="20" fillId="27" borderId="13" xfId="84" applyNumberFormat="1" applyFont="1" applyFill="1" applyBorder="1" applyAlignment="1">
      <alignment vertical="center" wrapText="1"/>
    </xf>
    <xf numFmtId="0" fontId="16" fillId="0" borderId="0" xfId="68" applyFont="1" applyAlignment="1" applyProtection="1">
      <alignment vertical="center"/>
      <protection locked="0"/>
    </xf>
    <xf numFmtId="49" fontId="20" fillId="0" borderId="5" xfId="84" applyNumberFormat="1" applyFont="1" applyFill="1" applyBorder="1" applyAlignment="1">
      <alignment horizontal="center" vertical="center" wrapText="1"/>
    </xf>
    <xf numFmtId="0" fontId="20" fillId="0" borderId="13" xfId="84" applyFont="1" applyFill="1" applyBorder="1" applyAlignment="1">
      <alignment horizontal="left" vertical="center" wrapText="1"/>
    </xf>
    <xf numFmtId="49" fontId="20" fillId="0" borderId="70" xfId="84" applyNumberFormat="1" applyFont="1" applyBorder="1" applyAlignment="1">
      <alignment horizontal="center" vertical="center" wrapText="1"/>
    </xf>
    <xf numFmtId="0" fontId="20" fillId="0" borderId="9" xfId="84" applyFont="1" applyBorder="1" applyAlignment="1">
      <alignment horizontal="left" vertical="center" wrapText="1"/>
    </xf>
    <xf numFmtId="0" fontId="20" fillId="0" borderId="13" xfId="84" applyFont="1" applyFill="1" applyBorder="1" applyAlignment="1">
      <alignment vertical="center" wrapText="1"/>
    </xf>
    <xf numFmtId="0" fontId="20" fillId="27" borderId="13" xfId="84" applyFont="1" applyFill="1" applyBorder="1" applyAlignment="1">
      <alignment horizontal="left" vertical="center" wrapText="1"/>
    </xf>
    <xf numFmtId="4" fontId="20" fillId="27" borderId="6" xfId="84" applyNumberFormat="1" applyFont="1" applyFill="1" applyBorder="1" applyAlignment="1">
      <alignment vertical="center"/>
    </xf>
    <xf numFmtId="49" fontId="20" fillId="0" borderId="5" xfId="84" applyNumberFormat="1" applyFont="1" applyBorder="1" applyAlignment="1" applyProtection="1">
      <alignment horizontal="center" vertical="center" wrapText="1"/>
    </xf>
    <xf numFmtId="4" fontId="20" fillId="27" borderId="5" xfId="84" applyNumberFormat="1" applyFont="1" applyFill="1" applyBorder="1" applyAlignment="1">
      <alignment horizontal="center" vertical="center" wrapText="1"/>
    </xf>
    <xf numFmtId="4" fontId="20" fillId="27" borderId="13" xfId="84" applyNumberFormat="1" applyFont="1" applyFill="1" applyBorder="1" applyAlignment="1">
      <alignment horizontal="left" vertical="center" wrapText="1"/>
    </xf>
    <xf numFmtId="49" fontId="20" fillId="0" borderId="63" xfId="84" applyNumberFormat="1" applyFont="1" applyBorder="1" applyAlignment="1">
      <alignment horizontal="center" vertical="center" wrapText="1"/>
    </xf>
    <xf numFmtId="0" fontId="20" fillId="0" borderId="1" xfId="84" applyFont="1" applyBorder="1" applyAlignment="1">
      <alignment horizontal="left" vertical="center" wrapText="1"/>
    </xf>
    <xf numFmtId="4" fontId="20" fillId="0" borderId="13" xfId="84" applyNumberFormat="1" applyFont="1" applyBorder="1" applyAlignment="1">
      <alignment horizontal="left" vertical="center" wrapText="1"/>
    </xf>
    <xf numFmtId="171" fontId="16" fillId="0" borderId="63" xfId="84" applyNumberFormat="1" applyFont="1" applyBorder="1" applyAlignment="1">
      <alignment horizontal="center" vertical="center"/>
    </xf>
    <xf numFmtId="0" fontId="16" fillId="0" borderId="50" xfId="84" applyFont="1" applyBorder="1" applyAlignment="1">
      <alignment vertical="center" wrapText="1"/>
    </xf>
    <xf numFmtId="4" fontId="16" fillId="27" borderId="43" xfId="84" applyNumberFormat="1" applyFont="1" applyFill="1" applyBorder="1" applyAlignment="1">
      <alignment vertical="center"/>
    </xf>
    <xf numFmtId="171" fontId="16" fillId="0" borderId="5" xfId="84" applyNumberFormat="1" applyFont="1" applyBorder="1" applyAlignment="1">
      <alignment horizontal="center" vertical="center"/>
    </xf>
    <xf numFmtId="0" fontId="16" fillId="0" borderId="4" xfId="84" applyFont="1" applyBorder="1" applyAlignment="1">
      <alignment vertical="center" wrapText="1"/>
    </xf>
    <xf numFmtId="49" fontId="20" fillId="0" borderId="13" xfId="84" applyNumberFormat="1" applyFont="1" applyFill="1" applyBorder="1" applyAlignment="1">
      <alignment vertical="center" wrapText="1"/>
    </xf>
    <xf numFmtId="4" fontId="65" fillId="28" borderId="4" xfId="0" quotePrefix="1" applyNumberFormat="1" applyFont="1" applyFill="1" applyBorder="1" applyAlignment="1">
      <alignment horizontal="right" vertical="center" wrapText="1"/>
    </xf>
    <xf numFmtId="0" fontId="65" fillId="0" borderId="4" xfId="70" applyFont="1" applyFill="1" applyBorder="1" applyAlignment="1">
      <alignment horizontal="center" vertical="center" wrapText="1"/>
    </xf>
    <xf numFmtId="0" fontId="3" fillId="0" borderId="0" xfId="85"/>
    <xf numFmtId="0" fontId="3" fillId="0" borderId="0" xfId="85" applyAlignment="1">
      <alignment wrapText="1"/>
    </xf>
    <xf numFmtId="0" fontId="90" fillId="0" borderId="23" xfId="85" applyFont="1" applyFill="1" applyBorder="1" applyAlignment="1">
      <alignment vertical="center" wrapText="1"/>
    </xf>
    <xf numFmtId="0" fontId="90" fillId="0" borderId="25" xfId="85" applyFont="1" applyFill="1" applyBorder="1" applyAlignment="1">
      <alignment vertical="center" wrapText="1"/>
    </xf>
    <xf numFmtId="0" fontId="90" fillId="0" borderId="26" xfId="85" applyFont="1" applyFill="1" applyBorder="1" applyAlignment="1">
      <alignment vertical="center" wrapText="1"/>
    </xf>
    <xf numFmtId="0" fontId="83" fillId="0" borderId="0" xfId="85" applyFont="1" applyFill="1"/>
    <xf numFmtId="0" fontId="83" fillId="0" borderId="0" xfId="85" applyFont="1" applyAlignment="1">
      <alignment wrapText="1"/>
    </xf>
    <xf numFmtId="0" fontId="3" fillId="0" borderId="0" xfId="85" applyAlignment="1">
      <alignment vertical="center"/>
    </xf>
    <xf numFmtId="0" fontId="83" fillId="0" borderId="0" xfId="85" applyFont="1" applyFill="1" applyAlignment="1">
      <alignment wrapText="1"/>
    </xf>
    <xf numFmtId="0" fontId="3" fillId="0" borderId="0" xfId="85" applyFill="1" applyAlignment="1">
      <alignment wrapText="1"/>
    </xf>
    <xf numFmtId="0" fontId="90" fillId="0" borderId="4" xfId="85" applyFont="1" applyBorder="1" applyAlignment="1">
      <alignment vertical="center" wrapText="1"/>
    </xf>
    <xf numFmtId="4" fontId="22" fillId="0" borderId="4" xfId="85" applyNumberFormat="1" applyFont="1" applyFill="1" applyBorder="1" applyAlignment="1">
      <alignment vertical="center"/>
    </xf>
    <xf numFmtId="0" fontId="99" fillId="0" borderId="4" xfId="85" applyFont="1" applyFill="1" applyBorder="1" applyAlignment="1">
      <alignment vertical="center" wrapText="1"/>
    </xf>
    <xf numFmtId="4" fontId="65" fillId="0" borderId="4" xfId="85" applyNumberFormat="1" applyFont="1" applyFill="1" applyBorder="1" applyAlignment="1">
      <alignment vertical="center"/>
    </xf>
    <xf numFmtId="0" fontId="98" fillId="0" borderId="0" xfId="85" applyFont="1" applyFill="1" applyAlignment="1">
      <alignment vertical="center"/>
    </xf>
    <xf numFmtId="4" fontId="22" fillId="0" borderId="53" xfId="85" applyNumberFormat="1" applyFont="1" applyFill="1" applyBorder="1" applyAlignment="1">
      <alignment vertical="center"/>
    </xf>
    <xf numFmtId="4" fontId="22" fillId="0" borderId="51" xfId="85" applyNumberFormat="1" applyFont="1" applyFill="1" applyBorder="1" applyAlignment="1">
      <alignment vertical="center"/>
    </xf>
    <xf numFmtId="4" fontId="22" fillId="0" borderId="50" xfId="85" applyNumberFormat="1" applyFont="1" applyFill="1" applyBorder="1" applyAlignment="1">
      <alignment vertical="center"/>
    </xf>
    <xf numFmtId="4" fontId="84" fillId="0" borderId="0" xfId="85" applyNumberFormat="1" applyFont="1" applyFill="1"/>
    <xf numFmtId="0" fontId="83" fillId="0" borderId="0" xfId="85" applyFont="1"/>
    <xf numFmtId="0" fontId="22" fillId="0" borderId="23" xfId="85" applyFont="1" applyFill="1" applyBorder="1" applyAlignment="1">
      <alignment vertical="center" wrapText="1"/>
    </xf>
    <xf numFmtId="0" fontId="22" fillId="0" borderId="25" xfId="85" applyFont="1" applyFill="1" applyBorder="1" applyAlignment="1">
      <alignment vertical="center" wrapText="1"/>
    </xf>
    <xf numFmtId="0" fontId="22" fillId="0" borderId="26" xfId="85" applyFont="1" applyFill="1" applyBorder="1" applyAlignment="1">
      <alignment vertical="center" wrapText="1"/>
    </xf>
    <xf numFmtId="4" fontId="83" fillId="0" borderId="0" xfId="85" applyNumberFormat="1" applyFont="1" applyFill="1"/>
    <xf numFmtId="0" fontId="2" fillId="0" borderId="0" xfId="85" applyFont="1"/>
    <xf numFmtId="0" fontId="12" fillId="0" borderId="0" xfId="63" applyFont="1" applyBorder="1"/>
    <xf numFmtId="0" fontId="90" fillId="0" borderId="0" xfId="85" applyFont="1" applyBorder="1"/>
    <xf numFmtId="0" fontId="2" fillId="0" borderId="0" xfId="85" applyFont="1" applyBorder="1"/>
    <xf numFmtId="0" fontId="22" fillId="0" borderId="75" xfId="1" applyFont="1" applyFill="1" applyBorder="1" applyAlignment="1">
      <alignment horizontal="justify" vertical="center" wrapText="1"/>
    </xf>
    <xf numFmtId="0" fontId="22" fillId="0" borderId="43" xfId="1" applyFont="1" applyFill="1" applyBorder="1" applyAlignment="1">
      <alignment horizontal="justify" vertical="center" wrapText="1"/>
    </xf>
    <xf numFmtId="0" fontId="22" fillId="0" borderId="99" xfId="1" applyFont="1" applyFill="1" applyBorder="1" applyAlignment="1">
      <alignment horizontal="justify" vertical="center" wrapText="1"/>
    </xf>
    <xf numFmtId="0" fontId="22" fillId="0" borderId="0" xfId="1" applyFont="1" applyFill="1" applyAlignment="1">
      <alignment horizontal="center" vertical="center"/>
    </xf>
    <xf numFmtId="4" fontId="22" fillId="0" borderId="0" xfId="1" applyNumberFormat="1" applyFont="1" applyFill="1" applyBorder="1" applyAlignment="1">
      <alignment horizontal="center" vertical="center" wrapText="1"/>
    </xf>
    <xf numFmtId="4" fontId="22" fillId="0" borderId="0" xfId="1" applyNumberFormat="1" applyFont="1" applyFill="1" applyBorder="1" applyAlignment="1">
      <alignment horizontal="center" vertical="center"/>
    </xf>
    <xf numFmtId="0" fontId="89" fillId="0" borderId="0" xfId="1" applyFont="1" applyFill="1" applyAlignment="1">
      <alignment horizontal="center" vertical="center"/>
    </xf>
    <xf numFmtId="4" fontId="65" fillId="0" borderId="57" xfId="1" applyNumberFormat="1" applyFont="1" applyFill="1" applyBorder="1" applyAlignment="1">
      <alignment horizontal="center" vertical="center" wrapText="1"/>
    </xf>
    <xf numFmtId="0" fontId="90" fillId="0" borderId="64" xfId="87" applyFont="1" applyBorder="1" applyAlignment="1">
      <alignment vertical="center" wrapText="1"/>
    </xf>
    <xf numFmtId="4" fontId="90" fillId="0" borderId="64" xfId="87" applyNumberFormat="1" applyFont="1" applyBorder="1" applyAlignment="1">
      <alignment vertical="center"/>
    </xf>
    <xf numFmtId="0" fontId="90" fillId="0" borderId="4" xfId="87" applyFont="1" applyBorder="1" applyAlignment="1">
      <alignment vertical="center" wrapText="1"/>
    </xf>
    <xf numFmtId="4" fontId="90" fillId="0" borderId="4" xfId="87" applyNumberFormat="1" applyFont="1" applyBorder="1" applyAlignment="1">
      <alignment vertical="center"/>
    </xf>
    <xf numFmtId="4" fontId="90" fillId="0" borderId="26" xfId="1" applyNumberFormat="1" applyFont="1" applyFill="1" applyBorder="1" applyAlignment="1">
      <alignment horizontal="center" vertical="center" wrapText="1"/>
    </xf>
    <xf numFmtId="0" fontId="90" fillId="27" borderId="13" xfId="87" applyFont="1" applyFill="1" applyBorder="1" applyAlignment="1">
      <alignment vertical="center" wrapText="1"/>
    </xf>
    <xf numFmtId="0" fontId="90" fillId="0" borderId="50" xfId="87" applyFont="1" applyBorder="1" applyAlignment="1">
      <alignment vertical="center" wrapText="1"/>
    </xf>
    <xf numFmtId="4" fontId="90" fillId="0" borderId="50" xfId="87" applyNumberFormat="1" applyFont="1" applyBorder="1" applyAlignment="1">
      <alignment vertical="center"/>
    </xf>
    <xf numFmtId="0" fontId="65" fillId="0" borderId="29" xfId="1" applyFont="1" applyBorder="1" applyAlignment="1"/>
    <xf numFmtId="0" fontId="65" fillId="24" borderId="55" xfId="1" applyFont="1" applyFill="1" applyBorder="1" applyAlignment="1">
      <alignment vertical="center" wrapText="1"/>
    </xf>
    <xf numFmtId="4" fontId="65" fillId="0" borderId="55" xfId="1" applyNumberFormat="1" applyFont="1" applyBorder="1" applyAlignment="1">
      <alignment vertical="center"/>
    </xf>
    <xf numFmtId="0" fontId="65" fillId="0" borderId="55" xfId="1" applyFont="1" applyBorder="1" applyAlignment="1">
      <alignment vertical="center"/>
    </xf>
    <xf numFmtId="0" fontId="71" fillId="0" borderId="55" xfId="1" applyFont="1" applyBorder="1" applyAlignment="1">
      <alignment horizontal="right" vertical="center"/>
    </xf>
    <xf numFmtId="0" fontId="22" fillId="0" borderId="55" xfId="1" applyFont="1" applyFill="1" applyBorder="1" applyAlignment="1">
      <alignment horizontal="center" vertical="center"/>
    </xf>
    <xf numFmtId="0" fontId="22" fillId="0" borderId="66" xfId="1" applyFont="1" applyFill="1" applyBorder="1" applyAlignment="1">
      <alignment horizontal="justify" vertical="center"/>
    </xf>
    <xf numFmtId="0" fontId="90" fillId="0" borderId="4" xfId="87" applyFont="1" applyFill="1" applyBorder="1" applyAlignment="1">
      <alignment vertical="center" wrapText="1"/>
    </xf>
    <xf numFmtId="4" fontId="90" fillId="0" borderId="4" xfId="87" applyNumberFormat="1" applyFont="1" applyFill="1" applyBorder="1" applyAlignment="1">
      <alignment vertical="center"/>
    </xf>
    <xf numFmtId="4" fontId="71" fillId="0" borderId="50" xfId="1" applyNumberFormat="1" applyFont="1" applyFill="1" applyBorder="1" applyAlignment="1">
      <alignment horizontal="right" vertical="center"/>
    </xf>
    <xf numFmtId="0" fontId="90" fillId="0" borderId="6" xfId="86" applyFont="1" applyBorder="1" applyAlignment="1">
      <alignment horizontal="justify" vertical="center" wrapText="1"/>
    </xf>
    <xf numFmtId="4" fontId="89" fillId="0" borderId="0" xfId="1" applyNumberFormat="1" applyFont="1" applyFill="1" applyAlignment="1">
      <alignment horizontal="center" vertical="center"/>
    </xf>
    <xf numFmtId="4" fontId="71" fillId="0" borderId="74" xfId="1" applyNumberFormat="1" applyFont="1" applyBorder="1" applyAlignment="1">
      <alignment horizontal="right" vertical="center"/>
    </xf>
    <xf numFmtId="0" fontId="90" fillId="0" borderId="6" xfId="87" applyFont="1" applyBorder="1" applyAlignment="1">
      <alignment horizontal="justify" vertical="center" wrapText="1"/>
    </xf>
    <xf numFmtId="0" fontId="66" fillId="0" borderId="0" xfId="1" applyFont="1" applyFill="1" applyAlignment="1">
      <alignment vertical="center" wrapText="1"/>
    </xf>
    <xf numFmtId="0" fontId="90" fillId="0" borderId="53" xfId="87" applyFont="1" applyFill="1" applyBorder="1" applyAlignment="1">
      <alignment vertical="center" wrapText="1"/>
    </xf>
    <xf numFmtId="4" fontId="90" fillId="0" borderId="53" xfId="87" applyNumberFormat="1" applyFont="1" applyFill="1" applyBorder="1" applyAlignment="1">
      <alignment vertical="center"/>
    </xf>
    <xf numFmtId="4" fontId="90" fillId="0" borderId="4" xfId="87" applyNumberFormat="1" applyFont="1" applyBorder="1" applyAlignment="1">
      <alignment horizontal="center" vertical="center"/>
    </xf>
    <xf numFmtId="0" fontId="22" fillId="27" borderId="6" xfId="87" applyFont="1" applyFill="1" applyBorder="1" applyAlignment="1">
      <alignment horizontal="justify" vertical="center" wrapText="1"/>
    </xf>
    <xf numFmtId="0" fontId="90" fillId="27" borderId="6" xfId="87" applyFont="1" applyFill="1" applyBorder="1" applyAlignment="1">
      <alignment horizontal="justify" vertical="center" wrapText="1"/>
    </xf>
    <xf numFmtId="0" fontId="22" fillId="0" borderId="6" xfId="87" applyFont="1" applyBorder="1" applyAlignment="1">
      <alignment horizontal="justify" vertical="center" wrapText="1"/>
    </xf>
    <xf numFmtId="0" fontId="90" fillId="0" borderId="4" xfId="87" applyNumberFormat="1" applyFont="1" applyFill="1" applyBorder="1" applyAlignment="1">
      <alignment vertical="center" wrapText="1"/>
    </xf>
    <xf numFmtId="4" fontId="90" fillId="0" borderId="13" xfId="87" applyNumberFormat="1" applyFont="1" applyFill="1" applyBorder="1" applyAlignment="1">
      <alignment horizontal="center" vertical="center"/>
    </xf>
    <xf numFmtId="0" fontId="65" fillId="0" borderId="37" xfId="1" applyFont="1" applyBorder="1" applyAlignment="1"/>
    <xf numFmtId="0" fontId="65" fillId="0" borderId="60" xfId="1" applyFont="1" applyBorder="1" applyAlignment="1">
      <alignment vertical="center" wrapText="1"/>
    </xf>
    <xf numFmtId="0" fontId="65" fillId="0" borderId="60" xfId="1" applyFont="1" applyBorder="1" applyAlignment="1">
      <alignment vertical="center"/>
    </xf>
    <xf numFmtId="0" fontId="71" fillId="0" borderId="60" xfId="1" applyFont="1" applyBorder="1" applyAlignment="1">
      <alignment horizontal="right" vertical="center"/>
    </xf>
    <xf numFmtId="0" fontId="22" fillId="0" borderId="60" xfId="1" applyFont="1" applyFill="1" applyBorder="1" applyAlignment="1">
      <alignment horizontal="center" vertical="center"/>
    </xf>
    <xf numFmtId="0" fontId="22" fillId="0" borderId="11" xfId="1" applyFont="1" applyFill="1" applyBorder="1" applyAlignment="1">
      <alignment vertical="center" wrapText="1"/>
    </xf>
    <xf numFmtId="4" fontId="22" fillId="0" borderId="64" xfId="1" applyNumberFormat="1" applyFont="1" applyBorder="1" applyAlignment="1">
      <alignment vertical="center" wrapText="1"/>
    </xf>
    <xf numFmtId="4" fontId="22" fillId="0" borderId="64" xfId="1" applyNumberFormat="1" applyFont="1" applyFill="1" applyBorder="1" applyAlignment="1">
      <alignment horizontal="center" vertical="center" wrapText="1"/>
    </xf>
    <xf numFmtId="0" fontId="22" fillId="0" borderId="75" xfId="87" applyFont="1" applyBorder="1" applyAlignment="1">
      <alignment horizontal="justify" vertical="center" wrapText="1"/>
    </xf>
    <xf numFmtId="0" fontId="22" fillId="0" borderId="8" xfId="1" applyFont="1" applyFill="1" applyBorder="1" applyAlignment="1">
      <alignment vertical="center" wrapText="1"/>
    </xf>
    <xf numFmtId="0" fontId="22" fillId="27" borderId="0" xfId="1" applyFont="1" applyFill="1" applyAlignment="1">
      <alignment vertical="center" wrapText="1"/>
    </xf>
    <xf numFmtId="0" fontId="90" fillId="27" borderId="4" xfId="87" applyFont="1" applyFill="1" applyBorder="1" applyAlignment="1">
      <alignment vertical="center" wrapText="1"/>
    </xf>
    <xf numFmtId="4" fontId="90" fillId="27" borderId="4" xfId="87" applyNumberFormat="1" applyFont="1" applyFill="1" applyBorder="1" applyAlignment="1">
      <alignment vertical="center"/>
    </xf>
    <xf numFmtId="4" fontId="71" fillId="27" borderId="50" xfId="1" applyNumberFormat="1" applyFont="1" applyFill="1" applyBorder="1" applyAlignment="1">
      <alignment horizontal="right" vertical="center"/>
    </xf>
    <xf numFmtId="4" fontId="22" fillId="27" borderId="4" xfId="1" applyNumberFormat="1" applyFont="1" applyFill="1" applyBorder="1" applyAlignment="1">
      <alignment horizontal="center" vertical="center" wrapText="1"/>
    </xf>
    <xf numFmtId="0" fontId="22" fillId="27" borderId="99" xfId="1" applyFont="1" applyFill="1" applyBorder="1" applyAlignment="1">
      <alignment horizontal="justify" vertical="center" wrapText="1"/>
    </xf>
    <xf numFmtId="0" fontId="22" fillId="0" borderId="4" xfId="87" applyFont="1" applyFill="1" applyBorder="1" applyAlignment="1">
      <alignment vertical="center" wrapText="1"/>
    </xf>
    <xf numFmtId="0" fontId="66" fillId="0" borderId="0" xfId="1" applyFont="1" applyAlignment="1">
      <alignment vertical="center" wrapText="1"/>
    </xf>
    <xf numFmtId="0" fontId="22" fillId="0" borderId="6" xfId="87" applyFont="1" applyFill="1" applyBorder="1" applyAlignment="1">
      <alignment horizontal="justify" vertical="center" wrapText="1"/>
    </xf>
    <xf numFmtId="0" fontId="90" fillId="0" borderId="6" xfId="87" applyFont="1" applyFill="1" applyBorder="1" applyAlignment="1">
      <alignment vertical="center" wrapText="1"/>
    </xf>
    <xf numFmtId="0" fontId="90" fillId="0" borderId="6" xfId="87" applyFont="1" applyFill="1" applyBorder="1" applyAlignment="1">
      <alignment horizontal="justify" vertical="center" wrapText="1"/>
    </xf>
    <xf numFmtId="0" fontId="90" fillId="0" borderId="4" xfId="1" applyFont="1" applyFill="1" applyBorder="1" applyAlignment="1">
      <alignment vertical="center" wrapText="1"/>
    </xf>
    <xf numFmtId="4" fontId="92" fillId="0" borderId="50" xfId="1" applyNumberFormat="1" applyFont="1" applyBorder="1" applyAlignment="1">
      <alignment horizontal="right" vertical="center"/>
    </xf>
    <xf numFmtId="0" fontId="22" fillId="0" borderId="4" xfId="1" applyFont="1" applyFill="1" applyBorder="1" applyAlignment="1">
      <alignment horizontal="justify" vertical="center" wrapText="1"/>
    </xf>
    <xf numFmtId="0" fontId="90" fillId="0" borderId="13" xfId="87" applyFont="1" applyFill="1" applyBorder="1" applyAlignment="1">
      <alignment vertical="center" wrapText="1"/>
    </xf>
    <xf numFmtId="0" fontId="90" fillId="0" borderId="50" xfId="87" applyFont="1" applyFill="1" applyBorder="1" applyAlignment="1">
      <alignment vertical="center" wrapText="1"/>
    </xf>
    <xf numFmtId="4" fontId="90" fillId="0" borderId="4" xfId="87" applyNumberFormat="1" applyFont="1" applyFill="1" applyBorder="1" applyAlignment="1">
      <alignment horizontal="center" vertical="center"/>
    </xf>
    <xf numFmtId="0" fontId="90" fillId="0" borderId="6" xfId="87" applyFont="1" applyBorder="1" applyAlignment="1">
      <alignment vertical="center" wrapText="1"/>
    </xf>
    <xf numFmtId="0" fontId="22" fillId="0" borderId="12" xfId="1" applyFont="1" applyFill="1" applyBorder="1" applyAlignment="1">
      <alignment vertical="center" wrapText="1"/>
    </xf>
    <xf numFmtId="0" fontId="90" fillId="0" borderId="6" xfId="87" applyFont="1" applyFill="1" applyBorder="1" applyAlignment="1">
      <alignment horizontal="left" vertical="center" wrapText="1"/>
    </xf>
    <xf numFmtId="0" fontId="90" fillId="0" borderId="0" xfId="87" applyFont="1" applyFill="1" applyBorder="1" applyAlignment="1">
      <alignment horizontal="justify" vertical="center" wrapText="1"/>
    </xf>
    <xf numFmtId="0" fontId="16" fillId="0" borderId="0" xfId="1" applyFont="1" applyAlignment="1">
      <alignment vertical="center"/>
    </xf>
    <xf numFmtId="0" fontId="90" fillId="0" borderId="0" xfId="87" applyFont="1" applyFill="1" applyAlignment="1">
      <alignment vertical="center" wrapText="1"/>
    </xf>
    <xf numFmtId="0" fontId="22" fillId="27" borderId="13" xfId="1" applyFont="1" applyFill="1" applyBorder="1" applyAlignment="1">
      <alignment vertical="center" wrapText="1"/>
    </xf>
    <xf numFmtId="4" fontId="22" fillId="27" borderId="4" xfId="1" applyNumberFormat="1" applyFont="1" applyFill="1" applyBorder="1" applyAlignment="1">
      <alignment vertical="center" wrapText="1"/>
    </xf>
    <xf numFmtId="4" fontId="22" fillId="27" borderId="78" xfId="1" applyNumberFormat="1" applyFont="1" applyFill="1" applyBorder="1" applyAlignment="1">
      <alignment horizontal="center" vertical="center" wrapText="1"/>
    </xf>
    <xf numFmtId="0" fontId="22" fillId="27" borderId="6" xfId="1" applyFont="1" applyFill="1" applyBorder="1" applyAlignment="1">
      <alignment horizontal="justify" vertical="center" wrapText="1"/>
    </xf>
    <xf numFmtId="4" fontId="86" fillId="0" borderId="24" xfId="1" applyNumberFormat="1" applyFont="1" applyFill="1" applyBorder="1" applyAlignment="1">
      <alignment horizontal="right" vertical="center" wrapText="1"/>
    </xf>
    <xf numFmtId="0" fontId="90" fillId="0" borderId="99" xfId="87" applyFont="1" applyFill="1" applyBorder="1" applyAlignment="1">
      <alignment horizontal="justify" vertical="center" wrapText="1"/>
    </xf>
    <xf numFmtId="4" fontId="22" fillId="0" borderId="6" xfId="1" applyNumberFormat="1" applyFont="1" applyFill="1" applyBorder="1" applyAlignment="1">
      <alignment horizontal="justify" vertical="center" wrapText="1"/>
    </xf>
    <xf numFmtId="0" fontId="90" fillId="0" borderId="13" xfId="87" applyNumberFormat="1" applyFont="1" applyFill="1" applyBorder="1" applyAlignment="1">
      <alignment vertical="center" wrapText="1"/>
    </xf>
    <xf numFmtId="0" fontId="90" fillId="0" borderId="75" xfId="87" applyFont="1" applyFill="1" applyBorder="1" applyAlignment="1">
      <alignment horizontal="justify" vertical="center" wrapText="1"/>
    </xf>
    <xf numFmtId="0" fontId="22" fillId="27" borderId="99" xfId="87" applyFont="1" applyFill="1" applyBorder="1" applyAlignment="1">
      <alignment horizontal="justify" vertical="center" wrapText="1"/>
    </xf>
    <xf numFmtId="4" fontId="71" fillId="0" borderId="74" xfId="1" applyNumberFormat="1" applyFont="1" applyFill="1" applyBorder="1" applyAlignment="1">
      <alignment horizontal="right" vertical="center"/>
    </xf>
    <xf numFmtId="0" fontId="22" fillId="32" borderId="0" xfId="1" applyFont="1" applyFill="1" applyAlignment="1">
      <alignment vertical="center" wrapText="1"/>
    </xf>
    <xf numFmtId="0" fontId="89" fillId="32" borderId="0" xfId="1" applyFont="1" applyFill="1" applyAlignment="1">
      <alignment vertical="center" wrapText="1"/>
    </xf>
    <xf numFmtId="4" fontId="22" fillId="0" borderId="4" xfId="87" applyNumberFormat="1" applyFont="1" applyFill="1" applyBorder="1" applyAlignment="1">
      <alignment vertical="center"/>
    </xf>
    <xf numFmtId="0" fontId="71" fillId="0" borderId="70" xfId="1" applyFont="1" applyFill="1" applyBorder="1" applyAlignment="1">
      <alignment horizontal="center" vertical="center" wrapText="1"/>
    </xf>
    <xf numFmtId="0" fontId="90" fillId="0" borderId="53" xfId="87" applyFont="1" applyBorder="1" applyAlignment="1">
      <alignment vertical="center" wrapText="1"/>
    </xf>
    <xf numFmtId="4" fontId="90" fillId="0" borderId="53" xfId="87" applyNumberFormat="1" applyFont="1" applyBorder="1" applyAlignment="1">
      <alignment vertical="center"/>
    </xf>
    <xf numFmtId="4" fontId="71" fillId="0" borderId="51" xfId="1" applyNumberFormat="1" applyFont="1" applyBorder="1" applyAlignment="1">
      <alignment horizontal="right" vertical="center"/>
    </xf>
    <xf numFmtId="4" fontId="22" fillId="0" borderId="78" xfId="1" applyNumberFormat="1" applyFont="1" applyBorder="1" applyAlignment="1">
      <alignment horizontal="center" vertical="center" wrapText="1"/>
    </xf>
    <xf numFmtId="4" fontId="90" fillId="0" borderId="25" xfId="1" applyNumberFormat="1" applyFont="1" applyBorder="1" applyAlignment="1">
      <alignment horizontal="center" vertical="center" wrapText="1"/>
    </xf>
    <xf numFmtId="3" fontId="65" fillId="0" borderId="0" xfId="60" applyNumberFormat="1" applyFont="1" applyFill="1" applyBorder="1" applyAlignment="1" applyProtection="1">
      <alignment horizontal="right" vertical="center"/>
      <protection locked="0"/>
    </xf>
    <xf numFmtId="3" fontId="22" fillId="0" borderId="145" xfId="73" applyNumberFormat="1" applyFont="1" applyFill="1" applyBorder="1" applyAlignment="1">
      <alignment vertical="center"/>
    </xf>
    <xf numFmtId="3" fontId="22" fillId="0" borderId="113" xfId="73" applyNumberFormat="1" applyFont="1" applyFill="1" applyBorder="1" applyAlignment="1">
      <alignment vertical="center"/>
    </xf>
    <xf numFmtId="3" fontId="22" fillId="31" borderId="63" xfId="82" applyNumberFormat="1" applyFont="1" applyFill="1" applyBorder="1" applyAlignment="1">
      <alignment vertical="center"/>
    </xf>
    <xf numFmtId="3" fontId="22" fillId="0" borderId="50" xfId="82" applyNumberFormat="1" applyFont="1" applyFill="1" applyBorder="1" applyAlignment="1">
      <alignment vertical="center"/>
    </xf>
    <xf numFmtId="3" fontId="22" fillId="0" borderId="43" xfId="82" applyNumberFormat="1" applyFont="1" applyFill="1" applyBorder="1" applyAlignment="1">
      <alignment vertical="center"/>
    </xf>
    <xf numFmtId="3" fontId="22" fillId="0" borderId="146" xfId="73" applyNumberFormat="1" applyFont="1" applyFill="1" applyBorder="1" applyAlignment="1">
      <alignment vertical="center"/>
    </xf>
    <xf numFmtId="3" fontId="22" fillId="0" borderId="147" xfId="73" applyNumberFormat="1" applyFont="1" applyBorder="1" applyAlignment="1">
      <alignment vertical="center"/>
    </xf>
    <xf numFmtId="3" fontId="22" fillId="0" borderId="148" xfId="73" applyNumberFormat="1" applyFont="1" applyFill="1" applyBorder="1" applyAlignment="1">
      <alignment vertical="center"/>
    </xf>
    <xf numFmtId="3" fontId="22" fillId="0" borderId="149" xfId="73" applyNumberFormat="1" applyFont="1" applyFill="1" applyBorder="1" applyAlignment="1">
      <alignment vertical="center"/>
    </xf>
    <xf numFmtId="3" fontId="22" fillId="0" borderId="147" xfId="73" applyNumberFormat="1" applyFont="1" applyFill="1" applyBorder="1" applyAlignment="1">
      <alignment vertical="center"/>
    </xf>
    <xf numFmtId="3" fontId="22" fillId="0" borderId="49" xfId="73" applyNumberFormat="1" applyFont="1" applyFill="1" applyBorder="1" applyAlignment="1">
      <alignment horizontal="justify" vertical="center"/>
    </xf>
    <xf numFmtId="0" fontId="22" fillId="0" borderId="13" xfId="73" applyFont="1" applyFill="1" applyBorder="1" applyAlignment="1">
      <alignment horizontal="left" vertical="center" wrapText="1"/>
    </xf>
    <xf numFmtId="3" fontId="22" fillId="0" borderId="150" xfId="73" applyNumberFormat="1" applyFont="1" applyFill="1" applyBorder="1" applyAlignment="1">
      <alignment vertical="center"/>
    </xf>
    <xf numFmtId="3" fontId="22" fillId="0" borderId="151" xfId="73" applyNumberFormat="1" applyFont="1" applyFill="1" applyBorder="1" applyAlignment="1">
      <alignment horizontal="right" vertical="center"/>
    </xf>
    <xf numFmtId="3" fontId="22" fillId="0" borderId="152" xfId="73" applyNumberFormat="1" applyFont="1" applyFill="1" applyBorder="1" applyAlignment="1">
      <alignment horizontal="right" vertical="center"/>
    </xf>
    <xf numFmtId="3" fontId="22" fillId="0" borderId="153" xfId="73" applyNumberFormat="1" applyFont="1" applyFill="1" applyBorder="1" applyAlignment="1">
      <alignment horizontal="right" vertical="center"/>
    </xf>
    <xf numFmtId="3" fontId="22" fillId="0" borderId="154" xfId="73" applyNumberFormat="1" applyFont="1" applyFill="1" applyBorder="1" applyAlignment="1">
      <alignment horizontal="right" vertical="center"/>
    </xf>
    <xf numFmtId="3" fontId="22" fillId="0" borderId="155" xfId="73" applyNumberFormat="1" applyFont="1" applyFill="1" applyBorder="1" applyAlignment="1">
      <alignment horizontal="right" vertical="center"/>
    </xf>
    <xf numFmtId="3" fontId="22" fillId="0" borderId="122" xfId="73" applyNumberFormat="1" applyFont="1" applyFill="1" applyBorder="1" applyAlignment="1">
      <alignment horizontal="right" vertical="center"/>
    </xf>
    <xf numFmtId="3" fontId="22" fillId="0" borderId="117" xfId="73" applyNumberFormat="1" applyFont="1" applyFill="1" applyBorder="1" applyAlignment="1">
      <alignment horizontal="right" vertical="center"/>
    </xf>
    <xf numFmtId="3" fontId="22" fillId="0" borderId="118" xfId="73" applyNumberFormat="1" applyFont="1" applyFill="1" applyBorder="1" applyAlignment="1">
      <alignment horizontal="right" vertical="center"/>
    </xf>
    <xf numFmtId="3" fontId="22" fillId="0" borderId="119" xfId="73" applyNumberFormat="1" applyFont="1" applyFill="1" applyBorder="1" applyAlignment="1">
      <alignment horizontal="right" vertical="center"/>
    </xf>
    <xf numFmtId="3" fontId="22" fillId="0" borderId="120" xfId="73" applyNumberFormat="1" applyFont="1" applyFill="1" applyBorder="1" applyAlignment="1">
      <alignment horizontal="right" vertical="center"/>
    </xf>
    <xf numFmtId="0" fontId="22" fillId="0" borderId="1" xfId="81" applyFont="1" applyBorder="1" applyAlignment="1">
      <alignment vertical="center" wrapText="1"/>
    </xf>
    <xf numFmtId="0" fontId="62" fillId="0" borderId="5" xfId="83" applyFont="1" applyFill="1" applyBorder="1" applyAlignment="1">
      <alignment vertical="center" wrapText="1"/>
    </xf>
    <xf numFmtId="0" fontId="62" fillId="0" borderId="4" xfId="83" applyFont="1" applyFill="1" applyBorder="1" applyAlignment="1">
      <alignment vertical="center" wrapText="1"/>
    </xf>
    <xf numFmtId="4" fontId="90" fillId="0" borderId="78" xfId="1" applyNumberFormat="1" applyFont="1" applyBorder="1" applyAlignment="1">
      <alignment horizontal="center" vertical="center" wrapText="1"/>
    </xf>
    <xf numFmtId="4" fontId="90" fillId="0" borderId="78" xfId="1" applyNumberFormat="1" applyFont="1" applyFill="1" applyBorder="1" applyAlignment="1">
      <alignment horizontal="center" vertical="center" wrapText="1"/>
    </xf>
    <xf numFmtId="0" fontId="14" fillId="24" borderId="0" xfId="53" applyFont="1" applyFill="1" applyBorder="1" applyAlignment="1">
      <alignment horizontal="center" vertical="center"/>
    </xf>
    <xf numFmtId="0" fontId="14" fillId="24" borderId="9" xfId="53" applyFont="1" applyFill="1" applyBorder="1" applyAlignment="1">
      <alignment horizontal="center" vertical="center"/>
    </xf>
    <xf numFmtId="0" fontId="14" fillId="24" borderId="23" xfId="53" applyFont="1" applyFill="1" applyBorder="1" applyAlignment="1">
      <alignment horizontal="center" vertical="center"/>
    </xf>
    <xf numFmtId="0" fontId="16" fillId="0" borderId="0" xfId="53" applyFont="1" applyAlignment="1">
      <alignment horizontal="justify" wrapText="1"/>
    </xf>
    <xf numFmtId="0" fontId="17" fillId="0" borderId="0" xfId="78" applyFont="1" applyAlignment="1">
      <alignment horizontal="center" vertical="center"/>
    </xf>
    <xf numFmtId="0" fontId="17" fillId="0" borderId="0" xfId="78" applyFont="1" applyAlignment="1">
      <alignment horizontal="center"/>
    </xf>
    <xf numFmtId="0" fontId="15" fillId="0" borderId="31" xfId="78" applyFont="1" applyBorder="1" applyAlignment="1">
      <alignment horizontal="left"/>
    </xf>
    <xf numFmtId="0" fontId="15" fillId="0" borderId="42" xfId="78" applyFont="1" applyBorder="1" applyAlignment="1">
      <alignment horizontal="left"/>
    </xf>
    <xf numFmtId="0" fontId="17" fillId="0" borderId="0" xfId="50" applyFont="1" applyAlignment="1">
      <alignment horizontal="center" vertical="center"/>
    </xf>
    <xf numFmtId="0" fontId="17" fillId="0" borderId="0" xfId="50" applyFont="1" applyAlignment="1">
      <alignment horizontal="center"/>
    </xf>
    <xf numFmtId="0" fontId="15" fillId="0" borderId="92" xfId="78" applyFont="1" applyBorder="1" applyAlignment="1">
      <alignment horizontal="left"/>
    </xf>
    <xf numFmtId="0" fontId="15" fillId="0" borderId="71" xfId="78" applyFont="1" applyBorder="1" applyAlignment="1">
      <alignment horizontal="left"/>
    </xf>
    <xf numFmtId="0" fontId="65" fillId="0" borderId="28" xfId="73" applyFont="1" applyFill="1" applyBorder="1" applyAlignment="1">
      <alignment horizontal="left"/>
    </xf>
    <xf numFmtId="0" fontId="4" fillId="0" borderId="69" xfId="81" applyBorder="1" applyAlignment="1">
      <alignment horizontal="left"/>
    </xf>
    <xf numFmtId="0" fontId="4" fillId="0" borderId="56" xfId="81" applyBorder="1" applyAlignment="1">
      <alignment horizontal="left"/>
    </xf>
    <xf numFmtId="174" fontId="68" fillId="0" borderId="0" xfId="80" applyNumberFormat="1" applyFont="1" applyFill="1" applyBorder="1" applyAlignment="1">
      <alignment horizontal="center" vertical="center" wrapText="1"/>
    </xf>
    <xf numFmtId="0" fontId="4" fillId="0" borderId="0" xfId="81" applyAlignment="1">
      <alignment horizontal="center" vertical="center" wrapText="1"/>
    </xf>
    <xf numFmtId="0" fontId="65" fillId="0" borderId="65" xfId="73" applyFont="1" applyFill="1" applyBorder="1" applyAlignment="1">
      <alignment horizontal="center" vertical="center"/>
    </xf>
    <xf numFmtId="0" fontId="4" fillId="0" borderId="62" xfId="81" applyBorder="1" applyAlignment="1">
      <alignment horizontal="center" vertical="center"/>
    </xf>
    <xf numFmtId="0" fontId="4" fillId="0" borderId="76" xfId="81" applyBorder="1" applyAlignment="1">
      <alignment horizontal="center" vertical="center"/>
    </xf>
    <xf numFmtId="0" fontId="64" fillId="0" borderId="75" xfId="4" applyNumberFormat="1" applyFont="1" applyFill="1" applyBorder="1" applyAlignment="1">
      <alignment horizontal="center" vertical="center" wrapText="1"/>
    </xf>
    <xf numFmtId="0" fontId="85" fillId="0" borderId="40" xfId="48" applyFont="1" applyBorder="1" applyAlignment="1"/>
    <xf numFmtId="0" fontId="64" fillId="0" borderId="73" xfId="4" applyNumberFormat="1" applyFont="1" applyFill="1" applyBorder="1" applyAlignment="1">
      <alignment horizontal="center" vertical="center" wrapText="1"/>
    </xf>
    <xf numFmtId="0" fontId="85" fillId="0" borderId="72" xfId="48" applyFont="1" applyBorder="1" applyAlignment="1"/>
    <xf numFmtId="0" fontId="64" fillId="0" borderId="37" xfId="56" applyNumberFormat="1" applyFont="1" applyFill="1" applyBorder="1" applyAlignment="1">
      <alignment horizontal="center" vertical="center" wrapText="1"/>
    </xf>
    <xf numFmtId="0" fontId="20" fillId="0" borderId="60" xfId="56" applyFont="1" applyBorder="1" applyAlignment="1">
      <alignment horizontal="center" vertical="center" wrapText="1"/>
    </xf>
    <xf numFmtId="0" fontId="20" fillId="0" borderId="34" xfId="56" applyFont="1" applyBorder="1" applyAlignment="1">
      <alignment horizontal="center" vertical="center" wrapText="1"/>
    </xf>
    <xf numFmtId="0" fontId="20" fillId="0" borderId="2" xfId="56" applyFont="1" applyBorder="1" applyAlignment="1">
      <alignment horizontal="center" vertical="center" wrapText="1"/>
    </xf>
    <xf numFmtId="49" fontId="65" fillId="0" borderId="37" xfId="73" applyNumberFormat="1" applyFont="1" applyFill="1" applyBorder="1" applyAlignment="1">
      <alignment horizontal="center" vertical="center"/>
    </xf>
    <xf numFmtId="0" fontId="4" fillId="0" borderId="60" xfId="81" applyFill="1" applyBorder="1" applyAlignment="1">
      <alignment horizontal="center" vertical="center"/>
    </xf>
    <xf numFmtId="0" fontId="4" fillId="0" borderId="59" xfId="81" applyFill="1" applyBorder="1" applyAlignment="1">
      <alignment horizontal="center" vertical="center"/>
    </xf>
    <xf numFmtId="0" fontId="4" fillId="0" borderId="97" xfId="81" applyFill="1" applyBorder="1" applyAlignment="1">
      <alignment horizontal="center" vertical="center"/>
    </xf>
    <xf numFmtId="0" fontId="4" fillId="0" borderId="103" xfId="81" applyFill="1" applyBorder="1" applyAlignment="1">
      <alignment horizontal="center" vertical="center"/>
    </xf>
    <xf numFmtId="0" fontId="4" fillId="0" borderId="81" xfId="81" applyFill="1" applyBorder="1" applyAlignment="1">
      <alignment horizontal="center" vertical="center"/>
    </xf>
    <xf numFmtId="0" fontId="64" fillId="0" borderId="37" xfId="56" applyNumberFormat="1" applyFont="1" applyFill="1" applyBorder="1" applyAlignment="1">
      <alignment horizontal="center" vertical="center"/>
    </xf>
    <xf numFmtId="0" fontId="20" fillId="0" borderId="60" xfId="56" applyFont="1" applyFill="1" applyBorder="1" applyAlignment="1">
      <alignment horizontal="center" vertical="center"/>
    </xf>
    <xf numFmtId="0" fontId="20" fillId="0" borderId="59" xfId="56" applyFont="1" applyFill="1" applyBorder="1" applyAlignment="1">
      <alignment horizontal="center" vertical="center"/>
    </xf>
    <xf numFmtId="0" fontId="20" fillId="0" borderId="34" xfId="56" applyFont="1" applyFill="1" applyBorder="1" applyAlignment="1">
      <alignment horizontal="center" vertical="center"/>
    </xf>
    <xf numFmtId="0" fontId="20" fillId="0" borderId="2" xfId="56" applyFont="1" applyFill="1" applyBorder="1" applyAlignment="1">
      <alignment horizontal="center" vertical="center"/>
    </xf>
    <xf numFmtId="0" fontId="20" fillId="0" borderId="49" xfId="56" applyFont="1" applyFill="1" applyBorder="1" applyAlignment="1">
      <alignment horizontal="center" vertical="center"/>
    </xf>
    <xf numFmtId="3" fontId="65" fillId="0" borderId="36" xfId="73" applyNumberFormat="1" applyFont="1" applyFill="1" applyBorder="1" applyAlignment="1">
      <alignment horizontal="center" vertical="center" wrapText="1"/>
    </xf>
    <xf numFmtId="0" fontId="4" fillId="0" borderId="68" xfId="81" applyFill="1" applyBorder="1" applyAlignment="1">
      <alignment horizontal="center" vertical="center" wrapText="1"/>
    </xf>
    <xf numFmtId="0" fontId="4" fillId="0" borderId="67" xfId="81" applyFill="1" applyBorder="1" applyAlignment="1">
      <alignment horizontal="center" vertical="center" wrapText="1"/>
    </xf>
    <xf numFmtId="0" fontId="65" fillId="0" borderId="59" xfId="73" applyFont="1" applyFill="1" applyBorder="1" applyAlignment="1">
      <alignment horizontal="center" vertical="center"/>
    </xf>
    <xf numFmtId="0" fontId="65" fillId="0" borderId="47" xfId="73" applyFont="1" applyFill="1" applyBorder="1" applyAlignment="1">
      <alignment horizontal="center" vertical="center"/>
    </xf>
    <xf numFmtId="0" fontId="65" fillId="0" borderId="66" xfId="73" applyFont="1" applyFill="1" applyBorder="1" applyAlignment="1">
      <alignment horizontal="center" vertical="center"/>
    </xf>
    <xf numFmtId="0" fontId="65" fillId="0" borderId="37" xfId="73" applyFont="1" applyFill="1" applyBorder="1" applyAlignment="1">
      <alignment horizontal="left"/>
    </xf>
    <xf numFmtId="0" fontId="4" fillId="0" borderId="60" xfId="81" applyBorder="1" applyAlignment="1">
      <alignment horizontal="left"/>
    </xf>
    <xf numFmtId="0" fontId="4" fillId="0" borderId="59" xfId="81" applyBorder="1" applyAlignment="1">
      <alignment horizontal="left"/>
    </xf>
    <xf numFmtId="0" fontId="67" fillId="0" borderId="65" xfId="56" applyFont="1" applyFill="1" applyBorder="1" applyAlignment="1">
      <alignment horizontal="center" vertical="center" textRotation="90"/>
    </xf>
    <xf numFmtId="0" fontId="67" fillId="0" borderId="62" xfId="56" applyFont="1" applyFill="1" applyBorder="1" applyAlignment="1">
      <alignment horizontal="center" vertical="center" textRotation="90"/>
    </xf>
    <xf numFmtId="0" fontId="67" fillId="0" borderId="63" xfId="56" applyFont="1" applyFill="1" applyBorder="1" applyAlignment="1">
      <alignment horizontal="center" vertical="center" textRotation="90"/>
    </xf>
    <xf numFmtId="0" fontId="65" fillId="26" borderId="28" xfId="73" applyFont="1" applyFill="1" applyBorder="1" applyAlignment="1">
      <alignment vertical="center" wrapText="1"/>
    </xf>
    <xf numFmtId="0" fontId="4" fillId="0" borderId="69" xfId="81" applyBorder="1" applyAlignment="1">
      <alignment vertical="center" wrapText="1"/>
    </xf>
    <xf numFmtId="174" fontId="95" fillId="0" borderId="65" xfId="80" applyNumberFormat="1" applyFont="1" applyFill="1" applyBorder="1" applyAlignment="1">
      <alignment horizontal="center" vertical="center" wrapText="1"/>
    </xf>
    <xf numFmtId="0" fontId="4" fillId="0" borderId="62" xfId="81" applyBorder="1" applyAlignment="1">
      <alignment horizontal="center" vertical="center" wrapText="1"/>
    </xf>
    <xf numFmtId="0" fontId="4" fillId="0" borderId="76" xfId="81" applyBorder="1" applyAlignment="1">
      <alignment horizontal="center" vertical="center" wrapText="1"/>
    </xf>
    <xf numFmtId="0" fontId="22" fillId="0" borderId="65" xfId="73" applyFont="1" applyFill="1" applyBorder="1" applyAlignment="1">
      <alignment horizontal="center" vertical="center" wrapText="1"/>
    </xf>
    <xf numFmtId="0" fontId="22" fillId="0" borderId="65" xfId="73" applyFont="1" applyFill="1" applyBorder="1" applyAlignment="1">
      <alignment horizontal="center" vertical="center"/>
    </xf>
    <xf numFmtId="0" fontId="20" fillId="0" borderId="28" xfId="73" applyFont="1" applyFill="1" applyBorder="1" applyAlignment="1">
      <alignment horizontal="center" vertical="center"/>
    </xf>
    <xf numFmtId="0" fontId="4" fillId="0" borderId="69" xfId="81" applyBorder="1" applyAlignment="1">
      <alignment vertical="center"/>
    </xf>
    <xf numFmtId="174" fontId="96" fillId="0" borderId="10" xfId="80" applyNumberFormat="1" applyFont="1" applyFill="1" applyBorder="1" applyAlignment="1">
      <alignment horizontal="center" vertical="center" wrapText="1"/>
    </xf>
    <xf numFmtId="0" fontId="4" fillId="0" borderId="5" xfId="81" applyBorder="1" applyAlignment="1">
      <alignment horizontal="center" vertical="center" wrapText="1"/>
    </xf>
    <xf numFmtId="0" fontId="4" fillId="0" borderId="7" xfId="81" applyBorder="1" applyAlignment="1">
      <alignment horizontal="center" vertical="center" wrapText="1"/>
    </xf>
    <xf numFmtId="174" fontId="95" fillId="0" borderId="10" xfId="80" applyNumberFormat="1" applyFont="1" applyFill="1" applyBorder="1" applyAlignment="1">
      <alignment horizontal="center" vertical="center" wrapText="1"/>
    </xf>
    <xf numFmtId="0" fontId="17" fillId="0" borderId="0" xfId="58" applyFont="1" applyFill="1" applyBorder="1" applyAlignment="1">
      <alignment horizontal="center" vertical="center" wrapText="1"/>
    </xf>
    <xf numFmtId="0" fontId="62" fillId="0" borderId="5" xfId="83" applyFont="1" applyFill="1" applyBorder="1" applyAlignment="1">
      <alignment horizontal="left" vertical="center" wrapText="1"/>
    </xf>
    <xf numFmtId="0" fontId="62" fillId="0" borderId="4" xfId="83" applyFont="1" applyFill="1" applyBorder="1" applyAlignment="1">
      <alignment horizontal="left" vertical="center" wrapText="1"/>
    </xf>
    <xf numFmtId="0" fontId="20" fillId="0" borderId="0" xfId="58" applyFont="1" applyFill="1" applyBorder="1" applyAlignment="1">
      <alignment horizontal="center" vertical="center" wrapText="1"/>
    </xf>
    <xf numFmtId="0" fontId="15" fillId="0" borderId="63" xfId="58" applyFont="1" applyFill="1" applyBorder="1" applyAlignment="1">
      <alignment horizontal="left" wrapText="1"/>
    </xf>
    <xf numFmtId="0" fontId="15" fillId="0" borderId="50" xfId="58" applyFont="1" applyFill="1" applyBorder="1" applyAlignment="1">
      <alignment horizontal="left" wrapText="1"/>
    </xf>
    <xf numFmtId="0" fontId="15" fillId="0" borderId="43" xfId="58" applyFont="1" applyFill="1" applyBorder="1" applyAlignment="1">
      <alignment horizontal="left" wrapText="1"/>
    </xf>
    <xf numFmtId="0" fontId="63" fillId="0" borderId="70" xfId="83" applyFont="1" applyFill="1" applyBorder="1" applyAlignment="1">
      <alignment horizontal="left" vertical="center" wrapText="1"/>
    </xf>
    <xf numFmtId="0" fontId="63" fillId="0" borderId="62" xfId="83" applyFont="1" applyFill="1" applyBorder="1" applyAlignment="1">
      <alignment horizontal="left" vertical="center" wrapText="1"/>
    </xf>
    <xf numFmtId="0" fontId="63" fillId="0" borderId="63" xfId="83" applyFont="1" applyFill="1" applyBorder="1" applyAlignment="1">
      <alignment horizontal="left" vertical="center" wrapText="1"/>
    </xf>
    <xf numFmtId="0" fontId="15" fillId="0" borderId="5" xfId="58" applyFont="1" applyFill="1" applyBorder="1" applyAlignment="1">
      <alignment horizontal="left" vertical="center" wrapText="1"/>
    </xf>
    <xf numFmtId="0" fontId="15" fillId="0" borderId="4" xfId="58" applyFont="1" applyFill="1" applyBorder="1" applyAlignment="1">
      <alignment horizontal="left" vertical="center" wrapText="1"/>
    </xf>
    <xf numFmtId="0" fontId="15" fillId="0" borderId="6" xfId="58" applyFont="1" applyFill="1" applyBorder="1" applyAlignment="1">
      <alignment horizontal="left" vertical="center" wrapText="1"/>
    </xf>
    <xf numFmtId="0" fontId="63" fillId="0" borderId="70" xfId="83" applyFont="1" applyFill="1" applyBorder="1" applyAlignment="1">
      <alignment horizontal="center" vertical="center" wrapText="1"/>
    </xf>
    <xf numFmtId="0" fontId="63" fillId="0" borderId="62" xfId="83" applyFont="1" applyFill="1" applyBorder="1" applyAlignment="1">
      <alignment horizontal="center" vertical="center" wrapText="1"/>
    </xf>
    <xf numFmtId="0" fontId="63" fillId="0" borderId="63" xfId="83" applyFont="1" applyFill="1" applyBorder="1" applyAlignment="1">
      <alignment horizontal="center" vertical="center" wrapText="1"/>
    </xf>
    <xf numFmtId="0" fontId="15" fillId="0" borderId="7" xfId="58" applyFont="1" applyFill="1" applyBorder="1" applyAlignment="1">
      <alignment horizontal="left" vertical="center" wrapText="1"/>
    </xf>
    <xf numFmtId="0" fontId="15" fillId="0" borderId="48" xfId="58" applyFont="1" applyFill="1" applyBorder="1" applyAlignment="1">
      <alignment horizontal="left" vertical="center" wrapText="1"/>
    </xf>
    <xf numFmtId="0" fontId="17" fillId="0" borderId="0" xfId="60" applyFont="1" applyAlignment="1" applyProtection="1">
      <alignment horizontal="center" vertical="center" wrapText="1"/>
      <protection locked="0"/>
    </xf>
    <xf numFmtId="0" fontId="65" fillId="0" borderId="65" xfId="60" applyFont="1" applyFill="1" applyBorder="1" applyAlignment="1" applyProtection="1">
      <alignment horizontal="center" vertical="center" wrapText="1"/>
      <protection locked="0"/>
    </xf>
    <xf numFmtId="0" fontId="65" fillId="0" borderId="76" xfId="60" applyFont="1" applyFill="1" applyBorder="1" applyAlignment="1" applyProtection="1">
      <alignment horizontal="center" vertical="center" wrapText="1"/>
      <protection locked="0"/>
    </xf>
    <xf numFmtId="4" fontId="65" fillId="0" borderId="74" xfId="60" applyNumberFormat="1" applyFont="1" applyFill="1" applyBorder="1" applyAlignment="1" applyProtection="1">
      <alignment horizontal="center" vertical="center" wrapText="1"/>
      <protection locked="0"/>
    </xf>
    <xf numFmtId="4" fontId="65" fillId="0" borderId="77" xfId="60" applyNumberFormat="1" applyFont="1" applyFill="1" applyBorder="1" applyAlignment="1" applyProtection="1">
      <alignment horizontal="center" vertical="center" wrapText="1"/>
      <protection locked="0"/>
    </xf>
    <xf numFmtId="0" fontId="65" fillId="0" borderId="68" xfId="48" applyFont="1" applyBorder="1" applyAlignment="1">
      <alignment horizontal="center" vertical="center"/>
    </xf>
    <xf numFmtId="0" fontId="22" fillId="0" borderId="68" xfId="48" applyFont="1" applyBorder="1" applyAlignment="1">
      <alignment horizontal="center" vertical="center"/>
    </xf>
    <xf numFmtId="4" fontId="65" fillId="0" borderId="75" xfId="60" applyNumberFormat="1" applyFont="1" applyFill="1" applyBorder="1" applyAlignment="1" applyProtection="1">
      <alignment horizontal="center" wrapText="1"/>
      <protection locked="0"/>
    </xf>
    <xf numFmtId="4" fontId="65" fillId="0" borderId="38" xfId="60" applyNumberFormat="1" applyFont="1" applyFill="1" applyBorder="1" applyAlignment="1" applyProtection="1">
      <alignment horizontal="center" wrapText="1"/>
      <protection locked="0"/>
    </xf>
    <xf numFmtId="0" fontId="65" fillId="30" borderId="5" xfId="0" applyFont="1" applyFill="1" applyBorder="1" applyAlignment="1">
      <alignment horizontal="left" vertical="center"/>
    </xf>
    <xf numFmtId="0" fontId="65" fillId="30" borderId="4" xfId="0" applyFont="1" applyFill="1" applyBorder="1" applyAlignment="1">
      <alignment horizontal="left" vertical="center"/>
    </xf>
    <xf numFmtId="0" fontId="17" fillId="0" borderId="0" xfId="0" applyFont="1" applyBorder="1" applyAlignment="1">
      <alignment horizontal="center" vertical="center"/>
    </xf>
    <xf numFmtId="0" fontId="22" fillId="27" borderId="63" xfId="0" applyFont="1" applyFill="1" applyBorder="1" applyAlignment="1">
      <alignment horizontal="center" vertical="center" wrapText="1"/>
    </xf>
    <xf numFmtId="0" fontId="22" fillId="27" borderId="5" xfId="0" applyFont="1" applyFill="1" applyBorder="1" applyAlignment="1">
      <alignment horizontal="center" vertical="center" wrapText="1"/>
    </xf>
    <xf numFmtId="0" fontId="22" fillId="0" borderId="5" xfId="0" applyFont="1" applyFill="1" applyBorder="1" applyAlignment="1">
      <alignment horizontal="center" vertical="center"/>
    </xf>
    <xf numFmtId="0" fontId="22" fillId="0" borderId="5" xfId="0" applyFont="1" applyFill="1" applyBorder="1" applyAlignment="1">
      <alignment horizontal="center" vertical="center" wrapText="1"/>
    </xf>
    <xf numFmtId="0" fontId="22" fillId="0" borderId="5" xfId="0" applyFont="1" applyBorder="1" applyAlignment="1">
      <alignment horizontal="center" vertical="center"/>
    </xf>
    <xf numFmtId="0" fontId="22" fillId="0" borderId="5" xfId="0" applyFont="1" applyBorder="1" applyAlignment="1">
      <alignment horizontal="center" vertical="center" wrapText="1"/>
    </xf>
    <xf numFmtId="0" fontId="65" fillId="30" borderId="31" xfId="0" applyFont="1" applyFill="1" applyBorder="1" applyAlignment="1">
      <alignment horizontal="left" vertical="center"/>
    </xf>
    <xf numFmtId="0" fontId="65" fillId="30" borderId="42" xfId="0" applyFont="1" applyFill="1" applyBorder="1" applyAlignment="1">
      <alignment horizontal="left" vertical="center"/>
    </xf>
    <xf numFmtId="0" fontId="65" fillId="30" borderId="78" xfId="0" applyFont="1" applyFill="1" applyBorder="1" applyAlignment="1">
      <alignment horizontal="left" vertical="center"/>
    </xf>
    <xf numFmtId="4" fontId="65" fillId="30" borderId="5" xfId="0" applyNumberFormat="1" applyFont="1" applyFill="1" applyBorder="1" applyAlignment="1">
      <alignment horizontal="left" vertical="center"/>
    </xf>
    <xf numFmtId="4" fontId="65" fillId="30" borderId="4" xfId="0" applyNumberFormat="1" applyFont="1" applyFill="1" applyBorder="1" applyAlignment="1">
      <alignment horizontal="left" vertical="center"/>
    </xf>
    <xf numFmtId="0" fontId="65" fillId="30" borderId="29" xfId="0" applyFont="1" applyFill="1" applyBorder="1" applyAlignment="1">
      <alignment horizontal="left" vertical="center"/>
    </xf>
    <xf numFmtId="0" fontId="65" fillId="30" borderId="55" xfId="0" applyFont="1" applyFill="1" applyBorder="1" applyAlignment="1">
      <alignment horizontal="left" vertical="center"/>
    </xf>
    <xf numFmtId="0" fontId="65" fillId="30" borderId="144" xfId="0" applyFont="1" applyFill="1" applyBorder="1" applyAlignment="1">
      <alignment horizontal="left" vertical="center"/>
    </xf>
    <xf numFmtId="0" fontId="65" fillId="30" borderId="28" xfId="0" applyFont="1" applyFill="1" applyBorder="1" applyAlignment="1">
      <alignment horizontal="left" vertical="center"/>
    </xf>
    <xf numFmtId="0" fontId="65" fillId="30" borderId="69" xfId="0" applyFont="1" applyFill="1" applyBorder="1" applyAlignment="1">
      <alignment horizontal="left" vertical="center"/>
    </xf>
    <xf numFmtId="0" fontId="65" fillId="30" borderId="88" xfId="0" applyFont="1" applyFill="1" applyBorder="1" applyAlignment="1">
      <alignment horizontal="left" vertical="center"/>
    </xf>
    <xf numFmtId="0" fontId="65" fillId="0" borderId="92" xfId="1" applyFont="1" applyBorder="1" applyAlignment="1">
      <alignment horizontal="left" vertical="center"/>
    </xf>
    <xf numFmtId="0" fontId="65" fillId="0" borderId="102" xfId="1" applyFont="1" applyBorder="1" applyAlignment="1">
      <alignment horizontal="left" vertical="center"/>
    </xf>
    <xf numFmtId="0" fontId="65" fillId="0" borderId="7" xfId="1" applyFont="1" applyBorder="1" applyAlignment="1">
      <alignment vertical="center" wrapText="1"/>
    </xf>
    <xf numFmtId="0" fontId="65" fillId="0" borderId="48" xfId="1" applyFont="1" applyBorder="1" applyAlignment="1">
      <alignment vertical="center" wrapText="1"/>
    </xf>
    <xf numFmtId="0" fontId="22" fillId="0" borderId="31" xfId="1" applyFont="1" applyBorder="1" applyAlignment="1">
      <alignment horizontal="left" vertical="center"/>
    </xf>
    <xf numFmtId="0" fontId="22" fillId="0" borderId="78" xfId="1" applyFont="1" applyBorder="1" applyAlignment="1">
      <alignment horizontal="left" vertical="center"/>
    </xf>
    <xf numFmtId="0" fontId="17" fillId="0" borderId="0" xfId="1" applyFont="1" applyAlignment="1">
      <alignment horizontal="center"/>
    </xf>
    <xf numFmtId="0" fontId="65" fillId="0" borderId="36" xfId="1" applyFont="1" applyBorder="1" applyAlignment="1">
      <alignment horizontal="left" vertical="center"/>
    </xf>
    <xf numFmtId="0" fontId="65" fillId="0" borderId="101" xfId="1" applyFont="1" applyBorder="1" applyAlignment="1">
      <alignment horizontal="left" vertical="center"/>
    </xf>
    <xf numFmtId="0" fontId="65" fillId="0" borderId="7" xfId="1" applyFont="1" applyFill="1" applyBorder="1" applyAlignment="1">
      <alignment vertical="center" wrapText="1"/>
    </xf>
    <xf numFmtId="0" fontId="65" fillId="0" borderId="48" xfId="1" applyFont="1" applyFill="1" applyBorder="1" applyAlignment="1">
      <alignment vertical="center" wrapText="1"/>
    </xf>
    <xf numFmtId="0" fontId="22" fillId="0" borderId="99" xfId="1" applyFont="1" applyFill="1" applyBorder="1" applyAlignment="1">
      <alignment horizontal="justify" vertical="center" wrapText="1"/>
    </xf>
    <xf numFmtId="0" fontId="1" fillId="0" borderId="43" xfId="87" applyBorder="1" applyAlignment="1">
      <alignment horizontal="justify" vertical="center" wrapText="1"/>
    </xf>
    <xf numFmtId="171" fontId="17" fillId="0" borderId="0" xfId="68" applyNumberFormat="1" applyFont="1" applyFill="1" applyAlignment="1">
      <alignment horizontal="center" vertical="center" wrapText="1"/>
    </xf>
    <xf numFmtId="171" fontId="15" fillId="0" borderId="58" xfId="68" applyNumberFormat="1" applyFont="1" applyBorder="1" applyAlignment="1">
      <alignment horizontal="left" vertical="center"/>
    </xf>
    <xf numFmtId="171" fontId="15" fillId="0" borderId="57" xfId="68" applyNumberFormat="1" applyFont="1" applyBorder="1" applyAlignment="1">
      <alignment horizontal="left" vertical="center"/>
    </xf>
    <xf numFmtId="171" fontId="15" fillId="0" borderId="28" xfId="68" applyNumberFormat="1" applyFont="1" applyFill="1" applyBorder="1" applyAlignment="1">
      <alignment horizontal="left" vertical="center"/>
    </xf>
    <xf numFmtId="171" fontId="15" fillId="0" borderId="61" xfId="68" applyNumberFormat="1" applyFont="1" applyFill="1" applyBorder="1" applyAlignment="1">
      <alignment horizontal="left" vertical="center"/>
    </xf>
    <xf numFmtId="175" fontId="61" fillId="0" borderId="0" xfId="68" applyNumberFormat="1" applyFont="1" applyBorder="1" applyAlignment="1">
      <alignment horizontal="center" vertical="center"/>
    </xf>
    <xf numFmtId="175" fontId="61" fillId="0" borderId="0" xfId="68" applyNumberFormat="1" applyFont="1" applyBorder="1" applyAlignment="1">
      <alignment vertical="center" wrapText="1"/>
    </xf>
    <xf numFmtId="175" fontId="61" fillId="0" borderId="0" xfId="68" applyNumberFormat="1" applyFont="1" applyBorder="1" applyAlignment="1">
      <alignment vertical="center"/>
    </xf>
    <xf numFmtId="1" fontId="61" fillId="0" borderId="0" xfId="68" applyNumberFormat="1" applyFont="1" applyAlignment="1">
      <alignment horizontal="center" vertical="center"/>
    </xf>
    <xf numFmtId="171" fontId="15" fillId="0" borderId="58" xfId="68" applyNumberFormat="1" applyFont="1" applyFill="1" applyBorder="1" applyAlignment="1">
      <alignment horizontal="left" vertical="center"/>
    </xf>
    <xf numFmtId="0" fontId="15" fillId="0" borderId="57" xfId="68" applyFont="1" applyFill="1" applyBorder="1" applyAlignment="1">
      <alignment horizontal="left" vertical="center"/>
    </xf>
    <xf numFmtId="1" fontId="61" fillId="0" borderId="0" xfId="68" applyNumberFormat="1" applyFont="1" applyAlignment="1">
      <alignment horizontal="center"/>
    </xf>
    <xf numFmtId="0" fontId="90" fillId="0" borderId="3" xfId="85" applyFont="1" applyFill="1" applyBorder="1" applyAlignment="1">
      <alignment horizontal="left" vertical="center" wrapText="1"/>
    </xf>
    <xf numFmtId="0" fontId="15" fillId="0" borderId="0" xfId="70" applyFont="1" applyFill="1" applyAlignment="1">
      <alignment horizontal="center" vertical="center" wrapText="1"/>
    </xf>
    <xf numFmtId="0" fontId="90" fillId="0" borderId="9" xfId="85" applyFont="1" applyFill="1" applyBorder="1" applyAlignment="1">
      <alignment horizontal="left" vertical="center" wrapText="1"/>
    </xf>
    <xf numFmtId="0" fontId="90" fillId="0" borderId="1" xfId="85" applyFont="1" applyFill="1" applyBorder="1" applyAlignment="1">
      <alignment horizontal="left" vertical="center" wrapText="1"/>
    </xf>
    <xf numFmtId="0" fontId="90" fillId="0" borderId="53" xfId="85" applyFont="1" applyFill="1" applyBorder="1" applyAlignment="1">
      <alignment horizontal="left" vertical="center" wrapText="1"/>
    </xf>
    <xf numFmtId="0" fontId="90" fillId="0" borderId="51" xfId="85" applyFont="1" applyFill="1" applyBorder="1" applyAlignment="1">
      <alignment horizontal="left" vertical="center" wrapText="1"/>
    </xf>
    <xf numFmtId="0" fontId="90" fillId="0" borderId="50" xfId="85" applyFont="1" applyFill="1" applyBorder="1" applyAlignment="1">
      <alignment horizontal="left" vertical="center" wrapText="1"/>
    </xf>
    <xf numFmtId="0" fontId="15" fillId="0" borderId="0" xfId="63" applyFont="1" applyFill="1" applyAlignment="1">
      <alignment horizontal="center" vertical="center" wrapText="1"/>
    </xf>
    <xf numFmtId="0" fontId="22" fillId="0" borderId="3" xfId="85" applyFont="1" applyFill="1" applyBorder="1" applyAlignment="1">
      <alignment horizontal="left" vertical="center" wrapText="1"/>
    </xf>
    <xf numFmtId="0" fontId="22" fillId="0" borderId="9" xfId="85" applyFont="1" applyFill="1" applyBorder="1" applyAlignment="1">
      <alignment horizontal="left" vertical="center" wrapText="1"/>
    </xf>
    <xf numFmtId="0" fontId="22" fillId="0" borderId="1" xfId="85" applyFont="1" applyFill="1" applyBorder="1" applyAlignment="1">
      <alignment horizontal="left" vertical="center" wrapText="1"/>
    </xf>
    <xf numFmtId="0" fontId="15" fillId="0" borderId="0" xfId="70" applyFont="1" applyFill="1" applyAlignment="1">
      <alignment horizontal="center" vertical="center"/>
    </xf>
    <xf numFmtId="0" fontId="65" fillId="0" borderId="4" xfId="2" applyFont="1" applyFill="1" applyBorder="1" applyAlignment="1">
      <alignment horizontal="center" vertical="center" wrapText="1"/>
    </xf>
    <xf numFmtId="0" fontId="65" fillId="0" borderId="4" xfId="70" applyFont="1" applyFill="1" applyBorder="1" applyAlignment="1">
      <alignment horizontal="center" vertical="center" wrapText="1"/>
    </xf>
    <xf numFmtId="0" fontId="65" fillId="29" borderId="9" xfId="0" applyFont="1" applyFill="1" applyBorder="1" applyAlignment="1">
      <alignment horizontal="center" vertical="center" wrapText="1"/>
    </xf>
    <xf numFmtId="0" fontId="65" fillId="29" borderId="23" xfId="0" applyFont="1" applyFill="1" applyBorder="1" applyAlignment="1">
      <alignment horizontal="center" vertical="center" wrapText="1"/>
    </xf>
    <xf numFmtId="0" fontId="65" fillId="29" borderId="1" xfId="0" applyFont="1" applyFill="1" applyBorder="1" applyAlignment="1">
      <alignment horizontal="center" vertical="center" wrapText="1"/>
    </xf>
    <xf numFmtId="0" fontId="65" fillId="29" borderId="26" xfId="0" applyFont="1" applyFill="1" applyBorder="1" applyAlignment="1">
      <alignment horizontal="center" vertical="center" wrapText="1"/>
    </xf>
    <xf numFmtId="0" fontId="75" fillId="29" borderId="53" xfId="0" applyFont="1" applyFill="1" applyBorder="1" applyAlignment="1">
      <alignment horizontal="center" vertical="center" wrapText="1"/>
    </xf>
    <xf numFmtId="0" fontId="75" fillId="29" borderId="50" xfId="0" applyFont="1" applyFill="1" applyBorder="1" applyAlignment="1">
      <alignment horizontal="center" vertical="center" wrapText="1"/>
    </xf>
    <xf numFmtId="172" fontId="74" fillId="28" borderId="13" xfId="0" applyNumberFormat="1" applyFont="1" applyFill="1" applyBorder="1" applyAlignment="1">
      <alignment horizontal="center" vertical="center" wrapText="1"/>
    </xf>
    <xf numFmtId="172" fontId="74" fillId="28" borderId="78" xfId="0" applyNumberFormat="1" applyFont="1" applyFill="1" applyBorder="1" applyAlignment="1">
      <alignment horizontal="center" vertical="center" wrapText="1"/>
    </xf>
    <xf numFmtId="0" fontId="17" fillId="0" borderId="0" xfId="0" applyFont="1" applyBorder="1" applyAlignment="1">
      <alignment horizontal="center"/>
    </xf>
    <xf numFmtId="0" fontId="65" fillId="28" borderId="9" xfId="0" applyFont="1" applyFill="1" applyBorder="1" applyAlignment="1">
      <alignment horizontal="center" vertical="center" wrapText="1"/>
    </xf>
    <xf numFmtId="0" fontId="65" fillId="28" borderId="23" xfId="0" applyFont="1" applyFill="1" applyBorder="1" applyAlignment="1">
      <alignment horizontal="center" vertical="center" wrapText="1"/>
    </xf>
    <xf numFmtId="0" fontId="65" fillId="28" borderId="3" xfId="0" applyFont="1" applyFill="1" applyBorder="1" applyAlignment="1">
      <alignment horizontal="center" vertical="center" wrapText="1"/>
    </xf>
    <xf numFmtId="0" fontId="65" fillId="28" borderId="25" xfId="0" applyFont="1" applyFill="1" applyBorder="1" applyAlignment="1">
      <alignment horizontal="center" vertical="center" wrapText="1"/>
    </xf>
    <xf numFmtId="0" fontId="65" fillId="28" borderId="1" xfId="0" applyFont="1" applyFill="1" applyBorder="1" applyAlignment="1">
      <alignment horizontal="center" vertical="center" wrapText="1"/>
    </xf>
    <xf numFmtId="0" fontId="65" fillId="28" borderId="26" xfId="0" applyFont="1" applyFill="1" applyBorder="1" applyAlignment="1">
      <alignment horizontal="center" vertical="center" wrapText="1"/>
    </xf>
    <xf numFmtId="0" fontId="75" fillId="28" borderId="53" xfId="0" applyFont="1" applyFill="1" applyBorder="1" applyAlignment="1">
      <alignment horizontal="center" vertical="center" wrapText="1"/>
    </xf>
    <xf numFmtId="0" fontId="75" fillId="28" borderId="51" xfId="0" applyFont="1" applyFill="1" applyBorder="1" applyAlignment="1">
      <alignment horizontal="center" vertical="center" wrapText="1"/>
    </xf>
    <xf numFmtId="4" fontId="65" fillId="29" borderId="4" xfId="0" applyNumberFormat="1" applyFont="1" applyFill="1" applyBorder="1" applyAlignment="1">
      <alignment horizontal="center" vertical="center" wrapText="1"/>
    </xf>
    <xf numFmtId="4" fontId="65" fillId="29" borderId="4" xfId="0" applyNumberFormat="1" applyFont="1" applyFill="1" applyBorder="1" applyAlignment="1">
      <alignment horizontal="center" vertical="center"/>
    </xf>
    <xf numFmtId="4" fontId="65" fillId="29" borderId="53" xfId="0" applyNumberFormat="1" applyFont="1" applyFill="1" applyBorder="1" applyAlignment="1">
      <alignment horizontal="center" vertical="center"/>
    </xf>
    <xf numFmtId="0" fontId="75" fillId="28" borderId="50" xfId="0" applyFont="1" applyFill="1" applyBorder="1" applyAlignment="1">
      <alignment horizontal="center" vertical="center" wrapText="1"/>
    </xf>
    <xf numFmtId="4" fontId="65" fillId="28" borderId="13" xfId="0" applyNumberFormat="1" applyFont="1" applyFill="1" applyBorder="1" applyAlignment="1">
      <alignment horizontal="center" vertical="center" wrapText="1"/>
    </xf>
    <xf numFmtId="4" fontId="65" fillId="28" borderId="42" xfId="0" applyNumberFormat="1" applyFont="1" applyFill="1" applyBorder="1" applyAlignment="1">
      <alignment horizontal="center" vertical="center" wrapText="1"/>
    </xf>
    <xf numFmtId="4" fontId="65" fillId="28" borderId="78" xfId="0" applyNumberFormat="1" applyFont="1" applyFill="1" applyBorder="1" applyAlignment="1">
      <alignment horizontal="center" vertical="center" wrapText="1"/>
    </xf>
    <xf numFmtId="4" fontId="65" fillId="28" borderId="13" xfId="0" applyNumberFormat="1" applyFont="1" applyFill="1" applyBorder="1" applyAlignment="1">
      <alignment horizontal="center" vertical="center"/>
    </xf>
    <xf numFmtId="4" fontId="65" fillId="28" borderId="42" xfId="0" applyNumberFormat="1" applyFont="1" applyFill="1" applyBorder="1" applyAlignment="1">
      <alignment horizontal="center" vertical="center"/>
    </xf>
    <xf numFmtId="4" fontId="65" fillId="28" borderId="78" xfId="0" applyNumberFormat="1" applyFont="1" applyFill="1" applyBorder="1" applyAlignment="1">
      <alignment horizontal="center" vertical="center"/>
    </xf>
    <xf numFmtId="4" fontId="65" fillId="28" borderId="53" xfId="0" applyNumberFormat="1" applyFont="1" applyFill="1" applyBorder="1" applyAlignment="1">
      <alignment horizontal="center" vertical="center"/>
    </xf>
    <xf numFmtId="4" fontId="65" fillId="28" borderId="50" xfId="0" applyNumberFormat="1" applyFont="1" applyFill="1" applyBorder="1" applyAlignment="1">
      <alignment horizontal="center" vertical="center"/>
    </xf>
    <xf numFmtId="172" fontId="74" fillId="28" borderId="4" xfId="0" applyNumberFormat="1" applyFont="1" applyFill="1" applyBorder="1" applyAlignment="1">
      <alignment horizontal="center" vertical="center" wrapText="1"/>
    </xf>
    <xf numFmtId="49" fontId="74" fillId="28" borderId="9" xfId="0" applyNumberFormat="1" applyFont="1" applyFill="1" applyBorder="1" applyAlignment="1">
      <alignment horizontal="center" vertical="center" wrapText="1"/>
    </xf>
    <xf numFmtId="49" fontId="74" fillId="28" borderId="23" xfId="0" applyNumberFormat="1" applyFont="1" applyFill="1" applyBorder="1" applyAlignment="1">
      <alignment horizontal="center" vertical="center" wrapText="1"/>
    </xf>
    <xf numFmtId="49" fontId="74" fillId="28" borderId="1" xfId="0" applyNumberFormat="1" applyFont="1" applyFill="1" applyBorder="1" applyAlignment="1">
      <alignment horizontal="center" vertical="center" wrapText="1"/>
    </xf>
    <xf numFmtId="49" fontId="74" fillId="28" borderId="26" xfId="0" applyNumberFormat="1" applyFont="1" applyFill="1" applyBorder="1" applyAlignment="1">
      <alignment horizontal="center" vertical="center" wrapText="1"/>
    </xf>
    <xf numFmtId="49" fontId="81" fillId="28" borderId="53" xfId="0" applyNumberFormat="1" applyFont="1" applyFill="1" applyBorder="1" applyAlignment="1">
      <alignment horizontal="center" vertical="center" wrapText="1"/>
    </xf>
    <xf numFmtId="49" fontId="81" fillId="28" borderId="50" xfId="0" applyNumberFormat="1" applyFont="1" applyFill="1" applyBorder="1" applyAlignment="1">
      <alignment horizontal="center" vertical="center" wrapText="1"/>
    </xf>
    <xf numFmtId="0" fontId="15" fillId="28" borderId="4" xfId="0" applyFont="1" applyFill="1" applyBorder="1" applyAlignment="1">
      <alignment horizontal="center" vertical="center"/>
    </xf>
  </cellXfs>
  <cellStyles count="88">
    <cellStyle name="20% - Accent1" xfId="6"/>
    <cellStyle name="20% - Accent2" xfId="7"/>
    <cellStyle name="20% - Accent3" xfId="8"/>
    <cellStyle name="20% - Accent4" xfId="9"/>
    <cellStyle name="20% - Accent5" xfId="10"/>
    <cellStyle name="20% - Accent6" xfId="11"/>
    <cellStyle name="40% - Accent1" xfId="12"/>
    <cellStyle name="40% - Accent2" xfId="13"/>
    <cellStyle name="40% - Accent3" xfId="14"/>
    <cellStyle name="40% - Accent4" xfId="15"/>
    <cellStyle name="40% - Accent5" xfId="16"/>
    <cellStyle name="40% - Accent6" xfId="17"/>
    <cellStyle name="60% - Accent1" xfId="18"/>
    <cellStyle name="60% - Accent2" xfId="19"/>
    <cellStyle name="60% - Accent3" xfId="20"/>
    <cellStyle name="60% - Accent4" xfId="21"/>
    <cellStyle name="60% - Accent5" xfId="22"/>
    <cellStyle name="60% - Accent6" xfId="23"/>
    <cellStyle name="Accent1" xfId="24"/>
    <cellStyle name="Accent2" xfId="25"/>
    <cellStyle name="Accent3" xfId="26"/>
    <cellStyle name="Accent4" xfId="27"/>
    <cellStyle name="Accent5" xfId="28"/>
    <cellStyle name="Accent6" xfId="29"/>
    <cellStyle name="Bad" xfId="30"/>
    <cellStyle name="Calculation" xfId="31"/>
    <cellStyle name="číslo" xfId="32"/>
    <cellStyle name="Explanatory Text" xfId="33"/>
    <cellStyle name="Good" xfId="34"/>
    <cellStyle name="Heading 1" xfId="35"/>
    <cellStyle name="Heading 2" xfId="36"/>
    <cellStyle name="Heading 3" xfId="37"/>
    <cellStyle name="Heading 4" xfId="38"/>
    <cellStyle name="Check Cell" xfId="39"/>
    <cellStyle name="Input" xfId="40"/>
    <cellStyle name="Linked Cell" xfId="41"/>
    <cellStyle name="Neutral" xfId="42"/>
    <cellStyle name="Normal" xfId="4"/>
    <cellStyle name="Normální" xfId="0" builtinId="0"/>
    <cellStyle name="Normální 10" xfId="62"/>
    <cellStyle name="Normální 10 2" xfId="75"/>
    <cellStyle name="Normální 10 2 2" xfId="87"/>
    <cellStyle name="Normální 11" xfId="67"/>
    <cellStyle name="Normální 11 2" xfId="83"/>
    <cellStyle name="Normální 12" xfId="69"/>
    <cellStyle name="Normální 12 2" xfId="84"/>
    <cellStyle name="Normální 13" xfId="71"/>
    <cellStyle name="Normální 14" xfId="72"/>
    <cellStyle name="Normální 15" xfId="74"/>
    <cellStyle name="Normální 16" xfId="77"/>
    <cellStyle name="Normální 17" xfId="78"/>
    <cellStyle name="Normální 18" xfId="81"/>
    <cellStyle name="Normální 19" xfId="85"/>
    <cellStyle name="Normální 2" xfId="1"/>
    <cellStyle name="Normální 2 2" xfId="50"/>
    <cellStyle name="Normální 2 3" xfId="79"/>
    <cellStyle name="Normální 20" xfId="86"/>
    <cellStyle name="Normální 3" xfId="2"/>
    <cellStyle name="Normální 3 2" xfId="73"/>
    <cellStyle name="Normální 4" xfId="3"/>
    <cellStyle name="Normální 4 2" xfId="57"/>
    <cellStyle name="Normální 4 3" xfId="76"/>
    <cellStyle name="Normální 5" xfId="5"/>
    <cellStyle name="Normální 5 2" xfId="49"/>
    <cellStyle name="Normální 5 2 2" xfId="63"/>
    <cellStyle name="Normální 6" xfId="48"/>
    <cellStyle name="Normální 6 2" xfId="51"/>
    <cellStyle name="Normální 7" xfId="52"/>
    <cellStyle name="Normální 8" xfId="53"/>
    <cellStyle name="Normální 8 2" xfId="65"/>
    <cellStyle name="Normální 9" xfId="59"/>
    <cellStyle name="Normální 9 2" xfId="64"/>
    <cellStyle name="normální_Anička-TAB 3-RMK 2" xfId="56"/>
    <cellStyle name="normální_číselníky MSK" xfId="80"/>
    <cellStyle name="normální_Galina-Dotace Příloha č.7-nová" xfId="61"/>
    <cellStyle name="normální_graf3" xfId="55"/>
    <cellStyle name="normální_List1" xfId="82"/>
    <cellStyle name="normální_Tab.- DP - ZÚ 2009" xfId="58"/>
    <cellStyle name="normální_Tabulky - výsledky hospodaření PO - z VYK" xfId="68"/>
    <cellStyle name="normální_Z005_002_01_str_123-351" xfId="70"/>
    <cellStyle name="normální_Z024_004_05" xfId="60"/>
    <cellStyle name="Note" xfId="43"/>
    <cellStyle name="Note 2" xfId="54"/>
    <cellStyle name="Note 2 2" xfId="66"/>
    <cellStyle name="Output" xfId="44"/>
    <cellStyle name="Title" xfId="45"/>
    <cellStyle name="Total" xfId="46"/>
    <cellStyle name="Warning Text" xfId="47"/>
  </cellStyles>
  <dxfs count="0"/>
  <tableStyles count="0" defaultTableStyle="TableStyleMedium2" defaultPivotStyle="PivotStyleLight16"/>
  <colors>
    <mruColors>
      <color rgb="FF0066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Srovnání skutečných příjmů rozpočtu Moravskoslezského kraje
v letech 2011 - 2017</a:t>
            </a:r>
          </a:p>
        </c:rich>
      </c:tx>
      <c:layout>
        <c:manualLayout>
          <c:xMode val="edge"/>
          <c:yMode val="edge"/>
          <c:x val="0.15871262763196473"/>
          <c:y val="2.8282884080816133E-2"/>
        </c:manualLayout>
      </c:layout>
      <c:overlay val="0"/>
      <c:spPr>
        <a:noFill/>
        <a:ln w="25400">
          <a:noFill/>
        </a:ln>
      </c:spPr>
    </c:title>
    <c:autoTitleDeleted val="0"/>
    <c:view3D>
      <c:rotX val="15"/>
      <c:hPercent val="52"/>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sideWall>
    <c:back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backWall>
    <c:plotArea>
      <c:layout>
        <c:manualLayout>
          <c:layoutTarget val="inner"/>
          <c:xMode val="edge"/>
          <c:yMode val="edge"/>
          <c:x val="8.657052416288985E-2"/>
          <c:y val="0.1373740083925355"/>
          <c:w val="0.78357423152564398"/>
          <c:h val="0.77373890021089842"/>
        </c:manualLayout>
      </c:layout>
      <c:bar3DChart>
        <c:barDir val="col"/>
        <c:grouping val="stacked"/>
        <c:varyColors val="0"/>
        <c:ser>
          <c:idx val="0"/>
          <c:order val="0"/>
          <c:tx>
            <c:strRef>
              <c:f>'Data-grafy'!$A$4</c:f>
              <c:strCache>
                <c:ptCount val="1"/>
                <c:pt idx="0">
                  <c:v>dotace</c:v>
                </c:pt>
              </c:strCache>
            </c:strRef>
          </c:tx>
          <c:spPr>
            <a:solidFill>
              <a:srgbClr val="9999FF"/>
            </a:solidFill>
            <a:ln w="12700">
              <a:solidFill>
                <a:srgbClr val="000000"/>
              </a:solidFill>
              <a:prstDash val="solid"/>
            </a:ln>
          </c:spPr>
          <c:invertIfNegative val="0"/>
          <c:dLbls>
            <c:dLbl>
              <c:idx val="0"/>
              <c:layout/>
              <c:tx>
                <c:rich>
                  <a:bodyPr/>
                  <a:lstStyle/>
                  <a:p>
                    <a:r>
                      <a:rPr lang="en-US"/>
                      <a:t>70,2 %</a:t>
                    </a:r>
                  </a:p>
                </c:rich>
              </c:tx>
              <c:showLegendKey val="0"/>
              <c:showVal val="0"/>
              <c:showCatName val="0"/>
              <c:showSerName val="0"/>
              <c:showPercent val="0"/>
              <c:showBubbleSize val="0"/>
              <c:extLst>
                <c:ext xmlns:c15="http://schemas.microsoft.com/office/drawing/2012/chart" uri="{CE6537A1-D6FC-4f65-9D91-7224C49458BB}">
                  <c15:layout/>
                </c:ext>
              </c:extLst>
            </c:dLbl>
            <c:dLbl>
              <c:idx val="1"/>
              <c:layout>
                <c:manualLayout>
                  <c:x val="4.0034841905787271E-3"/>
                  <c:y val="-4.9069524166859748E-3"/>
                </c:manualLayout>
              </c:layout>
              <c:tx>
                <c:rich>
                  <a:bodyPr/>
                  <a:lstStyle/>
                  <a:p>
                    <a:r>
                      <a:rPr lang="en-US"/>
                      <a:t>70,6 %</a:t>
                    </a:r>
                  </a:p>
                </c:rich>
              </c:tx>
              <c:showLegendKey val="0"/>
              <c:showVal val="0"/>
              <c:showCatName val="0"/>
              <c:showSerName val="0"/>
              <c:showPercent val="0"/>
              <c:showBubbleSize val="0"/>
              <c:extLst>
                <c:ext xmlns:c15="http://schemas.microsoft.com/office/drawing/2012/chart" uri="{CE6537A1-D6FC-4f65-9D91-7224C49458BB}">
                  <c15:layout/>
                </c:ext>
              </c:extLst>
            </c:dLbl>
            <c:dLbl>
              <c:idx val="2"/>
              <c:layout>
                <c:manualLayout>
                  <c:x val="4.5342952288229465E-3"/>
                  <c:y val="-1.6886075067285874E-3"/>
                </c:manualLayout>
              </c:layout>
              <c:tx>
                <c:rich>
                  <a:bodyPr/>
                  <a:lstStyle/>
                  <a:p>
                    <a:r>
                      <a:rPr lang="en-US"/>
                      <a:t>69,7 %</a:t>
                    </a:r>
                  </a:p>
                </c:rich>
              </c:tx>
              <c:showLegendKey val="0"/>
              <c:showVal val="0"/>
              <c:showCatName val="0"/>
              <c:showSerName val="0"/>
              <c:showPercent val="0"/>
              <c:showBubbleSize val="0"/>
              <c:extLst>
                <c:ext xmlns:c15="http://schemas.microsoft.com/office/drawing/2012/chart" uri="{CE6537A1-D6FC-4f65-9D91-7224C49458BB}">
                  <c15:layout/>
                </c:ext>
              </c:extLst>
            </c:dLbl>
            <c:dLbl>
              <c:idx val="3"/>
              <c:layout>
                <c:manualLayout>
                  <c:x val="5.0653393122983871E-3"/>
                  <c:y val="-2.7495291109709686E-3"/>
                </c:manualLayout>
              </c:layout>
              <c:tx>
                <c:rich>
                  <a:bodyPr/>
                  <a:lstStyle/>
                  <a:p>
                    <a:r>
                      <a:rPr lang="en-US"/>
                      <a:t>69,8 %</a:t>
                    </a:r>
                  </a:p>
                </c:rich>
              </c:tx>
              <c:showLegendKey val="0"/>
              <c:showVal val="0"/>
              <c:showCatName val="0"/>
              <c:showSerName val="0"/>
              <c:showPercent val="0"/>
              <c:showBubbleSize val="0"/>
              <c:extLst>
                <c:ext xmlns:c15="http://schemas.microsoft.com/office/drawing/2012/chart" uri="{CE6537A1-D6FC-4f65-9D91-7224C49458BB}">
                  <c15:layout/>
                </c:ext>
              </c:extLst>
            </c:dLbl>
            <c:dLbl>
              <c:idx val="4"/>
              <c:layout>
                <c:manualLayout>
                  <c:x val="5.596150350542662E-3"/>
                  <c:y val="-8.1490957743512189E-3"/>
                </c:manualLayout>
              </c:layout>
              <c:tx>
                <c:rich>
                  <a:bodyPr/>
                  <a:lstStyle/>
                  <a:p>
                    <a:r>
                      <a:rPr lang="en-US"/>
                      <a:t>71,9 %</a:t>
                    </a:r>
                  </a:p>
                </c:rich>
              </c:tx>
              <c:showLegendKey val="0"/>
              <c:showVal val="0"/>
              <c:showCatName val="0"/>
              <c:showSerName val="0"/>
              <c:showPercent val="0"/>
              <c:showBubbleSize val="0"/>
              <c:extLst>
                <c:ext xmlns:c15="http://schemas.microsoft.com/office/drawing/2012/chart" uri="{CE6537A1-D6FC-4f65-9D91-7224C49458BB}">
                  <c15:layout/>
                </c:ext>
              </c:extLst>
            </c:dLbl>
            <c:dLbl>
              <c:idx val="5"/>
              <c:layout>
                <c:manualLayout>
                  <c:x val="3.9074693909654191E-3"/>
                  <c:y val="-2.8658235902330391E-3"/>
                </c:manualLayout>
              </c:layout>
              <c:tx>
                <c:rich>
                  <a:bodyPr/>
                  <a:lstStyle/>
                  <a:p>
                    <a:r>
                      <a:rPr lang="en-US"/>
                      <a:t>70,4 %</a:t>
                    </a:r>
                  </a:p>
                </c:rich>
              </c:tx>
              <c:showLegendKey val="0"/>
              <c:showVal val="0"/>
              <c:showCatName val="0"/>
              <c:showSerName val="0"/>
              <c:showPercent val="0"/>
              <c:showBubbleSize val="0"/>
              <c:extLst>
                <c:ext xmlns:c15="http://schemas.microsoft.com/office/drawing/2012/chart" uri="{CE6537A1-D6FC-4f65-9D91-7224C49458BB}">
                  <c15:layout/>
                </c:ext>
              </c:extLst>
            </c:dLbl>
            <c:dLbl>
              <c:idx val="6"/>
              <c:layout>
                <c:manualLayout>
                  <c:x val="4.4383464275622592E-3"/>
                  <c:y val="-2.7623213764946049E-3"/>
                </c:manualLayout>
              </c:layout>
              <c:tx>
                <c:rich>
                  <a:bodyPr/>
                  <a:lstStyle/>
                  <a:p>
                    <a:r>
                      <a:rPr lang="en-US"/>
                      <a:t>68,5 %</a:t>
                    </a:r>
                  </a:p>
                </c:rich>
              </c:tx>
              <c:showLegendKey val="0"/>
              <c:showVal val="0"/>
              <c:showCatName val="0"/>
              <c:showSerName val="0"/>
              <c:showPercent val="0"/>
              <c:showBubbleSize val="0"/>
              <c:extLst>
                <c:ext xmlns:c15="http://schemas.microsoft.com/office/drawing/2012/chart" uri="{CE6537A1-D6FC-4f65-9D91-7224C49458BB}">
                  <c15:layout/>
                </c:ext>
              </c:extLst>
            </c:dLbl>
            <c:dLbl>
              <c:idx val="7"/>
              <c:layout>
                <c:manualLayout>
                  <c:x val="3.489502768868653E-3"/>
                  <c:y val="-2.5105649672578808E-3"/>
                </c:manualLayout>
              </c:layout>
              <c:tx>
                <c:rich>
                  <a:bodyPr/>
                  <a:lstStyle/>
                  <a:p>
                    <a:r>
                      <a:rPr lang="en-US"/>
                      <a:t>70,4 %</a:t>
                    </a:r>
                  </a:p>
                </c:rich>
              </c:tx>
              <c:showLegendKey val="0"/>
              <c:showVal val="0"/>
              <c:showCatName val="0"/>
              <c:showSerName val="0"/>
              <c:showPercent val="0"/>
              <c:showBubbleSize val="0"/>
              <c:extLst>
                <c:ext xmlns:c15="http://schemas.microsoft.com/office/drawing/2012/chart" uri="{CE6537A1-D6FC-4f65-9D91-7224C49458BB}"/>
              </c:extLst>
            </c:dLbl>
            <c:dLbl>
              <c:idx val="8"/>
              <c:layout>
                <c:manualLayout>
                  <c:xMode val="edge"/>
                  <c:yMode val="edge"/>
                  <c:x val="0.64927893122167379"/>
                  <c:y val="0.64848612785299842"/>
                </c:manualLayout>
              </c:layout>
              <c:tx>
                <c:rich>
                  <a:bodyPr/>
                  <a:lstStyle/>
                  <a:p>
                    <a:r>
                      <a:t>71,7 %</a:t>
                    </a:r>
                  </a:p>
                </c:rich>
              </c:tx>
              <c:showLegendKey val="0"/>
              <c:showVal val="0"/>
              <c:showCatName val="0"/>
              <c:showSerName val="0"/>
              <c:showPercent val="0"/>
              <c:showBubbleSize val="0"/>
              <c:extLst>
                <c:ext xmlns:c15="http://schemas.microsoft.com/office/drawing/2012/chart" uri="{CE6537A1-D6FC-4f65-9D91-7224C49458BB}"/>
              </c:extLst>
            </c:dLbl>
            <c:dLbl>
              <c:idx val="9"/>
              <c:layout>
                <c:manualLayout>
                  <c:xMode val="edge"/>
                  <c:yMode val="edge"/>
                  <c:x val="0.71587164211620447"/>
                  <c:y val="0.67070839391649684"/>
                </c:manualLayout>
              </c:layout>
              <c:tx>
                <c:rich>
                  <a:bodyPr/>
                  <a:lstStyle/>
                  <a:p>
                    <a:r>
                      <a:t>69,7 %</a:t>
                    </a:r>
                  </a:p>
                </c:rich>
              </c:tx>
              <c:showLegendKey val="0"/>
              <c:showVal val="0"/>
              <c:showCatName val="0"/>
              <c:showSerName val="0"/>
              <c:showPercent val="0"/>
              <c:showBubbleSize val="0"/>
              <c:extLst>
                <c:ext xmlns:c15="http://schemas.microsoft.com/office/drawing/2012/chart" uri="{CE6537A1-D6FC-4f65-9D91-7224C49458BB}"/>
              </c:extLst>
            </c:dLbl>
            <c:dLbl>
              <c:idx val="10"/>
              <c:tx>
                <c:rich>
                  <a:bodyPr/>
                  <a:lstStyle/>
                  <a:p>
                    <a:r>
                      <a:t>70,2 %</a:t>
                    </a:r>
                  </a:p>
                </c:rich>
              </c:tx>
              <c:showLegendKey val="0"/>
              <c:showVal val="0"/>
              <c:showCatName val="0"/>
              <c:showSerName val="0"/>
              <c:showPercent val="0"/>
              <c:showBubbleSize val="0"/>
              <c:extLst>
                <c:ext xmlns:c15="http://schemas.microsoft.com/office/drawing/2012/chart" uri="{CE6537A1-D6FC-4f65-9D91-7224C49458BB}"/>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f>'Data-grafy'!$B$3:$H$3</c:f>
              <c:numCache>
                <c:formatCode>General</c:formatCode>
                <c:ptCount val="7"/>
                <c:pt idx="0">
                  <c:v>2011</c:v>
                </c:pt>
                <c:pt idx="1">
                  <c:v>2012</c:v>
                </c:pt>
                <c:pt idx="2">
                  <c:v>2013</c:v>
                </c:pt>
                <c:pt idx="3">
                  <c:v>2014</c:v>
                </c:pt>
                <c:pt idx="4">
                  <c:v>2015</c:v>
                </c:pt>
                <c:pt idx="5">
                  <c:v>2016</c:v>
                </c:pt>
                <c:pt idx="6">
                  <c:v>2017</c:v>
                </c:pt>
              </c:numCache>
            </c:numRef>
          </c:cat>
          <c:val>
            <c:numRef>
              <c:f>'Data-grafy'!$B$4:$H$4</c:f>
              <c:numCache>
                <c:formatCode>#\ ##0.0</c:formatCode>
                <c:ptCount val="7"/>
                <c:pt idx="0">
                  <c:v>11790.804</c:v>
                </c:pt>
                <c:pt idx="1">
                  <c:v>11574.909</c:v>
                </c:pt>
                <c:pt idx="2">
                  <c:v>11415.745999999999</c:v>
                </c:pt>
                <c:pt idx="3">
                  <c:v>12137.583000000001</c:v>
                </c:pt>
                <c:pt idx="4">
                  <c:v>13726.48</c:v>
                </c:pt>
                <c:pt idx="5">
                  <c:v>14534.133</c:v>
                </c:pt>
                <c:pt idx="6">
                  <c:v>14651.603999999999</c:v>
                </c:pt>
              </c:numCache>
            </c:numRef>
          </c:val>
        </c:ser>
        <c:ser>
          <c:idx val="1"/>
          <c:order val="1"/>
          <c:tx>
            <c:strRef>
              <c:f>'Data-grafy'!$A$5</c:f>
              <c:strCache>
                <c:ptCount val="1"/>
                <c:pt idx="0">
                  <c:v>vlastní příjmy</c:v>
                </c:pt>
              </c:strCache>
            </c:strRef>
          </c:tx>
          <c:spPr>
            <a:solidFill>
              <a:srgbClr val="993366"/>
            </a:solidFill>
            <a:ln w="12700">
              <a:solidFill>
                <a:srgbClr val="000000"/>
              </a:solidFill>
              <a:prstDash val="solid"/>
            </a:ln>
          </c:spPr>
          <c:invertIfNegative val="0"/>
          <c:dLbls>
            <c:dLbl>
              <c:idx val="0"/>
              <c:layout/>
              <c:tx>
                <c:rich>
                  <a:bodyPr/>
                  <a:lstStyle/>
                  <a:p>
                    <a:r>
                      <a:rPr lang="en-US"/>
                      <a:t>29,8 %</a:t>
                    </a:r>
                  </a:p>
                </c:rich>
              </c:tx>
              <c:showLegendKey val="0"/>
              <c:showVal val="0"/>
              <c:showCatName val="0"/>
              <c:showSerName val="0"/>
              <c:showPercent val="0"/>
              <c:showBubbleSize val="0"/>
              <c:extLst>
                <c:ext xmlns:c15="http://schemas.microsoft.com/office/drawing/2012/chart" uri="{CE6537A1-D6FC-4f65-9D91-7224C49458BB}">
                  <c15:layout/>
                </c:ext>
              </c:extLst>
            </c:dLbl>
            <c:dLbl>
              <c:idx val="1"/>
              <c:layout/>
              <c:tx>
                <c:rich>
                  <a:bodyPr/>
                  <a:lstStyle/>
                  <a:p>
                    <a:r>
                      <a:rPr lang="en-US"/>
                      <a:t>29,4 %</a:t>
                    </a:r>
                  </a:p>
                </c:rich>
              </c:tx>
              <c:showLegendKey val="0"/>
              <c:showVal val="0"/>
              <c:showCatName val="0"/>
              <c:showSerName val="0"/>
              <c:showPercent val="0"/>
              <c:showBubbleSize val="0"/>
              <c:extLst>
                <c:ext xmlns:c15="http://schemas.microsoft.com/office/drawing/2012/chart" uri="{CE6537A1-D6FC-4f65-9D91-7224C49458BB}">
                  <c15:layout/>
                </c:ext>
              </c:extLst>
            </c:dLbl>
            <c:dLbl>
              <c:idx val="2"/>
              <c:layout/>
              <c:tx>
                <c:rich>
                  <a:bodyPr/>
                  <a:lstStyle/>
                  <a:p>
                    <a:r>
                      <a:rPr lang="en-US"/>
                      <a:t>30,3 %</a:t>
                    </a:r>
                  </a:p>
                </c:rich>
              </c:tx>
              <c:showLegendKey val="0"/>
              <c:showVal val="0"/>
              <c:showCatName val="0"/>
              <c:showSerName val="0"/>
              <c:showPercent val="0"/>
              <c:showBubbleSize val="0"/>
              <c:extLst>
                <c:ext xmlns:c15="http://schemas.microsoft.com/office/drawing/2012/chart" uri="{CE6537A1-D6FC-4f65-9D91-7224C49458BB}">
                  <c15:layout/>
                </c:ext>
              </c:extLst>
            </c:dLbl>
            <c:dLbl>
              <c:idx val="3"/>
              <c:layout/>
              <c:tx>
                <c:rich>
                  <a:bodyPr/>
                  <a:lstStyle/>
                  <a:p>
                    <a:r>
                      <a:rPr lang="en-US"/>
                      <a:t>30,2 %</a:t>
                    </a:r>
                  </a:p>
                </c:rich>
              </c:tx>
              <c:showLegendKey val="0"/>
              <c:showVal val="0"/>
              <c:showCatName val="0"/>
              <c:showSerName val="0"/>
              <c:showPercent val="0"/>
              <c:showBubbleSize val="0"/>
              <c:extLst>
                <c:ext xmlns:c15="http://schemas.microsoft.com/office/drawing/2012/chart" uri="{CE6537A1-D6FC-4f65-9D91-7224C49458BB}">
                  <c15:layout/>
                </c:ext>
              </c:extLst>
            </c:dLbl>
            <c:dLbl>
              <c:idx val="4"/>
              <c:layout/>
              <c:tx>
                <c:rich>
                  <a:bodyPr/>
                  <a:lstStyle/>
                  <a:p>
                    <a:r>
                      <a:rPr lang="en-US"/>
                      <a:t>28,1 %</a:t>
                    </a:r>
                  </a:p>
                </c:rich>
              </c:tx>
              <c:showLegendKey val="0"/>
              <c:showVal val="0"/>
              <c:showCatName val="0"/>
              <c:showSerName val="0"/>
              <c:showPercent val="0"/>
              <c:showBubbleSize val="0"/>
              <c:extLst>
                <c:ext xmlns:c15="http://schemas.microsoft.com/office/drawing/2012/chart" uri="{CE6537A1-D6FC-4f65-9D91-7224C49458BB}">
                  <c15:layout/>
                </c:ext>
              </c:extLst>
            </c:dLbl>
            <c:dLbl>
              <c:idx val="5"/>
              <c:layout/>
              <c:tx>
                <c:rich>
                  <a:bodyPr/>
                  <a:lstStyle/>
                  <a:p>
                    <a:r>
                      <a:rPr lang="en-US"/>
                      <a:t>29,6 %</a:t>
                    </a:r>
                  </a:p>
                </c:rich>
              </c:tx>
              <c:showLegendKey val="0"/>
              <c:showVal val="0"/>
              <c:showCatName val="0"/>
              <c:showSerName val="0"/>
              <c:showPercent val="0"/>
              <c:showBubbleSize val="0"/>
              <c:extLst>
                <c:ext xmlns:c15="http://schemas.microsoft.com/office/drawing/2012/chart" uri="{CE6537A1-D6FC-4f65-9D91-7224C49458BB}">
                  <c15:layout/>
                </c:ext>
              </c:extLst>
            </c:dLbl>
            <c:dLbl>
              <c:idx val="6"/>
              <c:layout/>
              <c:tx>
                <c:rich>
                  <a:bodyPr/>
                  <a:lstStyle/>
                  <a:p>
                    <a:r>
                      <a:rPr lang="en-US"/>
                      <a:t>31,5 %</a:t>
                    </a:r>
                  </a:p>
                </c:rich>
              </c:tx>
              <c:showLegendKey val="0"/>
              <c:showVal val="0"/>
              <c:showCatName val="0"/>
              <c:showSerName val="0"/>
              <c:showPercent val="0"/>
              <c:showBubbleSize val="0"/>
              <c:extLst>
                <c:ext xmlns:c15="http://schemas.microsoft.com/office/drawing/2012/chart" uri="{CE6537A1-D6FC-4f65-9D91-7224C49458BB}">
                  <c15:layout/>
                </c:ext>
              </c:extLst>
            </c:dLbl>
            <c:dLbl>
              <c:idx val="7"/>
              <c:tx>
                <c:rich>
                  <a:bodyPr/>
                  <a:lstStyle/>
                  <a:p>
                    <a:r>
                      <a:rPr lang="en-US"/>
                      <a:t>29,6 %</a:t>
                    </a:r>
                  </a:p>
                </c:rich>
              </c:tx>
              <c:showLegendKey val="0"/>
              <c:showVal val="0"/>
              <c:showCatName val="0"/>
              <c:showSerName val="0"/>
              <c:showPercent val="0"/>
              <c:showBubbleSize val="0"/>
              <c:extLst>
                <c:ext xmlns:c15="http://schemas.microsoft.com/office/drawing/2012/chart" uri="{CE6537A1-D6FC-4f65-9D91-7224C49458BB}"/>
              </c:extLst>
            </c:dLbl>
            <c:dLbl>
              <c:idx val="8"/>
              <c:tx>
                <c:rich>
                  <a:bodyPr/>
                  <a:lstStyle/>
                  <a:p>
                    <a:r>
                      <a:t>28,3 %</a:t>
                    </a:r>
                  </a:p>
                </c:rich>
              </c:tx>
              <c:showLegendKey val="0"/>
              <c:showVal val="0"/>
              <c:showCatName val="0"/>
              <c:showSerName val="0"/>
              <c:showPercent val="0"/>
              <c:showBubbleSize val="0"/>
              <c:extLst>
                <c:ext xmlns:c15="http://schemas.microsoft.com/office/drawing/2012/chart" uri="{CE6537A1-D6FC-4f65-9D91-7224C49458BB}"/>
              </c:extLst>
            </c:dLbl>
            <c:dLbl>
              <c:idx val="9"/>
              <c:tx>
                <c:rich>
                  <a:bodyPr/>
                  <a:lstStyle/>
                  <a:p>
                    <a:r>
                      <a:t>30,3 %</a:t>
                    </a:r>
                  </a:p>
                </c:rich>
              </c:tx>
              <c:showLegendKey val="0"/>
              <c:showVal val="0"/>
              <c:showCatName val="0"/>
              <c:showSerName val="0"/>
              <c:showPercent val="0"/>
              <c:showBubbleSize val="0"/>
              <c:extLst>
                <c:ext xmlns:c15="http://schemas.microsoft.com/office/drawing/2012/chart" uri="{CE6537A1-D6FC-4f65-9D91-7224C49458BB}"/>
              </c:extLst>
            </c:dLbl>
            <c:dLbl>
              <c:idx val="10"/>
              <c:tx>
                <c:rich>
                  <a:bodyPr/>
                  <a:lstStyle/>
                  <a:p>
                    <a:r>
                      <a:t>29,8 %</a:t>
                    </a:r>
                  </a:p>
                </c:rich>
              </c:tx>
              <c:showLegendKey val="0"/>
              <c:showVal val="0"/>
              <c:showCatName val="0"/>
              <c:showSerName val="0"/>
              <c:showPercent val="0"/>
              <c:showBubbleSize val="0"/>
              <c:extLst>
                <c:ext xmlns:c15="http://schemas.microsoft.com/office/drawing/2012/chart" uri="{CE6537A1-D6FC-4f65-9D91-7224C49458BB}"/>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f>'Data-grafy'!$B$3:$H$3</c:f>
              <c:numCache>
                <c:formatCode>General</c:formatCode>
                <c:ptCount val="7"/>
                <c:pt idx="0">
                  <c:v>2011</c:v>
                </c:pt>
                <c:pt idx="1">
                  <c:v>2012</c:v>
                </c:pt>
                <c:pt idx="2">
                  <c:v>2013</c:v>
                </c:pt>
                <c:pt idx="3">
                  <c:v>2014</c:v>
                </c:pt>
                <c:pt idx="4">
                  <c:v>2015</c:v>
                </c:pt>
                <c:pt idx="5">
                  <c:v>2016</c:v>
                </c:pt>
                <c:pt idx="6">
                  <c:v>2017</c:v>
                </c:pt>
              </c:numCache>
            </c:numRef>
          </c:cat>
          <c:val>
            <c:numRef>
              <c:f>'Data-grafy'!$B$5:$H$5</c:f>
              <c:numCache>
                <c:formatCode>#\ ##0.0</c:formatCode>
                <c:ptCount val="7"/>
                <c:pt idx="0">
                  <c:v>5006.0230000000001</c:v>
                </c:pt>
                <c:pt idx="1">
                  <c:v>4827.9070000000002</c:v>
                </c:pt>
                <c:pt idx="2">
                  <c:v>4951.1000000000004</c:v>
                </c:pt>
                <c:pt idx="3">
                  <c:v>5259.0230000000001</c:v>
                </c:pt>
                <c:pt idx="4">
                  <c:v>5360.3950000000004</c:v>
                </c:pt>
                <c:pt idx="5">
                  <c:v>6116.0690000000004</c:v>
                </c:pt>
                <c:pt idx="6">
                  <c:v>6723.5209999999997</c:v>
                </c:pt>
              </c:numCache>
            </c:numRef>
          </c:val>
        </c:ser>
        <c:dLbls>
          <c:showLegendKey val="0"/>
          <c:showVal val="0"/>
          <c:showCatName val="1"/>
          <c:showSerName val="0"/>
          <c:showPercent val="0"/>
          <c:showBubbleSize val="0"/>
        </c:dLbls>
        <c:gapWidth val="50"/>
        <c:gapDepth val="60"/>
        <c:shape val="box"/>
        <c:axId val="765644528"/>
        <c:axId val="765646880"/>
        <c:axId val="0"/>
      </c:bar3DChart>
      <c:catAx>
        <c:axId val="765644528"/>
        <c:scaling>
          <c:orientation val="minMax"/>
        </c:scaling>
        <c:delete val="0"/>
        <c:axPos val="b"/>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765646880"/>
        <c:crosses val="autoZero"/>
        <c:auto val="1"/>
        <c:lblAlgn val="ctr"/>
        <c:lblOffset val="100"/>
        <c:tickLblSkip val="1"/>
        <c:tickMarkSkip val="1"/>
        <c:noMultiLvlLbl val="0"/>
      </c:catAx>
      <c:valAx>
        <c:axId val="765646880"/>
        <c:scaling>
          <c:orientation val="minMax"/>
          <c:max val="22000"/>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Tahoma"/>
                    <a:ea typeface="Tahoma"/>
                    <a:cs typeface="Tahoma"/>
                  </a:defRPr>
                </a:pPr>
                <a:r>
                  <a:rPr lang="cs-CZ"/>
                  <a:t>v mil. Kč</a:t>
                </a:r>
              </a:p>
            </c:rich>
          </c:tx>
          <c:layout>
            <c:manualLayout>
              <c:xMode val="edge"/>
              <c:yMode val="edge"/>
              <c:x val="5.5493925745442206E-3"/>
              <c:y val="0.4525261452930581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765644528"/>
        <c:crosses val="autoZero"/>
        <c:crossBetween val="between"/>
        <c:majorUnit val="2000"/>
        <c:minorUnit val="1000"/>
      </c:valAx>
      <c:spPr>
        <a:noFill/>
        <a:ln w="25400">
          <a:noFill/>
        </a:ln>
      </c:spPr>
    </c:plotArea>
    <c:legend>
      <c:legendPos val="r"/>
      <c:layout>
        <c:manualLayout>
          <c:xMode val="edge"/>
          <c:yMode val="edge"/>
          <c:x val="0.32482450237560484"/>
          <c:y val="0.95472390275539887"/>
          <c:w val="0.36785677040092518"/>
          <c:h val="4.3616860145446253E-2"/>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Tahoma"/>
              <a:ea typeface="Tahoma"/>
              <a:cs typeface="Tahoma"/>
            </a:defRPr>
          </a:pPr>
          <a:endParaRPr lang="cs-CZ"/>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Srovnání skutečných výdajů rozpočtu Moravskoslezského kraje 
v letech 2011 - 2017</a:t>
            </a:r>
          </a:p>
        </c:rich>
      </c:tx>
      <c:layout>
        <c:manualLayout>
          <c:xMode val="edge"/>
          <c:yMode val="edge"/>
          <c:x val="0.15022429747949301"/>
          <c:y val="9.3985048667550829E-3"/>
        </c:manualLayout>
      </c:layout>
      <c:overlay val="0"/>
      <c:spPr>
        <a:noFill/>
        <a:ln w="25400">
          <a:noFill/>
        </a:ln>
      </c:spPr>
    </c:title>
    <c:autoTitleDeleted val="0"/>
    <c:view3D>
      <c:rotX val="15"/>
      <c:hPercent val="50"/>
      <c:rotY val="20"/>
      <c:depthPercent val="100"/>
      <c:rAngAx val="1"/>
    </c:view3D>
    <c:floor>
      <c:thickness val="0"/>
      <c:spPr>
        <a:solidFill>
          <a:srgbClr val="C0C0C0"/>
        </a:solidFill>
        <a:ln w="3175">
          <a:solidFill>
            <a:srgbClr val="000000"/>
          </a:solidFill>
          <a:prstDash val="solid"/>
        </a:ln>
      </c:spPr>
    </c:floor>
    <c:side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sideWall>
    <c:backWall>
      <c:thickness val="0"/>
      <c:spPr>
        <a:gradFill rotWithShape="0">
          <a:gsLst>
            <a:gs pos="0">
              <a:srgbClr xmlns:mc="http://schemas.openxmlformats.org/markup-compatibility/2006" xmlns:a14="http://schemas.microsoft.com/office/drawing/2010/main" val="FFFFFF" mc:Ignorable="a14" a14:legacySpreadsheetColorIndex="9"/>
            </a:gs>
            <a:gs pos="50000">
              <a:srgbClr xmlns:mc="http://schemas.openxmlformats.org/markup-compatibility/2006" xmlns:a14="http://schemas.microsoft.com/office/drawing/2010/main" val="C0C0C0" mc:Ignorable="a14" a14:legacySpreadsheetColorIndex="22"/>
            </a:gs>
            <a:gs pos="100000">
              <a:srgbClr xmlns:mc="http://schemas.openxmlformats.org/markup-compatibility/2006" xmlns:a14="http://schemas.microsoft.com/office/drawing/2010/main" val="FFFFFF" mc:Ignorable="a14" a14:legacySpreadsheetColorIndex="9"/>
            </a:gs>
          </a:gsLst>
          <a:lin ang="18900000" scaled="1"/>
        </a:gradFill>
        <a:ln w="12700">
          <a:solidFill>
            <a:srgbClr val="808080"/>
          </a:solidFill>
          <a:prstDash val="solid"/>
        </a:ln>
      </c:spPr>
    </c:backWall>
    <c:plotArea>
      <c:layout>
        <c:manualLayout>
          <c:layoutTarget val="inner"/>
          <c:xMode val="edge"/>
          <c:yMode val="edge"/>
          <c:x val="5.94170403587444E-2"/>
          <c:y val="0.16729338662824048"/>
          <c:w val="0.93161482056895339"/>
          <c:h val="0.66729384553961091"/>
        </c:manualLayout>
      </c:layout>
      <c:bar3DChart>
        <c:barDir val="col"/>
        <c:grouping val="stacked"/>
        <c:varyColors val="0"/>
        <c:ser>
          <c:idx val="0"/>
          <c:order val="0"/>
          <c:tx>
            <c:strRef>
              <c:f>'Data-grafy'!$A$13</c:f>
              <c:strCache>
                <c:ptCount val="1"/>
                <c:pt idx="0">
                  <c:v>běžné výdaje</c:v>
                </c:pt>
              </c:strCache>
            </c:strRef>
          </c:tx>
          <c:spPr>
            <a:solidFill>
              <a:srgbClr val="9999FF"/>
            </a:solidFill>
            <a:ln w="12700">
              <a:solidFill>
                <a:srgbClr val="000000"/>
              </a:solidFill>
              <a:prstDash val="solid"/>
            </a:ln>
          </c:spPr>
          <c:invertIfNegative val="0"/>
          <c:dLbls>
            <c:dLbl>
              <c:idx val="0"/>
              <c:tx>
                <c:rich>
                  <a:bodyPr/>
                  <a:lstStyle/>
                  <a:p>
                    <a:r>
                      <a:rPr lang="en-US"/>
                      <a:t>87,7 %</a:t>
                    </a:r>
                  </a:p>
                </c:rich>
              </c:tx>
              <c:showLegendKey val="0"/>
              <c:showVal val="0"/>
              <c:showCatName val="0"/>
              <c:showSerName val="0"/>
              <c:showPercent val="0"/>
              <c:showBubbleSize val="0"/>
              <c:extLst>
                <c:ext xmlns:c15="http://schemas.microsoft.com/office/drawing/2012/chart" uri="{CE6537A1-D6FC-4f65-9D91-7224C49458BB}"/>
              </c:extLst>
            </c:dLbl>
            <c:dLbl>
              <c:idx val="1"/>
              <c:tx>
                <c:rich>
                  <a:bodyPr/>
                  <a:lstStyle/>
                  <a:p>
                    <a:r>
                      <a:rPr lang="en-US"/>
                      <a:t>88,6 %</a:t>
                    </a:r>
                  </a:p>
                </c:rich>
              </c:tx>
              <c:showLegendKey val="0"/>
              <c:showVal val="0"/>
              <c:showCatName val="0"/>
              <c:showSerName val="0"/>
              <c:showPercent val="0"/>
              <c:showBubbleSize val="0"/>
              <c:extLst>
                <c:ext xmlns:c15="http://schemas.microsoft.com/office/drawing/2012/chart" uri="{CE6537A1-D6FC-4f65-9D91-7224C49458BB}"/>
              </c:extLst>
            </c:dLbl>
            <c:dLbl>
              <c:idx val="2"/>
              <c:tx>
                <c:rich>
                  <a:bodyPr/>
                  <a:lstStyle/>
                  <a:p>
                    <a:r>
                      <a:rPr lang="en-US"/>
                      <a:t>88,1 %</a:t>
                    </a:r>
                  </a:p>
                </c:rich>
              </c:tx>
              <c:showLegendKey val="0"/>
              <c:showVal val="0"/>
              <c:showCatName val="0"/>
              <c:showSerName val="0"/>
              <c:showPercent val="0"/>
              <c:showBubbleSize val="0"/>
              <c:extLst>
                <c:ext xmlns:c15="http://schemas.microsoft.com/office/drawing/2012/chart" uri="{CE6537A1-D6FC-4f65-9D91-7224C49458BB}"/>
              </c:extLst>
            </c:dLbl>
            <c:dLbl>
              <c:idx val="3"/>
              <c:layout>
                <c:manualLayout>
                  <c:x val="1.5472617492320734E-3"/>
                  <c:y val="-2.6305922286030037E-4"/>
                </c:manualLayout>
              </c:layout>
              <c:tx>
                <c:rich>
                  <a:bodyPr/>
                  <a:lstStyle/>
                  <a:p>
                    <a:r>
                      <a:rPr lang="en-US"/>
                      <a:t>86,8 %</a:t>
                    </a:r>
                  </a:p>
                </c:rich>
              </c:tx>
              <c:showLegendKey val="0"/>
              <c:showVal val="0"/>
              <c:showCatName val="0"/>
              <c:showSerName val="0"/>
              <c:showPercent val="0"/>
              <c:showBubbleSize val="0"/>
              <c:extLst>
                <c:ext xmlns:c15="http://schemas.microsoft.com/office/drawing/2012/chart" uri="{CE6537A1-D6FC-4f65-9D91-7224C49458BB}"/>
              </c:extLst>
            </c:dLbl>
            <c:dLbl>
              <c:idx val="4"/>
              <c:layout>
                <c:manualLayout>
                  <c:x val="3.8581500182432353E-4"/>
                  <c:y val="-2.6146073846032404E-3"/>
                </c:manualLayout>
              </c:layout>
              <c:tx>
                <c:rich>
                  <a:bodyPr/>
                  <a:lstStyle/>
                  <a:p>
                    <a:r>
                      <a:rPr lang="en-US"/>
                      <a:t>78,8 %</a:t>
                    </a:r>
                  </a:p>
                </c:rich>
              </c:tx>
              <c:showLegendKey val="0"/>
              <c:showVal val="0"/>
              <c:showCatName val="0"/>
              <c:showSerName val="0"/>
              <c:showPercent val="0"/>
              <c:showBubbleSize val="0"/>
              <c:extLst>
                <c:ext xmlns:c15="http://schemas.microsoft.com/office/drawing/2012/chart" uri="{CE6537A1-D6FC-4f65-9D91-7224C49458BB}"/>
              </c:extLst>
            </c:dLbl>
            <c:dLbl>
              <c:idx val="5"/>
              <c:tx>
                <c:rich>
                  <a:bodyPr/>
                  <a:lstStyle/>
                  <a:p>
                    <a:r>
                      <a:rPr lang="en-US"/>
                      <a:t>93,4 %</a:t>
                    </a:r>
                  </a:p>
                </c:rich>
              </c:tx>
              <c:showLegendKey val="0"/>
              <c:showVal val="0"/>
              <c:showCatName val="0"/>
              <c:showSerName val="0"/>
              <c:showPercent val="0"/>
              <c:showBubbleSize val="0"/>
              <c:extLst>
                <c:ext xmlns:c15="http://schemas.microsoft.com/office/drawing/2012/chart" uri="{CE6537A1-D6FC-4f65-9D91-7224C49458BB}"/>
              </c:extLst>
            </c:dLbl>
            <c:dLbl>
              <c:idx val="6"/>
              <c:tx>
                <c:rich>
                  <a:bodyPr/>
                  <a:lstStyle/>
                  <a:p>
                    <a:r>
                      <a:rPr lang="en-US"/>
                      <a:t>93,2 %</a:t>
                    </a:r>
                  </a:p>
                </c:rich>
              </c:tx>
              <c:showLegendKey val="0"/>
              <c:showVal val="0"/>
              <c:showCatName val="0"/>
              <c:showSerName val="0"/>
              <c:showPercent val="0"/>
              <c:showBubbleSize val="0"/>
              <c:extLst>
                <c:ext xmlns:c15="http://schemas.microsoft.com/office/drawing/2012/chart" uri="{CE6537A1-D6FC-4f65-9D91-7224C49458BB}"/>
              </c:extLst>
            </c:dLbl>
            <c:dLbl>
              <c:idx val="7"/>
              <c:tx>
                <c:rich>
                  <a:bodyPr/>
                  <a:lstStyle/>
                  <a:p>
                    <a:r>
                      <a:rPr lang="en-US"/>
                      <a:t>93,4 %</a:t>
                    </a:r>
                  </a:p>
                </c:rich>
              </c:tx>
              <c:showLegendKey val="0"/>
              <c:showVal val="0"/>
              <c:showCatName val="0"/>
              <c:showSerName val="0"/>
              <c:showPercent val="0"/>
              <c:showBubbleSize val="0"/>
              <c:extLst>
                <c:ext xmlns:c15="http://schemas.microsoft.com/office/drawing/2012/chart" uri="{CE6537A1-D6FC-4f65-9D91-7224C49458BB}"/>
              </c:extLst>
            </c:dLbl>
            <c:dLbl>
              <c:idx val="8"/>
              <c:tx>
                <c:rich>
                  <a:bodyPr/>
                  <a:lstStyle/>
                  <a:p>
                    <a:r>
                      <a:t>87,3 %</a:t>
                    </a:r>
                  </a:p>
                </c:rich>
              </c:tx>
              <c:showLegendKey val="0"/>
              <c:showVal val="0"/>
              <c:showCatName val="0"/>
              <c:showSerName val="0"/>
              <c:showPercent val="0"/>
              <c:showBubbleSize val="0"/>
              <c:extLst>
                <c:ext xmlns:c15="http://schemas.microsoft.com/office/drawing/2012/chart" uri="{CE6537A1-D6FC-4f65-9D91-7224C49458BB}"/>
              </c:extLst>
            </c:dLbl>
            <c:dLbl>
              <c:idx val="9"/>
              <c:tx>
                <c:rich>
                  <a:bodyPr/>
                  <a:lstStyle/>
                  <a:p>
                    <a:r>
                      <a:t>87,5 %</a:t>
                    </a:r>
                  </a:p>
                </c:rich>
              </c:tx>
              <c:showLegendKey val="0"/>
              <c:showVal val="0"/>
              <c:showCatName val="0"/>
              <c:showSerName val="0"/>
              <c:showPercent val="0"/>
              <c:showBubbleSize val="0"/>
              <c:extLst>
                <c:ext xmlns:c15="http://schemas.microsoft.com/office/drawing/2012/chart" uri="{CE6537A1-D6FC-4f65-9D91-7224C49458BB}"/>
              </c:extLst>
            </c:dLbl>
            <c:dLbl>
              <c:idx val="10"/>
              <c:tx>
                <c:rich>
                  <a:bodyPr/>
                  <a:lstStyle/>
                  <a:p>
                    <a:r>
                      <a:t>87,7 %</a:t>
                    </a:r>
                  </a:p>
                </c:rich>
              </c:tx>
              <c:showLegendKey val="0"/>
              <c:showVal val="0"/>
              <c:showCatName val="0"/>
              <c:showSerName val="0"/>
              <c:showPercent val="0"/>
              <c:showBubbleSize val="0"/>
              <c:extLst>
                <c:ext xmlns:c15="http://schemas.microsoft.com/office/drawing/2012/chart" uri="{CE6537A1-D6FC-4f65-9D91-7224C49458BB}"/>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f>'Data-grafy'!$B$12:$H$12</c:f>
              <c:numCache>
                <c:formatCode>General</c:formatCode>
                <c:ptCount val="7"/>
                <c:pt idx="0">
                  <c:v>2011</c:v>
                </c:pt>
                <c:pt idx="1">
                  <c:v>2012</c:v>
                </c:pt>
                <c:pt idx="2">
                  <c:v>2013</c:v>
                </c:pt>
                <c:pt idx="3">
                  <c:v>2014</c:v>
                </c:pt>
                <c:pt idx="4">
                  <c:v>2015</c:v>
                </c:pt>
                <c:pt idx="5">
                  <c:v>2016</c:v>
                </c:pt>
                <c:pt idx="6">
                  <c:v>2017</c:v>
                </c:pt>
              </c:numCache>
            </c:numRef>
          </c:cat>
          <c:val>
            <c:numRef>
              <c:f>'Data-grafy'!$B$13:$H$13</c:f>
              <c:numCache>
                <c:formatCode>#\ ##0.0</c:formatCode>
                <c:ptCount val="7"/>
                <c:pt idx="0">
                  <c:v>14769.003000000001</c:v>
                </c:pt>
                <c:pt idx="1">
                  <c:v>14909.261</c:v>
                </c:pt>
                <c:pt idx="2">
                  <c:v>14904.712</c:v>
                </c:pt>
                <c:pt idx="3">
                  <c:v>15138.14</c:v>
                </c:pt>
                <c:pt idx="4">
                  <c:v>16356.737999999999</c:v>
                </c:pt>
                <c:pt idx="5">
                  <c:v>16889.752</c:v>
                </c:pt>
                <c:pt idx="6">
                  <c:v>18636.111000000001</c:v>
                </c:pt>
              </c:numCache>
            </c:numRef>
          </c:val>
        </c:ser>
        <c:ser>
          <c:idx val="1"/>
          <c:order val="1"/>
          <c:tx>
            <c:strRef>
              <c:f>'Data-grafy'!$A$14</c:f>
              <c:strCache>
                <c:ptCount val="1"/>
                <c:pt idx="0">
                  <c:v>kapitálové výdaje</c:v>
                </c:pt>
              </c:strCache>
            </c:strRef>
          </c:tx>
          <c:spPr>
            <a:solidFill>
              <a:srgbClr val="993366"/>
            </a:solidFill>
            <a:ln w="12700">
              <a:solidFill>
                <a:srgbClr val="000000"/>
              </a:solidFill>
              <a:prstDash val="solid"/>
            </a:ln>
          </c:spPr>
          <c:invertIfNegative val="0"/>
          <c:dLbls>
            <c:dLbl>
              <c:idx val="0"/>
              <c:layout>
                <c:manualLayout>
                  <c:x val="-1.5937751528474413E-3"/>
                  <c:y val="-5.9584685557508574E-3"/>
                </c:manualLayout>
              </c:layout>
              <c:tx>
                <c:rich>
                  <a:bodyPr/>
                  <a:lstStyle/>
                  <a:p>
                    <a:r>
                      <a:rPr lang="en-US"/>
                      <a:t>12,3 %</a:t>
                    </a:r>
                  </a:p>
                </c:rich>
              </c:tx>
              <c:showLegendKey val="0"/>
              <c:showVal val="0"/>
              <c:showCatName val="0"/>
              <c:showSerName val="0"/>
              <c:showPercent val="0"/>
              <c:showBubbleSize val="0"/>
              <c:extLst>
                <c:ext xmlns:c15="http://schemas.microsoft.com/office/drawing/2012/chart" uri="{CE6537A1-D6FC-4f65-9D91-7224C49458BB}"/>
              </c:extLst>
            </c:dLbl>
            <c:dLbl>
              <c:idx val="1"/>
              <c:layout>
                <c:manualLayout>
                  <c:x val="-6.1400608802861917E-4"/>
                  <c:y val="-1.0058726294796014E-2"/>
                </c:manualLayout>
              </c:layout>
              <c:tx>
                <c:rich>
                  <a:bodyPr/>
                  <a:lstStyle/>
                  <a:p>
                    <a:r>
                      <a:rPr lang="en-US"/>
                      <a:t>11,4 %</a:t>
                    </a:r>
                  </a:p>
                </c:rich>
              </c:tx>
              <c:showLegendKey val="0"/>
              <c:showVal val="0"/>
              <c:showCatName val="0"/>
              <c:showSerName val="0"/>
              <c:showPercent val="0"/>
              <c:showBubbleSize val="0"/>
              <c:extLst>
                <c:ext xmlns:c15="http://schemas.microsoft.com/office/drawing/2012/chart" uri="{CE6537A1-D6FC-4f65-9D91-7224C49458BB}"/>
              </c:extLst>
            </c:dLbl>
            <c:dLbl>
              <c:idx val="2"/>
              <c:tx>
                <c:rich>
                  <a:bodyPr/>
                  <a:lstStyle/>
                  <a:p>
                    <a:r>
                      <a:rPr lang="en-US"/>
                      <a:t>11,9 %</a:t>
                    </a:r>
                  </a:p>
                </c:rich>
              </c:tx>
              <c:showLegendKey val="0"/>
              <c:showVal val="0"/>
              <c:showCatName val="0"/>
              <c:showSerName val="0"/>
              <c:showPercent val="0"/>
              <c:showBubbleSize val="0"/>
              <c:extLst>
                <c:ext xmlns:c15="http://schemas.microsoft.com/office/drawing/2012/chart" uri="{CE6537A1-D6FC-4f65-9D91-7224C49458BB}"/>
              </c:extLst>
            </c:dLbl>
            <c:dLbl>
              <c:idx val="3"/>
              <c:tx>
                <c:rich>
                  <a:bodyPr/>
                  <a:lstStyle/>
                  <a:p>
                    <a:r>
                      <a:rPr lang="en-US"/>
                      <a:t>13,2 %</a:t>
                    </a:r>
                  </a:p>
                </c:rich>
              </c:tx>
              <c:showLegendKey val="0"/>
              <c:showVal val="0"/>
              <c:showCatName val="0"/>
              <c:showSerName val="0"/>
              <c:showPercent val="0"/>
              <c:showBubbleSize val="0"/>
              <c:extLst>
                <c:ext xmlns:c15="http://schemas.microsoft.com/office/drawing/2012/chart" uri="{CE6537A1-D6FC-4f65-9D91-7224C49458BB}"/>
              </c:extLst>
            </c:dLbl>
            <c:dLbl>
              <c:idx val="4"/>
              <c:tx>
                <c:rich>
                  <a:bodyPr/>
                  <a:lstStyle/>
                  <a:p>
                    <a:r>
                      <a:rPr lang="en-US"/>
                      <a:t>21,2 %</a:t>
                    </a:r>
                  </a:p>
                </c:rich>
              </c:tx>
              <c:showLegendKey val="0"/>
              <c:showVal val="0"/>
              <c:showCatName val="0"/>
              <c:showSerName val="0"/>
              <c:showPercent val="0"/>
              <c:showBubbleSize val="0"/>
              <c:extLst>
                <c:ext xmlns:c15="http://schemas.microsoft.com/office/drawing/2012/chart" uri="{CE6537A1-D6FC-4f65-9D91-7224C49458BB}"/>
              </c:extLst>
            </c:dLbl>
            <c:dLbl>
              <c:idx val="5"/>
              <c:tx>
                <c:rich>
                  <a:bodyPr/>
                  <a:lstStyle/>
                  <a:p>
                    <a:r>
                      <a:rPr lang="en-US"/>
                      <a:t>6,6 %</a:t>
                    </a:r>
                  </a:p>
                </c:rich>
              </c:tx>
              <c:showLegendKey val="0"/>
              <c:showVal val="0"/>
              <c:showCatName val="0"/>
              <c:showSerName val="0"/>
              <c:showPercent val="0"/>
              <c:showBubbleSize val="0"/>
              <c:extLst>
                <c:ext xmlns:c15="http://schemas.microsoft.com/office/drawing/2012/chart" uri="{CE6537A1-D6FC-4f65-9D91-7224C49458BB}"/>
              </c:extLst>
            </c:dLbl>
            <c:dLbl>
              <c:idx val="6"/>
              <c:tx>
                <c:rich>
                  <a:bodyPr/>
                  <a:lstStyle/>
                  <a:p>
                    <a:r>
                      <a:rPr lang="en-US"/>
                      <a:t>6,8 %</a:t>
                    </a:r>
                  </a:p>
                </c:rich>
              </c:tx>
              <c:showLegendKey val="0"/>
              <c:showVal val="0"/>
              <c:showCatName val="0"/>
              <c:showSerName val="0"/>
              <c:showPercent val="0"/>
              <c:showBubbleSize val="0"/>
              <c:extLst>
                <c:ext xmlns:c15="http://schemas.microsoft.com/office/drawing/2012/chart" uri="{CE6537A1-D6FC-4f65-9D91-7224C49458BB}"/>
              </c:extLst>
            </c:dLbl>
            <c:dLbl>
              <c:idx val="7"/>
              <c:tx>
                <c:rich>
                  <a:bodyPr/>
                  <a:lstStyle/>
                  <a:p>
                    <a:r>
                      <a:rPr lang="en-US"/>
                      <a:t>6,6 %</a:t>
                    </a:r>
                  </a:p>
                </c:rich>
              </c:tx>
              <c:showLegendKey val="0"/>
              <c:showVal val="0"/>
              <c:showCatName val="0"/>
              <c:showSerName val="0"/>
              <c:showPercent val="0"/>
              <c:showBubbleSize val="0"/>
              <c:extLst>
                <c:ext xmlns:c15="http://schemas.microsoft.com/office/drawing/2012/chart" uri="{CE6537A1-D6FC-4f65-9D91-7224C49458BB}"/>
              </c:extLst>
            </c:dLbl>
            <c:dLbl>
              <c:idx val="8"/>
              <c:tx>
                <c:rich>
                  <a:bodyPr/>
                  <a:lstStyle/>
                  <a:p>
                    <a:r>
                      <a:t>12,7 %</a:t>
                    </a:r>
                  </a:p>
                </c:rich>
              </c:tx>
              <c:showLegendKey val="0"/>
              <c:showVal val="0"/>
              <c:showCatName val="0"/>
              <c:showSerName val="0"/>
              <c:showPercent val="0"/>
              <c:showBubbleSize val="0"/>
              <c:extLst>
                <c:ext xmlns:c15="http://schemas.microsoft.com/office/drawing/2012/chart" uri="{CE6537A1-D6FC-4f65-9D91-7224C49458BB}"/>
              </c:extLst>
            </c:dLbl>
            <c:dLbl>
              <c:idx val="9"/>
              <c:tx>
                <c:rich>
                  <a:bodyPr/>
                  <a:lstStyle/>
                  <a:p>
                    <a:r>
                      <a:t>12,5 %</a:t>
                    </a:r>
                  </a:p>
                </c:rich>
              </c:tx>
              <c:showLegendKey val="0"/>
              <c:showVal val="0"/>
              <c:showCatName val="0"/>
              <c:showSerName val="0"/>
              <c:showPercent val="0"/>
              <c:showBubbleSize val="0"/>
              <c:extLst>
                <c:ext xmlns:c15="http://schemas.microsoft.com/office/drawing/2012/chart" uri="{CE6537A1-D6FC-4f65-9D91-7224C49458BB}"/>
              </c:extLst>
            </c:dLbl>
            <c:dLbl>
              <c:idx val="10"/>
              <c:tx>
                <c:rich>
                  <a:bodyPr/>
                  <a:lstStyle/>
                  <a:p>
                    <a:r>
                      <a:t>12,3 %</a:t>
                    </a:r>
                  </a:p>
                </c:rich>
              </c:tx>
              <c:showLegendKey val="0"/>
              <c:showVal val="0"/>
              <c:showCatName val="0"/>
              <c:showSerName val="0"/>
              <c:showPercent val="0"/>
              <c:showBubbleSize val="0"/>
              <c:extLst>
                <c:ext xmlns:c15="http://schemas.microsoft.com/office/drawing/2012/chart" uri="{CE6537A1-D6FC-4f65-9D91-7224C49458BB}"/>
              </c:extLst>
            </c:dLbl>
            <c:spPr>
              <a:solidFill>
                <a:srgbClr val="FFFFFF"/>
              </a:solidFill>
              <a:ln w="25400">
                <a:noFill/>
              </a:ln>
            </c:spPr>
            <c:txPr>
              <a:bodyPr/>
              <a:lstStyle/>
              <a:p>
                <a:pPr>
                  <a:defRPr sz="800" b="0" i="0" u="none" strike="noStrike" baseline="0">
                    <a:solidFill>
                      <a:srgbClr val="000000"/>
                    </a:solidFill>
                    <a:latin typeface="Tahoma"/>
                    <a:ea typeface="Tahoma"/>
                    <a:cs typeface="Tahoma"/>
                  </a:defRPr>
                </a:pPr>
                <a:endParaRPr lang="cs-CZ"/>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cat>
            <c:numRef>
              <c:f>'Data-grafy'!$B$12:$H$12</c:f>
              <c:numCache>
                <c:formatCode>General</c:formatCode>
                <c:ptCount val="7"/>
                <c:pt idx="0">
                  <c:v>2011</c:v>
                </c:pt>
                <c:pt idx="1">
                  <c:v>2012</c:v>
                </c:pt>
                <c:pt idx="2">
                  <c:v>2013</c:v>
                </c:pt>
                <c:pt idx="3">
                  <c:v>2014</c:v>
                </c:pt>
                <c:pt idx="4">
                  <c:v>2015</c:v>
                </c:pt>
                <c:pt idx="5">
                  <c:v>2016</c:v>
                </c:pt>
                <c:pt idx="6">
                  <c:v>2017</c:v>
                </c:pt>
              </c:numCache>
            </c:numRef>
          </c:cat>
          <c:val>
            <c:numRef>
              <c:f>'Data-grafy'!$B$14:$H$14</c:f>
              <c:numCache>
                <c:formatCode>#\ ##0.0</c:formatCode>
                <c:ptCount val="7"/>
                <c:pt idx="0">
                  <c:v>2062.2800000000002</c:v>
                </c:pt>
                <c:pt idx="1">
                  <c:v>1912.375</c:v>
                </c:pt>
                <c:pt idx="2">
                  <c:v>2009.296</c:v>
                </c:pt>
                <c:pt idx="3">
                  <c:v>2299.4070000000002</c:v>
                </c:pt>
                <c:pt idx="4">
                  <c:v>4409.991</c:v>
                </c:pt>
                <c:pt idx="5">
                  <c:v>1192.5619999999999</c:v>
                </c:pt>
                <c:pt idx="6">
                  <c:v>1361.5730000000001</c:v>
                </c:pt>
              </c:numCache>
            </c:numRef>
          </c:val>
        </c:ser>
        <c:dLbls>
          <c:showLegendKey val="0"/>
          <c:showVal val="0"/>
          <c:showCatName val="1"/>
          <c:showSerName val="0"/>
          <c:showPercent val="0"/>
          <c:showBubbleSize val="0"/>
        </c:dLbls>
        <c:gapWidth val="50"/>
        <c:gapDepth val="80"/>
        <c:shape val="box"/>
        <c:axId val="765651192"/>
        <c:axId val="765647272"/>
        <c:axId val="0"/>
      </c:bar3DChart>
      <c:catAx>
        <c:axId val="765651192"/>
        <c:scaling>
          <c:orientation val="minMax"/>
        </c:scaling>
        <c:delete val="0"/>
        <c:axPos val="b"/>
        <c:title>
          <c:tx>
            <c:rich>
              <a:bodyPr rot="-5400000" vert="horz"/>
              <a:lstStyle/>
              <a:p>
                <a:pPr algn="ctr">
                  <a:defRPr sz="1000" b="1" i="0" u="none" strike="noStrike" baseline="0">
                    <a:solidFill>
                      <a:srgbClr val="000000"/>
                    </a:solidFill>
                    <a:latin typeface="Tahoma"/>
                    <a:ea typeface="Tahoma"/>
                    <a:cs typeface="Tahoma"/>
                  </a:defRPr>
                </a:pPr>
                <a:r>
                  <a:rPr lang="cs-CZ"/>
                  <a:t>v mil. Kč</a:t>
                </a:r>
              </a:p>
            </c:rich>
          </c:tx>
          <c:layout>
            <c:manualLayout>
              <c:xMode val="edge"/>
              <c:yMode val="edge"/>
              <c:x val="4.70852275681993E-2"/>
              <c:y val="0.46616584139105216"/>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765647272"/>
        <c:crosses val="autoZero"/>
        <c:auto val="1"/>
        <c:lblAlgn val="ctr"/>
        <c:lblOffset val="100"/>
        <c:tickLblSkip val="1"/>
        <c:tickMarkSkip val="1"/>
        <c:noMultiLvlLbl val="0"/>
      </c:catAx>
      <c:valAx>
        <c:axId val="765647272"/>
        <c:scaling>
          <c:orientation val="minMax"/>
          <c:max val="220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ahoma"/>
                <a:ea typeface="Tahoma"/>
                <a:cs typeface="Tahoma"/>
              </a:defRPr>
            </a:pPr>
            <a:endParaRPr lang="cs-CZ"/>
          </a:p>
        </c:txPr>
        <c:crossAx val="765651192"/>
        <c:crosses val="autoZero"/>
        <c:crossBetween val="between"/>
        <c:majorUnit val="2000"/>
      </c:valAx>
      <c:spPr>
        <a:noFill/>
        <a:ln w="25400">
          <a:noFill/>
        </a:ln>
      </c:spPr>
    </c:plotArea>
    <c:legend>
      <c:legendPos val="r"/>
      <c:layout>
        <c:manualLayout>
          <c:xMode val="edge"/>
          <c:yMode val="edge"/>
          <c:x val="0.33295982351798076"/>
          <c:y val="0.87970005552827579"/>
          <c:w val="0.38452935847362762"/>
          <c:h val="3.7594019467020331E-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Tahoma"/>
              <a:ea typeface="Tahoma"/>
              <a:cs typeface="Tahoma"/>
            </a:defRPr>
          </a:pPr>
          <a:endParaRPr lang="cs-CZ"/>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Struktura skutečných příjmů rozpočtu Moravskoslezského kraje
v roce 2017</a:t>
            </a:r>
          </a:p>
        </c:rich>
      </c:tx>
      <c:layout>
        <c:manualLayout>
          <c:xMode val="edge"/>
          <c:yMode val="edge"/>
          <c:x val="0.16118047673098751"/>
          <c:y val="9.8846866993528466E-3"/>
        </c:manualLayout>
      </c:layout>
      <c:overlay val="0"/>
      <c:spPr>
        <a:noFill/>
        <a:ln w="25400">
          <a:noFill/>
        </a:ln>
      </c:spPr>
    </c:title>
    <c:autoTitleDeleted val="0"/>
    <c:view3D>
      <c:rotX val="15"/>
      <c:rotY val="160"/>
      <c:rAngAx val="0"/>
      <c:perspective val="0"/>
    </c:view3D>
    <c:floor>
      <c:thickness val="0"/>
    </c:floor>
    <c:sideWall>
      <c:thickness val="0"/>
    </c:sideWall>
    <c:backWall>
      <c:thickness val="0"/>
    </c:backWall>
    <c:plotArea>
      <c:layout>
        <c:manualLayout>
          <c:layoutTarget val="inner"/>
          <c:xMode val="edge"/>
          <c:yMode val="edge"/>
          <c:x val="9.3832765796443438E-2"/>
          <c:y val="0.2350358676335145"/>
          <c:w val="0.77563374952705255"/>
          <c:h val="0.44700748485516739"/>
        </c:manualLayout>
      </c:layout>
      <c:pie3DChart>
        <c:varyColors val="1"/>
        <c:ser>
          <c:idx val="0"/>
          <c:order val="0"/>
          <c:tx>
            <c:strRef>
              <c:f>'Data-grafy'!$B$30</c:f>
              <c:strCache>
                <c:ptCount val="1"/>
                <c:pt idx="0">
                  <c:v>Čerpání v tis. Kč</c:v>
                </c:pt>
              </c:strCache>
            </c:strRef>
          </c:tx>
          <c:spPr>
            <a:solidFill>
              <a:srgbClr val="9999FF"/>
            </a:solidFill>
            <a:ln w="12700">
              <a:solidFill>
                <a:srgbClr val="000000"/>
              </a:solidFill>
              <a:prstDash val="solid"/>
            </a:ln>
          </c:spPr>
          <c:explosion val="25"/>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Lbls>
            <c:dLbl>
              <c:idx val="0"/>
              <c:layout>
                <c:manualLayout>
                  <c:x val="-0.1887941703087341"/>
                  <c:y val="0.10766352073516164"/>
                </c:manualLayout>
              </c:layout>
              <c:tx>
                <c:rich>
                  <a:bodyPr/>
                  <a:lstStyle/>
                  <a:p>
                    <a:pPr>
                      <a:defRPr sz="1000" b="0" i="0" u="none" strike="noStrike" baseline="0">
                        <a:solidFill>
                          <a:srgbClr val="000000"/>
                        </a:solidFill>
                        <a:latin typeface="Tahoma"/>
                        <a:ea typeface="Tahoma"/>
                        <a:cs typeface="Tahoma"/>
                      </a:defRPr>
                    </a:pPr>
                    <a:r>
                      <a:rPr lang="en-US"/>
                      <a:t>Kapitálové příjmy
0,3 %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layout>
                <c:manualLayout>
                  <c:x val="6.2080491924888254E-3"/>
                  <c:y val="8.4976287904508965E-2"/>
                </c:manualLayout>
              </c:layout>
              <c:tx>
                <c:rich>
                  <a:bodyPr/>
                  <a:lstStyle/>
                  <a:p>
                    <a:pPr>
                      <a:defRPr sz="1000" b="0" i="0" u="none" strike="noStrike" baseline="0">
                        <a:solidFill>
                          <a:srgbClr val="000000"/>
                        </a:solidFill>
                        <a:latin typeface="Tahoma"/>
                        <a:ea typeface="Tahoma"/>
                        <a:cs typeface="Tahoma"/>
                      </a:defRPr>
                    </a:pPr>
                    <a:r>
                      <a:rPr lang="en-US"/>
                      <a:t>Daňové příjmy
29,9 %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2"/>
              <c:layout>
                <c:manualLayout>
                  <c:x val="1.7304244460929329E-2"/>
                  <c:y val="-0.11597936584121384"/>
                </c:manualLayout>
              </c:layout>
              <c:tx>
                <c:rich>
                  <a:bodyPr/>
                  <a:lstStyle/>
                  <a:p>
                    <a:pPr>
                      <a:defRPr sz="1000" b="0" i="0" u="none" strike="noStrike" baseline="0">
                        <a:solidFill>
                          <a:srgbClr val="000000"/>
                        </a:solidFill>
                        <a:latin typeface="Tahoma"/>
                        <a:ea typeface="Tahoma"/>
                        <a:cs typeface="Tahoma"/>
                      </a:defRPr>
                    </a:pPr>
                    <a:r>
                      <a:rPr lang="en-US"/>
                      <a:t>Investiční dotace
4,1 %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3"/>
              <c:layout>
                <c:manualLayout>
                  <c:x val="6.9358072579179591E-3"/>
                  <c:y val="-9.7663220433524892E-2"/>
                </c:manualLayout>
              </c:layout>
              <c:tx>
                <c:rich>
                  <a:bodyPr/>
                  <a:lstStyle/>
                  <a:p>
                    <a:pPr>
                      <a:defRPr sz="1000" b="0" i="0" u="none" strike="noStrike" baseline="0">
                        <a:solidFill>
                          <a:srgbClr val="000000"/>
                        </a:solidFill>
                        <a:latin typeface="Tahoma"/>
                        <a:ea typeface="Tahoma"/>
                        <a:cs typeface="Tahoma"/>
                      </a:defRPr>
                    </a:pPr>
                    <a:r>
                      <a:rPr lang="en-US"/>
                      <a:t>Neinvestiční dotace
64,5 %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4"/>
              <c:layout>
                <c:manualLayout>
                  <c:x val="7.6908666779876081E-2"/>
                  <c:y val="8.4179817843276106E-2"/>
                </c:manualLayout>
              </c:layout>
              <c:tx>
                <c:rich>
                  <a:bodyPr/>
                  <a:lstStyle/>
                  <a:p>
                    <a:pPr>
                      <a:defRPr sz="1000" b="0" i="0" u="none" strike="noStrike" baseline="0">
                        <a:solidFill>
                          <a:srgbClr val="000000"/>
                        </a:solidFill>
                        <a:latin typeface="Tahoma"/>
                        <a:ea typeface="Tahoma"/>
                        <a:cs typeface="Tahoma"/>
                      </a:defRPr>
                    </a:pPr>
                    <a:r>
                      <a:rPr lang="en-US"/>
                      <a:t>Nedaňové příjmy
1,2 %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numFmt formatCode="0%" sourceLinked="0"/>
            <c:spPr>
              <a:noFill/>
              <a:ln w="25400">
                <a:noFill/>
              </a:ln>
            </c:spPr>
            <c:txPr>
              <a:bodyPr/>
              <a:lstStyle/>
              <a:p>
                <a:pPr>
                  <a:defRPr sz="1000"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'Data-grafy'!$A$31:$A$35</c:f>
              <c:strCache>
                <c:ptCount val="5"/>
                <c:pt idx="0">
                  <c:v>Kapitálové příjmy</c:v>
                </c:pt>
                <c:pt idx="1">
                  <c:v>Daňové příjmy</c:v>
                </c:pt>
                <c:pt idx="2">
                  <c:v>Investiční dotace</c:v>
                </c:pt>
                <c:pt idx="3">
                  <c:v>Neinvestiční dotace</c:v>
                </c:pt>
                <c:pt idx="4">
                  <c:v>Nedaňové příjmy</c:v>
                </c:pt>
              </c:strCache>
            </c:strRef>
          </c:cat>
          <c:val>
            <c:numRef>
              <c:f>'Data-grafy'!$B$31:$B$35</c:f>
              <c:numCache>
                <c:formatCode>#,##0.00</c:formatCode>
                <c:ptCount val="5"/>
                <c:pt idx="0">
                  <c:v>59608.735000000001</c:v>
                </c:pt>
                <c:pt idx="1">
                  <c:v>6402700.2130000005</c:v>
                </c:pt>
                <c:pt idx="2">
                  <c:v>874217.34</c:v>
                </c:pt>
                <c:pt idx="3">
                  <c:v>13777386.744000001</c:v>
                </c:pt>
                <c:pt idx="4">
                  <c:v>261212.29399999999</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2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Struktura skutečných výdajů rozpočtu Moravskoslezského kraje</a:t>
            </a:r>
          </a:p>
          <a:p>
            <a:pPr>
              <a:defRPr sz="1400" b="1" i="0" u="none" strike="noStrike" baseline="0">
                <a:solidFill>
                  <a:srgbClr val="000000"/>
                </a:solidFill>
                <a:latin typeface="Tahoma"/>
                <a:ea typeface="Tahoma"/>
                <a:cs typeface="Tahoma"/>
              </a:defRPr>
            </a:pPr>
            <a:r>
              <a:rPr lang="cs-CZ"/>
              <a:t>v roce 2017</a:t>
            </a:r>
          </a:p>
        </c:rich>
      </c:tx>
      <c:layout>
        <c:manualLayout>
          <c:xMode val="edge"/>
          <c:yMode val="edge"/>
          <c:x val="0.14512168683317103"/>
          <c:y val="1.0169418204657856E-2"/>
        </c:manualLayout>
      </c:layout>
      <c:overlay val="0"/>
      <c:spPr>
        <a:noFill/>
        <a:ln w="25400">
          <a:noFill/>
        </a:ln>
      </c:spPr>
    </c:title>
    <c:autoTitleDeleted val="0"/>
    <c:view3D>
      <c:rotX val="15"/>
      <c:rotY val="190"/>
      <c:rAngAx val="0"/>
      <c:perspective val="0"/>
    </c:view3D>
    <c:floor>
      <c:thickness val="0"/>
    </c:floor>
    <c:sideWall>
      <c:thickness val="0"/>
    </c:sideWall>
    <c:backWall>
      <c:thickness val="0"/>
    </c:backWall>
    <c:plotArea>
      <c:layout>
        <c:manualLayout>
          <c:layoutTarget val="inner"/>
          <c:xMode val="edge"/>
          <c:yMode val="edge"/>
          <c:x val="1.9824540959864162E-2"/>
          <c:y val="0.16326432039445551"/>
          <c:w val="0.8051895871506628"/>
          <c:h val="0.4909282853114042"/>
        </c:manualLayout>
      </c:layout>
      <c:pie3DChart>
        <c:varyColors val="1"/>
        <c:ser>
          <c:idx val="0"/>
          <c:order val="0"/>
          <c:spPr>
            <a:solidFill>
              <a:srgbClr val="9999FF"/>
            </a:solidFill>
            <a:ln w="12700">
              <a:solidFill>
                <a:srgbClr val="000000"/>
              </a:solidFill>
              <a:prstDash val="solid"/>
            </a:ln>
          </c:spPr>
          <c:explosion val="26"/>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660066"/>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Pt>
            <c:idx val="9"/>
            <c:bubble3D val="0"/>
            <c:spPr>
              <a:solidFill>
                <a:srgbClr val="FF00FF"/>
              </a:solidFill>
              <a:ln w="12700">
                <a:solidFill>
                  <a:srgbClr val="000000"/>
                </a:solidFill>
                <a:prstDash val="solid"/>
              </a:ln>
            </c:spPr>
          </c:dPt>
          <c:dPt>
            <c:idx val="10"/>
            <c:bubble3D val="0"/>
            <c:spPr>
              <a:solidFill>
                <a:srgbClr val="FFFF00"/>
              </a:solidFill>
              <a:ln w="12700">
                <a:solidFill>
                  <a:srgbClr val="000000"/>
                </a:solidFill>
                <a:prstDash val="solid"/>
              </a:ln>
            </c:spPr>
          </c:dPt>
          <c:dLbls>
            <c:dLbl>
              <c:idx val="0"/>
              <c:layout>
                <c:manualLayout>
                  <c:x val="-0.11479082410296197"/>
                  <c:y val="1.6661800000831908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Regionální rozvoj</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0,8 %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layout>
                <c:manualLayout>
                  <c:x val="-4.1324543734358801E-2"/>
                  <c:y val="6.7988402132131967E-3"/>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Doprava a chytrý region</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13,4 %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2"/>
              <c:layout>
                <c:manualLayout>
                  <c:x val="0.12128394328067492"/>
                  <c:y val="-2.2612110094795995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Školství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63,9 %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3"/>
              <c:layout>
                <c:manualLayout>
                  <c:x val="7.6237970253718285E-2"/>
                  <c:y val="-2.5035293726160618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Kultura</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1,7 %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4"/>
              <c:layout>
                <c:manualLayout>
                  <c:x val="8.3310828284829178E-2"/>
                  <c:y val="2.8468747270299612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Zdravotnictví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4,5 %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5"/>
              <c:layout>
                <c:manualLayout>
                  <c:x val="0.10599085491672032"/>
                  <c:y val="7.1322859602930055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Životní prostředí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1,9 %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6"/>
              <c:layout>
                <c:manualLayout>
                  <c:x val="7.65528208345026E-2"/>
                  <c:y val="0.11989351568771811"/>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Sociální věci</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8,9 %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7"/>
              <c:layout>
                <c:manualLayout>
                  <c:x val="8.195843444097789E-2"/>
                  <c:y val="0.16882372270819554"/>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Krizové řízen</a:t>
                    </a:r>
                    <a:r>
                      <a:rPr lang="en-US" sz="825" b="0" i="0" u="none" strike="noStrike" baseline="0">
                        <a:solidFill>
                          <a:srgbClr val="000000"/>
                        </a:solidFill>
                        <a:latin typeface="Tahoma"/>
                        <a:cs typeface="Tahoma"/>
                      </a:rPr>
                      <a:t>í</a:t>
                    </a: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1,0 %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8"/>
              <c:layout>
                <c:manualLayout>
                  <c:x val="1.7573966776165559E-2"/>
                  <c:y val="0.18949099666820571"/>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Cestovní ruch</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0,5 %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9"/>
              <c:layout>
                <c:manualLayout>
                  <c:x val="-4.0817995234872367E-2"/>
                  <c:y val="0.17560344576579276"/>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Všeobecná veřejná</a:t>
                    </a:r>
                  </a:p>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správa a služby</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2,6 %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0"/>
              <c:layout>
                <c:manualLayout>
                  <c:x val="-5.1845358952772411E-2"/>
                  <c:y val="7.6221470731372601E-2"/>
                </c:manualLayout>
              </c:layout>
              <c:tx>
                <c:rich>
                  <a:bodyPr/>
                  <a:lstStyle/>
                  <a:p>
                    <a:pPr>
                      <a:defRPr sz="825" b="1" i="0" u="none" strike="noStrike" baseline="0">
                        <a:solidFill>
                          <a:srgbClr val="000000"/>
                        </a:solidFill>
                        <a:latin typeface="Tahoma"/>
                        <a:ea typeface="Tahoma"/>
                        <a:cs typeface="Tahoma"/>
                      </a:defRPr>
                    </a:pPr>
                    <a:r>
                      <a:rPr lang="en-US" sz="825" b="1" i="0" u="none" strike="noStrike" baseline="0">
                        <a:solidFill>
                          <a:srgbClr val="000000"/>
                        </a:solidFill>
                        <a:latin typeface="Tahoma"/>
                        <a:cs typeface="Tahoma"/>
                      </a:rPr>
                      <a:t>Ostatní</a:t>
                    </a:r>
                    <a:endParaRPr lang="en-US" sz="825" b="0" i="0" u="none" strike="noStrike" baseline="0">
                      <a:solidFill>
                        <a:srgbClr val="000000"/>
                      </a:solidFill>
                      <a:latin typeface="Tahoma"/>
                      <a:cs typeface="Tahoma"/>
                    </a:endParaRPr>
                  </a:p>
                  <a:p>
                    <a:pPr>
                      <a:defRPr sz="825" b="1" i="0" u="none" strike="noStrike" baseline="0">
                        <a:solidFill>
                          <a:srgbClr val="000000"/>
                        </a:solidFill>
                        <a:latin typeface="Tahoma"/>
                        <a:ea typeface="Tahoma"/>
                        <a:cs typeface="Tahoma"/>
                      </a:defRPr>
                    </a:pPr>
                    <a:r>
                      <a:rPr lang="en-US" sz="825" b="0" i="0" u="none" strike="noStrike" baseline="0">
                        <a:solidFill>
                          <a:srgbClr val="000000"/>
                        </a:solidFill>
                        <a:latin typeface="Tahoma"/>
                        <a:cs typeface="Tahoma"/>
                      </a:rPr>
                      <a:t>0,8 %</a:t>
                    </a:r>
                  </a:p>
                  <a:p>
                    <a:pPr>
                      <a:defRPr sz="825" b="1" i="0" u="none" strike="noStrike" baseline="0">
                        <a:solidFill>
                          <a:srgbClr val="000000"/>
                        </a:solidFill>
                        <a:latin typeface="Tahoma"/>
                        <a:ea typeface="Tahoma"/>
                        <a:cs typeface="Tahoma"/>
                      </a:defRPr>
                    </a:pPr>
                    <a:r>
                      <a:rPr lang="en-US" sz="825" b="0" i="1" u="none" strike="noStrike" baseline="0">
                        <a:solidFill>
                          <a:srgbClr val="000000"/>
                        </a:solidFill>
                        <a:latin typeface="Tahoma"/>
                        <a:cs typeface="Tahoma"/>
                      </a:rPr>
                      <a:t>- zahrnuje finance a správa majetku, prezentace kraje, územní plánování a stavební řád</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numFmt formatCode="0%" sourceLinked="0"/>
            <c:spPr>
              <a:noFill/>
              <a:ln w="25400">
                <a:noFill/>
              </a:ln>
            </c:spPr>
            <c:txPr>
              <a:bodyPr/>
              <a:lstStyle/>
              <a:p>
                <a:pPr>
                  <a:defRPr sz="825"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'Data-grafy'!$A$44:$A$54</c:f>
              <c:strCache>
                <c:ptCount val="11"/>
                <c:pt idx="0">
                  <c:v>Regionální rozvoj</c:v>
                </c:pt>
                <c:pt idx="1">
                  <c:v>Doprava a chytrý region</c:v>
                </c:pt>
                <c:pt idx="2">
                  <c:v>Školství</c:v>
                </c:pt>
                <c:pt idx="3">
                  <c:v>Kultura</c:v>
                </c:pt>
                <c:pt idx="4">
                  <c:v>Zdravotnictví</c:v>
                </c:pt>
                <c:pt idx="5">
                  <c:v>Životní prostředí</c:v>
                </c:pt>
                <c:pt idx="6">
                  <c:v>Sociální věci</c:v>
                </c:pt>
                <c:pt idx="7">
                  <c:v>Krizové řízení</c:v>
                </c:pt>
                <c:pt idx="8">
                  <c:v>Cestovní ruch</c:v>
                </c:pt>
                <c:pt idx="9">
                  <c:v>Všeobecná veřejná správa a služby</c:v>
                </c:pt>
                <c:pt idx="10">
                  <c:v>Ostatní</c:v>
                </c:pt>
              </c:strCache>
            </c:strRef>
          </c:cat>
          <c:val>
            <c:numRef>
              <c:f>'Data-grafy'!$P$44:$P$54</c:f>
              <c:numCache>
                <c:formatCode>#,##0.00</c:formatCode>
                <c:ptCount val="11"/>
                <c:pt idx="0">
                  <c:v>160334.31792999999</c:v>
                </c:pt>
                <c:pt idx="1">
                  <c:v>2678202.1603299994</c:v>
                </c:pt>
                <c:pt idx="2">
                  <c:v>12783550.443320023</c:v>
                </c:pt>
                <c:pt idx="3">
                  <c:v>342982.99139999988</c:v>
                </c:pt>
                <c:pt idx="4">
                  <c:v>903239.35944999999</c:v>
                </c:pt>
                <c:pt idx="5">
                  <c:v>371824.37521000026</c:v>
                </c:pt>
                <c:pt idx="6">
                  <c:v>1789027.1574599994</c:v>
                </c:pt>
                <c:pt idx="7">
                  <c:v>192331.81790000017</c:v>
                </c:pt>
                <c:pt idx="8">
                  <c:v>94450.725099999996</c:v>
                </c:pt>
                <c:pt idx="9">
                  <c:v>521930.58658999961</c:v>
                </c:pt>
                <c:pt idx="10">
                  <c:v>159810.11399000001</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75" b="0" i="0" u="none" strike="noStrike" baseline="0">
          <a:solidFill>
            <a:srgbClr val="000000"/>
          </a:solidFill>
          <a:latin typeface="Tahoma"/>
          <a:ea typeface="Tahoma"/>
          <a:cs typeface="Tahoma"/>
        </a:defRPr>
      </a:pPr>
      <a:endParaRPr lang="cs-CZ"/>
    </a:p>
  </c:txPr>
  <c:printSettings>
    <c:headerFooter alignWithMargins="0">
      <c:oddHeader>&amp;L&amp;"Arial,Kurzíva"&amp;9Zavěrečný účet za rok 2009&amp;R&amp;"Arial,Kurzíva"&amp;9Graf č. 4</c:oddHeader>
      <c:oddFooter>&amp;C&amp;P</c:oddFooter>
    </c:headerFooter>
    <c:pageMargins b="0.984251969" l="0.78740157499999996" r="0.78740157499999996" t="0.984251969" header="0.4921259845" footer="0.4921259845"/>
    <c:pageSetup paperSize="9" firstPageNumber="273" orientation="landscape" useFirstPageNumber="1"/>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cs-CZ"/>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ahoma"/>
                <a:ea typeface="Tahoma"/>
                <a:cs typeface="Tahoma"/>
              </a:defRPr>
            </a:pPr>
            <a:r>
              <a:rPr lang="cs-CZ"/>
              <a:t>Skutečné výdaje v rámci dotačních programů v jednotlivých odvětvích</a:t>
            </a:r>
          </a:p>
          <a:p>
            <a:pPr>
              <a:defRPr sz="1400" b="1" i="0" u="none" strike="noStrike" baseline="0">
                <a:solidFill>
                  <a:srgbClr val="000000"/>
                </a:solidFill>
                <a:latin typeface="Tahoma"/>
                <a:ea typeface="Tahoma"/>
                <a:cs typeface="Tahoma"/>
              </a:defRPr>
            </a:pPr>
            <a:r>
              <a:rPr lang="cs-CZ"/>
              <a:t>v roce 2017</a:t>
            </a:r>
          </a:p>
        </c:rich>
      </c:tx>
      <c:layout>
        <c:manualLayout>
          <c:xMode val="edge"/>
          <c:yMode val="edge"/>
          <c:x val="0.12061416424042737"/>
          <c:y val="8.0000062500048836E-3"/>
        </c:manualLayout>
      </c:layout>
      <c:overlay val="0"/>
      <c:spPr>
        <a:noFill/>
        <a:ln w="25400">
          <a:noFill/>
        </a:ln>
      </c:spPr>
    </c:title>
    <c:autoTitleDeleted val="0"/>
    <c:view3D>
      <c:rotX val="15"/>
      <c:rotY val="170"/>
      <c:rAngAx val="0"/>
      <c:perspective val="0"/>
    </c:view3D>
    <c:floor>
      <c:thickness val="0"/>
    </c:floor>
    <c:sideWall>
      <c:thickness val="0"/>
    </c:sideWall>
    <c:backWall>
      <c:thickness val="0"/>
    </c:backWall>
    <c:plotArea>
      <c:layout>
        <c:manualLayout>
          <c:layoutTarget val="inner"/>
          <c:xMode val="edge"/>
          <c:yMode val="edge"/>
          <c:x val="0.12609660634525949"/>
          <c:y val="0.17979723430093628"/>
          <c:w val="0.74561483348627833"/>
          <c:h val="0.43200033750026368"/>
        </c:manualLayout>
      </c:layout>
      <c:pie3DChart>
        <c:varyColors val="1"/>
        <c:ser>
          <c:idx val="0"/>
          <c:order val="0"/>
          <c:spPr>
            <a:solidFill>
              <a:srgbClr val="9999FF"/>
            </a:solidFill>
            <a:ln w="12700">
              <a:solidFill>
                <a:srgbClr val="000000"/>
              </a:solidFill>
              <a:prstDash val="solid"/>
            </a:ln>
          </c:spPr>
          <c:explosion val="17"/>
          <c:dPt>
            <c:idx val="0"/>
            <c:bubble3D val="0"/>
          </c:dPt>
          <c:dPt>
            <c:idx val="1"/>
            <c:bubble3D val="0"/>
            <c:spPr>
              <a:solidFill>
                <a:srgbClr val="993366"/>
              </a:solidFill>
              <a:ln w="12700">
                <a:solidFill>
                  <a:srgbClr val="000000"/>
                </a:solidFill>
                <a:prstDash val="solid"/>
              </a:ln>
            </c:spPr>
          </c:dPt>
          <c:dPt>
            <c:idx val="2"/>
            <c:bubble3D val="0"/>
            <c:spPr>
              <a:solidFill>
                <a:srgbClr val="FFFFCC"/>
              </a:solidFill>
              <a:ln w="12700">
                <a:solidFill>
                  <a:srgbClr val="000000"/>
                </a:solidFill>
                <a:prstDash val="solid"/>
              </a:ln>
            </c:spPr>
          </c:dPt>
          <c:dPt>
            <c:idx val="3"/>
            <c:bubble3D val="0"/>
            <c:spPr>
              <a:solidFill>
                <a:srgbClr val="CCFFFF"/>
              </a:solidFill>
              <a:ln w="12700">
                <a:solidFill>
                  <a:srgbClr val="000000"/>
                </a:solidFill>
                <a:prstDash val="solid"/>
              </a:ln>
            </c:spPr>
          </c:dPt>
          <c:dPt>
            <c:idx val="4"/>
            <c:bubble3D val="0"/>
            <c:spPr>
              <a:solidFill>
                <a:srgbClr val="0066CC"/>
              </a:solidFill>
              <a:ln w="12700">
                <a:solidFill>
                  <a:srgbClr val="000000"/>
                </a:solidFill>
                <a:prstDash val="solid"/>
              </a:ln>
            </c:spPr>
          </c:dPt>
          <c:dPt>
            <c:idx val="5"/>
            <c:bubble3D val="0"/>
            <c:spPr>
              <a:solidFill>
                <a:srgbClr val="FF8080"/>
              </a:solidFill>
              <a:ln w="12700">
                <a:solidFill>
                  <a:srgbClr val="000000"/>
                </a:solidFill>
                <a:prstDash val="solid"/>
              </a:ln>
            </c:spPr>
          </c:dPt>
          <c:dPt>
            <c:idx val="6"/>
            <c:bubble3D val="0"/>
            <c:spPr>
              <a:solidFill>
                <a:srgbClr val="0066CC"/>
              </a:solidFill>
              <a:ln w="12700">
                <a:solidFill>
                  <a:srgbClr val="000000"/>
                </a:solidFill>
                <a:prstDash val="solid"/>
              </a:ln>
            </c:spPr>
          </c:dPt>
          <c:dPt>
            <c:idx val="7"/>
            <c:bubble3D val="0"/>
            <c:spPr>
              <a:solidFill>
                <a:srgbClr val="CCCCFF"/>
              </a:solidFill>
              <a:ln w="12700">
                <a:solidFill>
                  <a:srgbClr val="000000"/>
                </a:solidFill>
                <a:prstDash val="solid"/>
              </a:ln>
            </c:spPr>
          </c:dPt>
          <c:dPt>
            <c:idx val="8"/>
            <c:bubble3D val="0"/>
            <c:spPr>
              <a:solidFill>
                <a:srgbClr val="000080"/>
              </a:solidFill>
              <a:ln w="12700">
                <a:solidFill>
                  <a:srgbClr val="000000"/>
                </a:solidFill>
                <a:prstDash val="solid"/>
              </a:ln>
            </c:spPr>
          </c:dPt>
          <c:dLbls>
            <c:dLbl>
              <c:idx val="0"/>
              <c:layout>
                <c:manualLayout>
                  <c:x val="-0.12078567481696362"/>
                  <c:y val="0.19362808007208054"/>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Doprava a chytrý region
</a:t>
                    </a:r>
                    <a:r>
                      <a:rPr lang="en-US" sz="1000" b="0" i="0" u="none" strike="noStrike" baseline="0">
                        <a:solidFill>
                          <a:srgbClr val="000000"/>
                        </a:solidFill>
                        <a:latin typeface="Tahoma"/>
                        <a:cs typeface="Tahoma"/>
                      </a:rPr>
                      <a:t>0,2 %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extLst>
            </c:dLbl>
            <c:dLbl>
              <c:idx val="1"/>
              <c:layout>
                <c:manualLayout>
                  <c:x val="-0.1475721784776903"/>
                  <c:y val="0.11064018490226035"/>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Kultura
</a:t>
                    </a:r>
                    <a:r>
                      <a:rPr lang="en-US" sz="1000" b="0" i="0" u="none" strike="noStrike" baseline="0">
                        <a:solidFill>
                          <a:srgbClr val="000000"/>
                        </a:solidFill>
                        <a:latin typeface="Tahoma"/>
                        <a:cs typeface="Tahoma"/>
                      </a:rPr>
                      <a:t>1,3 %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extLst>
            </c:dLbl>
            <c:dLbl>
              <c:idx val="2"/>
              <c:layout>
                <c:manualLayout>
                  <c:x val="-0.11834783809918499"/>
                  <c:y val="7.097833666314092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Regionální rozvoj
</a:t>
                    </a:r>
                    <a:r>
                      <a:rPr lang="en-US" sz="1000" b="0" i="0" u="none" strike="noStrike" baseline="0">
                        <a:solidFill>
                          <a:srgbClr val="000000"/>
                        </a:solidFill>
                        <a:latin typeface="Tahoma"/>
                        <a:cs typeface="Tahoma"/>
                      </a:rPr>
                      <a:t>4,8 %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extLst>
            </c:dLbl>
            <c:dLbl>
              <c:idx val="3"/>
              <c:layout>
                <c:manualLayout>
                  <c:x val="-9.350209513284527E-2"/>
                  <c:y val="-1.4076703098679829E-2"/>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Cestovní ruch
</a:t>
                    </a:r>
                    <a:r>
                      <a:rPr lang="en-US" sz="1000" b="0" i="0" u="none" strike="noStrike" baseline="0">
                        <a:solidFill>
                          <a:srgbClr val="000000"/>
                        </a:solidFill>
                        <a:latin typeface="Tahoma"/>
                        <a:cs typeface="Tahoma"/>
                      </a:rPr>
                      <a:t>0,9 %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extLst>
            </c:dLbl>
            <c:dLbl>
              <c:idx val="4"/>
              <c:layout>
                <c:manualLayout>
                  <c:x val="0.2560778422434038"/>
                  <c:y val="0.43739522858150193"/>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Zdravotnictví
</a:t>
                    </a:r>
                    <a:r>
                      <a:rPr lang="en-US" sz="1000" b="0" i="0" u="none" strike="noStrike" baseline="0">
                        <a:solidFill>
                          <a:srgbClr val="000000"/>
                        </a:solidFill>
                        <a:latin typeface="Tahoma"/>
                        <a:cs typeface="Tahoma"/>
                      </a:rPr>
                      <a:t>0,2 %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extLst>
            </c:dLbl>
            <c:dLbl>
              <c:idx val="5"/>
              <c:layout>
                <c:manualLayout>
                  <c:x val="0.16542478242851222"/>
                  <c:y val="3.6847259764171271E-3"/>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Školství
</a:t>
                    </a:r>
                    <a:r>
                      <a:rPr lang="en-US" sz="1000" b="0" i="0" u="none" strike="noStrike" baseline="0">
                        <a:solidFill>
                          <a:srgbClr val="000000"/>
                        </a:solidFill>
                        <a:latin typeface="Tahoma"/>
                        <a:cs typeface="Tahoma"/>
                      </a:rPr>
                      <a:t>4,0 %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extLst>
            </c:dLbl>
            <c:dLbl>
              <c:idx val="6"/>
              <c:layout>
                <c:manualLayout>
                  <c:x val="-0.14890753787355535"/>
                  <c:y val="-0.44791021271594783"/>
                </c:manualLayout>
              </c:layout>
              <c:tx>
                <c:rich>
                  <a:bodyPr/>
                  <a:lstStyle/>
                  <a:p>
                    <a:pPr>
                      <a:defRPr sz="1000" b="1" i="0" u="none" strike="noStrike" baseline="0">
                        <a:solidFill>
                          <a:srgbClr val="000000"/>
                        </a:solidFill>
                        <a:latin typeface="Tahoma"/>
                        <a:ea typeface="Tahoma"/>
                        <a:cs typeface="Tahoma"/>
                      </a:defRPr>
                    </a:pPr>
                    <a:r>
                      <a:rPr lang="en-US" sz="1000" b="1" i="0" u="none" strike="noStrike" baseline="0">
                        <a:solidFill>
                          <a:srgbClr val="000000"/>
                        </a:solidFill>
                        <a:latin typeface="Tahoma"/>
                        <a:cs typeface="Tahoma"/>
                      </a:rPr>
                      <a:t>Sociální věcí
</a:t>
                    </a:r>
                    <a:r>
                      <a:rPr lang="en-US" sz="1000" b="0" i="0" u="none" strike="noStrike" baseline="0">
                        <a:solidFill>
                          <a:srgbClr val="000000"/>
                        </a:solidFill>
                        <a:latin typeface="Tahoma"/>
                        <a:cs typeface="Tahoma"/>
                      </a:rPr>
                      <a:t>86,3 %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extLst>
            </c:dLbl>
            <c:dLbl>
              <c:idx val="7"/>
              <c:layout>
                <c:manualLayout>
                  <c:x val="4.6783510613804855E-2"/>
                  <c:y val="0.11734179496219689"/>
                </c:manualLayout>
              </c:layout>
              <c:tx>
                <c:rich>
                  <a:bodyPr/>
                  <a:lstStyle/>
                  <a:p>
                    <a:pPr>
                      <a:defRPr sz="1000" b="1" i="0" u="none" strike="noStrike" baseline="0">
                        <a:solidFill>
                          <a:srgbClr val="000000"/>
                        </a:solidFill>
                        <a:latin typeface="Tahoma"/>
                        <a:ea typeface="Tahoma"/>
                        <a:cs typeface="Tahoma"/>
                      </a:defRPr>
                    </a:pPr>
                    <a:fld id="{E59278FC-6397-4E98-8D0A-8D1FE58D762D}" type="CATEGORYNAME">
                      <a:rPr lang="en-US"/>
                      <a:pPr>
                        <a:defRPr sz="1000" b="1" i="0" u="none" strike="noStrike" baseline="0">
                          <a:solidFill>
                            <a:srgbClr val="000000"/>
                          </a:solidFill>
                          <a:latin typeface="Tahoma"/>
                          <a:ea typeface="Tahoma"/>
                          <a:cs typeface="Tahoma"/>
                        </a:defRPr>
                      </a:pPr>
                      <a:t>[NÁZEV KATEGORIE]</a:t>
                    </a:fld>
                    <a:r>
                      <a:rPr lang="en-US" baseline="0"/>
                      <a:t>
</a:t>
                    </a:r>
                    <a:r>
                      <a:rPr lang="en-US" b="0" baseline="0"/>
                      <a:t>1,4 %</a:t>
                    </a:r>
                  </a:p>
                </c:rich>
              </c:tx>
              <c:spPr>
                <a:noFill/>
                <a:ln w="25400">
                  <a:noFill/>
                </a:ln>
              </c:spPr>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Lst>
            </c:dLbl>
            <c:dLbl>
              <c:idx val="8"/>
              <c:layout>
                <c:manualLayout>
                  <c:x val="1.5570175438596491E-2"/>
                  <c:y val="-8.9951580052493443E-2"/>
                </c:manualLayout>
              </c:layout>
              <c:spPr>
                <a:noFill/>
                <a:ln w="25400">
                  <a:noFill/>
                </a:ln>
              </c:spPr>
              <c:txPr>
                <a:bodyPr/>
                <a:lstStyle/>
                <a:p>
                  <a:pPr>
                    <a:defRPr sz="1000" b="1" i="0" u="none" strike="noStrike" baseline="0">
                      <a:solidFill>
                        <a:srgbClr val="000000"/>
                      </a:solidFill>
                      <a:latin typeface="Tahoma"/>
                      <a:ea typeface="Tahoma"/>
                      <a:cs typeface="Tahoma"/>
                    </a:defRPr>
                  </a:pPr>
                  <a:endParaRPr lang="cs-CZ"/>
                </a:p>
              </c:txPr>
              <c:dLblPos val="bestFit"/>
              <c:showLegendKey val="0"/>
              <c:showVal val="0"/>
              <c:showCatName val="1"/>
              <c:showSerName val="0"/>
              <c:showPercent val="1"/>
              <c:showBubbleSize val="0"/>
              <c:extLst>
                <c:ext xmlns:c15="http://schemas.microsoft.com/office/drawing/2012/chart" uri="{CE6537A1-D6FC-4f65-9D91-7224C49458BB}"/>
              </c:extLst>
            </c:dLbl>
            <c:numFmt formatCode="0%" sourceLinked="0"/>
            <c:spPr>
              <a:noFill/>
              <a:ln w="25400">
                <a:noFill/>
              </a:ln>
            </c:spPr>
            <c:txPr>
              <a:bodyPr/>
              <a:lstStyle/>
              <a:p>
                <a:pPr>
                  <a:defRPr sz="1000" b="0" i="0" u="none" strike="noStrike" baseline="0">
                    <a:solidFill>
                      <a:srgbClr val="000000"/>
                    </a:solidFill>
                    <a:latin typeface="Tahoma"/>
                    <a:ea typeface="Tahoma"/>
                    <a:cs typeface="Tahoma"/>
                  </a:defRPr>
                </a:pPr>
                <a:endParaRPr lang="cs-CZ"/>
              </a:p>
            </c:txPr>
            <c:showLegendKey val="0"/>
            <c:showVal val="0"/>
            <c:showCatName val="1"/>
            <c:showSerName val="0"/>
            <c:showPercent val="1"/>
            <c:showBubbleSize val="0"/>
            <c:showLeaderLines val="1"/>
            <c:extLst>
              <c:ext xmlns:c15="http://schemas.microsoft.com/office/drawing/2012/chart" uri="{CE6537A1-D6FC-4f65-9D91-7224C49458BB}"/>
            </c:extLst>
          </c:dLbls>
          <c:cat>
            <c:strRef>
              <c:f>'Data-grafy'!$A$65:$A$72</c:f>
              <c:strCache>
                <c:ptCount val="8"/>
                <c:pt idx="0">
                  <c:v>Doprava a chytrý region</c:v>
                </c:pt>
                <c:pt idx="1">
                  <c:v>Kultura</c:v>
                </c:pt>
                <c:pt idx="2">
                  <c:v>Regionální rozvoj</c:v>
                </c:pt>
                <c:pt idx="3">
                  <c:v>Cestovní ruch</c:v>
                </c:pt>
                <c:pt idx="4">
                  <c:v>Sociální věcí</c:v>
                </c:pt>
                <c:pt idx="5">
                  <c:v>Školství</c:v>
                </c:pt>
                <c:pt idx="6">
                  <c:v>Zdravotnictví</c:v>
                </c:pt>
                <c:pt idx="7">
                  <c:v>Životní prostředí </c:v>
                </c:pt>
              </c:strCache>
            </c:strRef>
          </c:cat>
          <c:val>
            <c:numRef>
              <c:f>'Data-grafy'!$B$65:$B$72</c:f>
              <c:numCache>
                <c:formatCode>#,##0.00</c:formatCode>
                <c:ptCount val="8"/>
                <c:pt idx="0">
                  <c:v>2500</c:v>
                </c:pt>
                <c:pt idx="1">
                  <c:v>21301.203220000003</c:v>
                </c:pt>
                <c:pt idx="2">
                  <c:v>76824.386830000003</c:v>
                </c:pt>
                <c:pt idx="3">
                  <c:v>14832.13048</c:v>
                </c:pt>
                <c:pt idx="4">
                  <c:v>1389718.111</c:v>
                </c:pt>
                <c:pt idx="5">
                  <c:v>64163.468939999999</c:v>
                </c:pt>
                <c:pt idx="6">
                  <c:v>2821.4</c:v>
                </c:pt>
                <c:pt idx="7">
                  <c:v>21891.432250000002</c:v>
                </c:pt>
              </c:numCache>
            </c:numRef>
          </c:val>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1475" b="0" i="0" u="none" strike="noStrike" baseline="0">
          <a:solidFill>
            <a:srgbClr val="000000"/>
          </a:solidFill>
          <a:latin typeface="Arial"/>
          <a:ea typeface="Arial"/>
          <a:cs typeface="Arial"/>
        </a:defRPr>
      </a:pPr>
      <a:endParaRPr lang="cs-CZ"/>
    </a:p>
  </c:txPr>
  <c:printSettings>
    <c:headerFooter alignWithMargins="0"/>
    <c:pageMargins b="0.984251969" l="0.78740157499999996" r="0.78740157499999996" t="0.984251969" header="0.4921259845" footer="0.4921259845"/>
    <c:pageSetup paperSize="9" firstPageNumber="274" orientation="landscape" useFirstPageNumber="1"/>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581025</xdr:colOff>
      <xdr:row>22</xdr:row>
      <xdr:rowOff>533400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438150</xdr:colOff>
      <xdr:row>31</xdr:row>
      <xdr:rowOff>47625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466725</xdr:colOff>
      <xdr:row>35</xdr:row>
      <xdr:rowOff>114300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1</xdr:rowOff>
    </xdr:from>
    <xdr:to>
      <xdr:col>12</xdr:col>
      <xdr:colOff>485775</xdr:colOff>
      <xdr:row>22</xdr:row>
      <xdr:rowOff>76200</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47625</xdr:colOff>
      <xdr:row>0</xdr:row>
      <xdr:rowOff>0</xdr:rowOff>
    </xdr:from>
    <xdr:to>
      <xdr:col>10</xdr:col>
      <xdr:colOff>428625</xdr:colOff>
      <xdr:row>31</xdr:row>
      <xdr:rowOff>28575</xdr:rowOff>
    </xdr:to>
    <xdr:graphicFrame macro="">
      <xdr:nvGraphicFramePr>
        <xdr:cNvPr id="2" name="graf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8"/>
  <sheetViews>
    <sheetView showGridLines="0" tabSelected="1" zoomScaleNormal="100" zoomScaleSheetLayoutView="100" workbookViewId="0">
      <selection activeCell="L26" sqref="L26"/>
    </sheetView>
  </sheetViews>
  <sheetFormatPr defaultRowHeight="15.75" x14ac:dyDescent="0.25"/>
  <cols>
    <col min="1" max="1" width="0.140625" style="3" customWidth="1"/>
    <col min="2" max="2" width="12.42578125" style="3" customWidth="1"/>
    <col min="3" max="3" width="15.7109375" style="3" customWidth="1"/>
    <col min="4" max="4" width="10.28515625" style="3" bestFit="1" customWidth="1"/>
    <col min="5" max="5" width="9.7109375" style="3" customWidth="1"/>
    <col min="6" max="11" width="10.42578125" style="3" customWidth="1"/>
    <col min="12" max="16384" width="9.140625" style="3"/>
  </cols>
  <sheetData>
    <row r="1" spans="2:9" x14ac:dyDescent="0.25">
      <c r="B1" s="2"/>
      <c r="C1" s="2"/>
      <c r="D1" s="2"/>
      <c r="E1" s="2"/>
      <c r="F1" s="2"/>
      <c r="G1" s="2"/>
      <c r="H1" s="2"/>
    </row>
    <row r="2" spans="2:9" x14ac:dyDescent="0.25">
      <c r="B2" s="2"/>
      <c r="C2" s="2"/>
      <c r="D2" s="2"/>
      <c r="E2" s="2"/>
      <c r="F2" s="2"/>
      <c r="G2" s="2"/>
      <c r="H2" s="2"/>
    </row>
    <row r="3" spans="2:9" x14ac:dyDescent="0.25">
      <c r="B3" s="2"/>
      <c r="C3" s="2"/>
      <c r="D3" s="2"/>
      <c r="E3" s="2"/>
      <c r="F3" s="2"/>
      <c r="G3" s="2"/>
      <c r="H3" s="2"/>
    </row>
    <row r="4" spans="2:9" x14ac:dyDescent="0.25">
      <c r="B4" s="2"/>
      <c r="C4" s="2"/>
      <c r="D4" s="2"/>
      <c r="E4" s="2"/>
      <c r="F4" s="2"/>
      <c r="G4" s="2"/>
      <c r="H4" s="2"/>
    </row>
    <row r="5" spans="2:9" x14ac:dyDescent="0.25">
      <c r="B5" s="2"/>
      <c r="C5" s="2"/>
      <c r="D5" s="2"/>
      <c r="E5" s="2"/>
      <c r="F5" s="2"/>
      <c r="G5" s="2"/>
      <c r="H5" s="2"/>
    </row>
    <row r="6" spans="2:9" x14ac:dyDescent="0.25">
      <c r="B6" s="2"/>
      <c r="C6" s="2"/>
      <c r="D6" s="2"/>
      <c r="E6" s="2"/>
      <c r="F6" s="2"/>
      <c r="G6" s="2"/>
      <c r="H6" s="2"/>
    </row>
    <row r="7" spans="2:9" x14ac:dyDescent="0.25">
      <c r="B7" s="2"/>
      <c r="C7" s="2"/>
      <c r="D7" s="2"/>
      <c r="E7" s="2"/>
      <c r="F7" s="2"/>
      <c r="G7" s="2"/>
      <c r="H7" s="2"/>
    </row>
    <row r="8" spans="2:9" x14ac:dyDescent="0.25">
      <c r="B8" s="2"/>
      <c r="C8" s="2"/>
      <c r="D8" s="2"/>
      <c r="E8" s="2"/>
      <c r="F8" s="2"/>
      <c r="G8" s="2"/>
      <c r="H8" s="2"/>
    </row>
    <row r="9" spans="2:9" x14ac:dyDescent="0.25">
      <c r="B9" s="2"/>
      <c r="C9" s="2"/>
      <c r="D9" s="2"/>
      <c r="E9" s="2"/>
      <c r="F9" s="2"/>
      <c r="G9" s="2"/>
      <c r="H9" s="2"/>
    </row>
    <row r="10" spans="2:9" x14ac:dyDescent="0.25">
      <c r="B10" s="2"/>
      <c r="C10" s="2"/>
      <c r="D10" s="2"/>
      <c r="E10" s="2"/>
      <c r="F10" s="2"/>
      <c r="G10" s="2"/>
      <c r="H10" s="2"/>
    </row>
    <row r="11" spans="2:9" x14ac:dyDescent="0.25">
      <c r="B11" s="4"/>
      <c r="C11" s="4"/>
      <c r="D11" s="4"/>
      <c r="E11" s="4"/>
      <c r="F11" s="4"/>
      <c r="G11" s="4"/>
      <c r="H11" s="4"/>
      <c r="I11" s="2"/>
    </row>
    <row r="17" spans="2:11" x14ac:dyDescent="0.25">
      <c r="B17" s="4"/>
      <c r="C17" s="4"/>
      <c r="D17" s="4"/>
      <c r="E17" s="4"/>
      <c r="F17" s="4"/>
      <c r="G17" s="4"/>
      <c r="H17" s="4"/>
    </row>
    <row r="18" spans="2:11" x14ac:dyDescent="0.25">
      <c r="B18" s="2"/>
      <c r="C18" s="2"/>
      <c r="D18" s="2"/>
      <c r="E18" s="2"/>
      <c r="F18" s="2"/>
      <c r="G18" s="2"/>
      <c r="H18" s="2"/>
    </row>
    <row r="19" spans="2:11" x14ac:dyDescent="0.25">
      <c r="B19" s="2"/>
      <c r="C19" s="2"/>
      <c r="D19" s="2"/>
      <c r="E19" s="2"/>
      <c r="F19" s="2"/>
      <c r="G19" s="2"/>
      <c r="H19" s="2"/>
    </row>
    <row r="20" spans="2:11" x14ac:dyDescent="0.25">
      <c r="B20" s="2"/>
      <c r="C20" s="2"/>
      <c r="D20" s="2"/>
      <c r="E20" s="2"/>
      <c r="F20" s="2"/>
      <c r="G20" s="2"/>
      <c r="H20" s="2"/>
    </row>
    <row r="21" spans="2:11" x14ac:dyDescent="0.25">
      <c r="B21" s="2"/>
      <c r="C21" s="2"/>
      <c r="D21" s="2"/>
      <c r="E21" s="2"/>
      <c r="F21" s="2"/>
      <c r="G21" s="2"/>
      <c r="H21" s="2"/>
    </row>
    <row r="22" spans="2:11" x14ac:dyDescent="0.25">
      <c r="B22" s="2"/>
      <c r="C22" s="2"/>
      <c r="D22" s="2"/>
      <c r="E22" s="2"/>
      <c r="F22" s="2"/>
      <c r="G22" s="2"/>
      <c r="H22" s="2"/>
    </row>
    <row r="23" spans="2:11" ht="57" customHeight="1" thickBot="1" x14ac:dyDescent="0.3">
      <c r="D23" s="5"/>
      <c r="E23" s="5"/>
      <c r="F23" s="5"/>
      <c r="G23" s="5"/>
      <c r="H23" s="5"/>
      <c r="I23" s="5"/>
      <c r="J23" s="5" t="s">
        <v>12</v>
      </c>
    </row>
    <row r="24" spans="2:11" x14ac:dyDescent="0.25">
      <c r="C24" s="6"/>
      <c r="D24" s="7" t="s">
        <v>13</v>
      </c>
      <c r="E24" s="7" t="s">
        <v>14</v>
      </c>
      <c r="F24" s="7" t="s">
        <v>15</v>
      </c>
      <c r="G24" s="7" t="s">
        <v>16</v>
      </c>
      <c r="H24" s="7" t="s">
        <v>59</v>
      </c>
      <c r="I24" s="7" t="s">
        <v>749</v>
      </c>
      <c r="J24" s="8" t="s">
        <v>3585</v>
      </c>
    </row>
    <row r="25" spans="2:11" x14ac:dyDescent="0.25">
      <c r="C25" s="9" t="s">
        <v>17</v>
      </c>
      <c r="D25" s="11">
        <v>11790.804</v>
      </c>
      <c r="E25" s="11">
        <v>11574.909</v>
      </c>
      <c r="F25" s="11">
        <v>11415.745999999999</v>
      </c>
      <c r="G25" s="11">
        <v>12137.583000000001</v>
      </c>
      <c r="H25" s="11">
        <v>13726.48</v>
      </c>
      <c r="I25" s="11">
        <v>14534.133</v>
      </c>
      <c r="J25" s="12">
        <v>14651.603999999999</v>
      </c>
    </row>
    <row r="26" spans="2:11" x14ac:dyDescent="0.25">
      <c r="C26" s="9" t="s">
        <v>18</v>
      </c>
      <c r="D26" s="11">
        <v>5006.0230000000001</v>
      </c>
      <c r="E26" s="11">
        <v>4827.9070000000002</v>
      </c>
      <c r="F26" s="11">
        <v>4951.1000000000004</v>
      </c>
      <c r="G26" s="11">
        <v>5259.0230000000001</v>
      </c>
      <c r="H26" s="11">
        <v>5360.3950000000004</v>
      </c>
      <c r="I26" s="11">
        <v>6116.0690000000004</v>
      </c>
      <c r="J26" s="12">
        <v>6723.5209999999997</v>
      </c>
    </row>
    <row r="27" spans="2:11" ht="16.5" thickBot="1" x14ac:dyDescent="0.3">
      <c r="C27" s="13" t="s">
        <v>11</v>
      </c>
      <c r="D27" s="14">
        <f t="shared" ref="D27:J27" si="0">SUM(D25:D26)</f>
        <v>16796.827000000001</v>
      </c>
      <c r="E27" s="14">
        <f t="shared" si="0"/>
        <v>16402.815999999999</v>
      </c>
      <c r="F27" s="14">
        <f t="shared" si="0"/>
        <v>16366.846</v>
      </c>
      <c r="G27" s="14">
        <f t="shared" si="0"/>
        <v>17396.606</v>
      </c>
      <c r="H27" s="14">
        <f t="shared" si="0"/>
        <v>19086.875</v>
      </c>
      <c r="I27" s="14">
        <f t="shared" si="0"/>
        <v>20650.202000000001</v>
      </c>
      <c r="J27" s="15">
        <f t="shared" si="0"/>
        <v>21375.125</v>
      </c>
    </row>
    <row r="28" spans="2:11" x14ac:dyDescent="0.25">
      <c r="B28" s="2"/>
      <c r="C28" s="2"/>
      <c r="D28" s="2"/>
      <c r="E28" s="2"/>
      <c r="F28" s="2"/>
      <c r="G28" s="2"/>
      <c r="H28" s="2"/>
      <c r="K28" s="81"/>
    </row>
  </sheetData>
  <customSheetViews>
    <customSheetView guid="{53E72506-0B1D-4F4A-A157-6DE69D2E678D}" showPageBreaks="1" showGridLines="0">
      <selection activeCell="P11" sqref="P11"/>
      <pageMargins left="0.78740157480314965" right="0.78740157480314965" top="0.98425196850393704" bottom="0.98425196850393704" header="0.51181102362204722" footer="0.51181102362204722"/>
      <pageSetup paperSize="9" firstPageNumber="147" orientation="landscape" useFirstPageNumber="1" r:id="rId1"/>
      <headerFooter alignWithMargins="0">
        <oddHeader>&amp;L&amp;"Tahoma,Kurzíva"&amp;9Závěrečný účet za rok 2014&amp;R&amp;"Tahoma,Kurzíva"&amp;9Graf č. 1</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51" orientation="landscape" useFirstPageNumber="1" r:id="rId2"/>
  <headerFooter scaleWithDoc="0" alignWithMargins="0">
    <oddHeader>&amp;L&amp;"Tahoma,Kurzíva"&amp;9Závěrečný účet za rok 2017&amp;R&amp;"Tahoma,Kurzíva"&amp;9Graf č. 1</oddHeader>
    <oddFooter>&amp;C&amp;"Tahoma,Obyčejné"&amp;P</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A215"/>
  <sheetViews>
    <sheetView zoomScaleNormal="100" zoomScaleSheetLayoutView="100" workbookViewId="0">
      <selection activeCell="S3" sqref="S3"/>
    </sheetView>
  </sheetViews>
  <sheetFormatPr defaultRowHeight="11.25" x14ac:dyDescent="0.2"/>
  <cols>
    <col min="1" max="1" width="4" style="657" customWidth="1"/>
    <col min="2" max="2" width="37.85546875" style="661" customWidth="1"/>
    <col min="3" max="3" width="9.5703125" style="661" customWidth="1"/>
    <col min="4" max="4" width="10.7109375" style="661" customWidth="1"/>
    <col min="5" max="5" width="8.85546875" style="661" customWidth="1"/>
    <col min="6" max="6" width="10.140625" style="661" customWidth="1"/>
    <col min="7" max="7" width="9.85546875" style="661" customWidth="1"/>
    <col min="8" max="9" width="8.140625" style="661" customWidth="1"/>
    <col min="10" max="10" width="11.5703125" style="661" customWidth="1"/>
    <col min="11" max="11" width="8.85546875" style="661" customWidth="1"/>
    <col min="12" max="13" width="7.85546875" style="661" customWidth="1"/>
    <col min="14" max="14" width="9.5703125" style="661" customWidth="1"/>
    <col min="15" max="15" width="8.85546875" style="661" customWidth="1"/>
    <col min="16" max="16" width="8.7109375" style="661" customWidth="1"/>
    <col min="17" max="17" width="32" style="660" customWidth="1"/>
    <col min="18" max="18" width="30.42578125" style="661" customWidth="1"/>
    <col min="19" max="19" width="9.140625" style="661" customWidth="1"/>
    <col min="20" max="16384" width="9.140625" style="661"/>
  </cols>
  <sheetData>
    <row r="1" spans="1:53" x14ac:dyDescent="0.2">
      <c r="B1" s="658"/>
      <c r="C1" s="659"/>
      <c r="D1" s="659"/>
      <c r="E1" s="659"/>
      <c r="F1" s="659"/>
      <c r="G1" s="659"/>
      <c r="H1" s="659"/>
      <c r="I1" s="659"/>
      <c r="J1" s="659"/>
      <c r="K1" s="659"/>
      <c r="L1" s="659"/>
      <c r="M1" s="659"/>
      <c r="N1" s="659"/>
      <c r="O1" s="659"/>
      <c r="P1" s="659"/>
    </row>
    <row r="2" spans="1:53" ht="27.75" customHeight="1" x14ac:dyDescent="0.2">
      <c r="A2" s="1126" t="s">
        <v>3633</v>
      </c>
      <c r="B2" s="1127"/>
      <c r="C2" s="1127"/>
      <c r="D2" s="1127"/>
      <c r="E2" s="1127"/>
      <c r="F2" s="1127"/>
      <c r="G2" s="1127"/>
      <c r="H2" s="1127"/>
      <c r="I2" s="1127"/>
      <c r="J2" s="1127"/>
      <c r="K2" s="1127"/>
      <c r="L2" s="1127"/>
      <c r="M2" s="1127"/>
      <c r="N2" s="1127"/>
      <c r="O2" s="1127"/>
      <c r="P2" s="1127"/>
      <c r="Q2" s="1127"/>
      <c r="R2" s="659"/>
      <c r="S2" s="659"/>
      <c r="T2" s="659"/>
      <c r="U2" s="659"/>
      <c r="V2" s="659"/>
      <c r="W2" s="659"/>
      <c r="X2" s="659"/>
      <c r="Y2" s="659"/>
      <c r="Z2" s="659"/>
      <c r="AA2" s="659"/>
      <c r="AB2" s="659"/>
      <c r="AC2" s="659"/>
      <c r="AD2" s="659"/>
      <c r="AE2" s="659"/>
      <c r="AF2" s="659"/>
      <c r="AG2" s="659"/>
      <c r="AH2" s="659"/>
      <c r="AI2" s="659"/>
      <c r="AJ2" s="659"/>
      <c r="AK2" s="659"/>
      <c r="AL2" s="659"/>
      <c r="AM2" s="659"/>
      <c r="AN2" s="659"/>
      <c r="AO2" s="659"/>
      <c r="AP2" s="659"/>
      <c r="AQ2" s="659"/>
      <c r="AR2" s="659"/>
      <c r="AS2" s="659"/>
      <c r="AT2" s="659"/>
      <c r="AU2" s="659"/>
      <c r="AV2" s="659"/>
      <c r="AW2" s="659"/>
      <c r="AX2" s="659"/>
      <c r="AY2" s="659"/>
      <c r="AZ2" s="659"/>
      <c r="BA2" s="659"/>
    </row>
    <row r="3" spans="1:53" ht="12" customHeight="1" thickBot="1" x14ac:dyDescent="0.2">
      <c r="A3" s="662"/>
      <c r="Q3" s="95" t="s">
        <v>2</v>
      </c>
      <c r="R3" s="659"/>
      <c r="S3" s="659"/>
      <c r="T3" s="659"/>
      <c r="U3" s="659"/>
      <c r="V3" s="659"/>
      <c r="W3" s="659"/>
      <c r="X3" s="659"/>
      <c r="Y3" s="659"/>
      <c r="Z3" s="659"/>
      <c r="AA3" s="659"/>
      <c r="AB3" s="659"/>
      <c r="AC3" s="659"/>
      <c r="AD3" s="663"/>
      <c r="AE3" s="663"/>
      <c r="AF3" s="664"/>
      <c r="AG3" s="659"/>
    </row>
    <row r="4" spans="1:53" ht="15" customHeight="1" x14ac:dyDescent="0.2">
      <c r="A4" s="1128"/>
      <c r="B4" s="1131" t="s">
        <v>3366</v>
      </c>
      <c r="C4" s="1133" t="s">
        <v>405</v>
      </c>
      <c r="D4" s="1135" t="s">
        <v>404</v>
      </c>
      <c r="E4" s="1136"/>
      <c r="F4" s="1139" t="s">
        <v>3634</v>
      </c>
      <c r="G4" s="1140"/>
      <c r="H4" s="1140"/>
      <c r="I4" s="1141"/>
      <c r="J4" s="1145" t="s">
        <v>3635</v>
      </c>
      <c r="K4" s="1146"/>
      <c r="L4" s="1146"/>
      <c r="M4" s="1147"/>
      <c r="N4" s="1151" t="s">
        <v>403</v>
      </c>
      <c r="O4" s="1152"/>
      <c r="P4" s="1153"/>
      <c r="Q4" s="1154" t="s">
        <v>3636</v>
      </c>
      <c r="R4" s="659"/>
      <c r="S4" s="659"/>
      <c r="T4" s="665"/>
      <c r="U4" s="666"/>
      <c r="V4" s="667"/>
      <c r="W4" s="663"/>
      <c r="X4" s="663"/>
      <c r="Y4" s="663"/>
      <c r="Z4" s="663"/>
      <c r="AA4" s="663"/>
      <c r="AB4" s="663"/>
      <c r="AC4" s="663"/>
      <c r="AD4" s="663"/>
      <c r="AE4" s="663"/>
      <c r="AF4" s="663"/>
      <c r="AG4" s="659"/>
    </row>
    <row r="5" spans="1:53" ht="24" customHeight="1" x14ac:dyDescent="0.2">
      <c r="A5" s="1129"/>
      <c r="B5" s="1132"/>
      <c r="C5" s="1134"/>
      <c r="D5" s="1137"/>
      <c r="E5" s="1138"/>
      <c r="F5" s="1142"/>
      <c r="G5" s="1143"/>
      <c r="H5" s="1143"/>
      <c r="I5" s="1144"/>
      <c r="J5" s="1148"/>
      <c r="K5" s="1149"/>
      <c r="L5" s="1149"/>
      <c r="M5" s="1150"/>
      <c r="N5" s="668" t="s">
        <v>3637</v>
      </c>
      <c r="O5" s="669">
        <v>2020</v>
      </c>
      <c r="P5" s="670" t="s">
        <v>3638</v>
      </c>
      <c r="Q5" s="1155"/>
      <c r="R5" s="671"/>
      <c r="S5" s="671"/>
      <c r="T5" s="665"/>
      <c r="U5" s="666"/>
      <c r="V5" s="667"/>
      <c r="W5" s="663"/>
      <c r="X5" s="663"/>
      <c r="Y5" s="663"/>
      <c r="Z5" s="663"/>
      <c r="AA5" s="663"/>
      <c r="AB5" s="663"/>
      <c r="AC5" s="663"/>
      <c r="AD5" s="663"/>
      <c r="AE5" s="663"/>
      <c r="AF5" s="663"/>
      <c r="AG5" s="672"/>
    </row>
    <row r="6" spans="1:53" ht="14.85" customHeight="1" thickBot="1" x14ac:dyDescent="0.25">
      <c r="A6" s="1130"/>
      <c r="B6" s="1132"/>
      <c r="C6" s="1134"/>
      <c r="D6" s="673" t="s">
        <v>3639</v>
      </c>
      <c r="E6" s="674">
        <v>2016</v>
      </c>
      <c r="F6" s="675" t="s">
        <v>365</v>
      </c>
      <c r="G6" s="676" t="s">
        <v>402</v>
      </c>
      <c r="H6" s="676" t="s">
        <v>401</v>
      </c>
      <c r="I6" s="677" t="s">
        <v>8</v>
      </c>
      <c r="J6" s="678" t="s">
        <v>365</v>
      </c>
      <c r="K6" s="676" t="s">
        <v>402</v>
      </c>
      <c r="L6" s="676" t="s">
        <v>401</v>
      </c>
      <c r="M6" s="679" t="s">
        <v>8</v>
      </c>
      <c r="N6" s="678" t="s">
        <v>365</v>
      </c>
      <c r="O6" s="676" t="s">
        <v>365</v>
      </c>
      <c r="P6" s="679" t="s">
        <v>365</v>
      </c>
      <c r="Q6" s="1156"/>
    </row>
    <row r="7" spans="1:53" s="809" customFormat="1" ht="18.75" customHeight="1" thickBot="1" x14ac:dyDescent="0.3">
      <c r="A7" s="1157" t="s">
        <v>3763</v>
      </c>
      <c r="B7" s="1158"/>
      <c r="C7" s="1158"/>
      <c r="D7" s="1158"/>
      <c r="E7" s="1158"/>
      <c r="F7" s="1158"/>
      <c r="G7" s="1158"/>
      <c r="H7" s="1158"/>
      <c r="I7" s="1158"/>
      <c r="J7" s="1158"/>
      <c r="K7" s="1158"/>
      <c r="L7" s="1158"/>
      <c r="M7" s="1158"/>
      <c r="N7" s="1158"/>
      <c r="O7" s="1158"/>
      <c r="P7" s="1158"/>
      <c r="Q7" s="1159"/>
    </row>
    <row r="8" spans="1:53" ht="13.5" customHeight="1" x14ac:dyDescent="0.2">
      <c r="A8" s="1160" t="s">
        <v>373</v>
      </c>
      <c r="B8" s="680" t="s">
        <v>372</v>
      </c>
      <c r="C8" s="681">
        <v>214298.09733999998</v>
      </c>
      <c r="D8" s="682">
        <v>178544</v>
      </c>
      <c r="E8" s="683">
        <v>11974.05055</v>
      </c>
      <c r="F8" s="684">
        <v>8499.6067899999998</v>
      </c>
      <c r="G8" s="685">
        <v>8499.6067899999998</v>
      </c>
      <c r="H8" s="685">
        <v>0</v>
      </c>
      <c r="I8" s="686">
        <v>0</v>
      </c>
      <c r="J8" s="687">
        <v>15280.44</v>
      </c>
      <c r="K8" s="685">
        <v>15280.44</v>
      </c>
      <c r="L8" s="688">
        <v>0</v>
      </c>
      <c r="M8" s="689">
        <v>0</v>
      </c>
      <c r="N8" s="687">
        <v>0</v>
      </c>
      <c r="O8" s="688">
        <v>0</v>
      </c>
      <c r="P8" s="690">
        <v>0</v>
      </c>
      <c r="Q8" s="691" t="s">
        <v>94</v>
      </c>
    </row>
    <row r="9" spans="1:53" ht="77.25" customHeight="1" x14ac:dyDescent="0.2">
      <c r="A9" s="1161"/>
      <c r="B9" s="692" t="s">
        <v>370</v>
      </c>
      <c r="C9" s="693">
        <v>25131.040659999999</v>
      </c>
      <c r="D9" s="361">
        <v>4526</v>
      </c>
      <c r="E9" s="694">
        <v>5743.3900599999997</v>
      </c>
      <c r="F9" s="695">
        <v>4127.0105999999996</v>
      </c>
      <c r="G9" s="696">
        <v>4127.0105999999996</v>
      </c>
      <c r="H9" s="696">
        <v>0</v>
      </c>
      <c r="I9" s="697">
        <v>0</v>
      </c>
      <c r="J9" s="362">
        <v>10734.64</v>
      </c>
      <c r="K9" s="696">
        <v>10734.64</v>
      </c>
      <c r="L9" s="363">
        <v>0</v>
      </c>
      <c r="M9" s="698">
        <v>0</v>
      </c>
      <c r="N9" s="362">
        <v>0</v>
      </c>
      <c r="O9" s="363">
        <v>0</v>
      </c>
      <c r="P9" s="364">
        <v>0</v>
      </c>
      <c r="Q9" s="699" t="s">
        <v>3640</v>
      </c>
    </row>
    <row r="10" spans="1:53" ht="120" customHeight="1" x14ac:dyDescent="0.2">
      <c r="A10" s="1161"/>
      <c r="B10" s="692" t="s">
        <v>369</v>
      </c>
      <c r="C10" s="693">
        <v>24007.777670000003</v>
      </c>
      <c r="D10" s="361">
        <v>5526</v>
      </c>
      <c r="E10" s="694">
        <v>7345.8450900000007</v>
      </c>
      <c r="F10" s="695">
        <v>5113.8325800000002</v>
      </c>
      <c r="G10" s="696">
        <v>5113.8325800000002</v>
      </c>
      <c r="H10" s="696">
        <v>0</v>
      </c>
      <c r="I10" s="697">
        <v>0</v>
      </c>
      <c r="J10" s="362">
        <v>6022.1</v>
      </c>
      <c r="K10" s="696">
        <v>6022.1</v>
      </c>
      <c r="L10" s="363">
        <v>0</v>
      </c>
      <c r="M10" s="698">
        <v>0</v>
      </c>
      <c r="N10" s="362">
        <v>0</v>
      </c>
      <c r="O10" s="363">
        <v>0</v>
      </c>
      <c r="P10" s="364">
        <v>0</v>
      </c>
      <c r="Q10" s="699" t="s">
        <v>3641</v>
      </c>
    </row>
    <row r="11" spans="1:53" ht="24" customHeight="1" x14ac:dyDescent="0.2">
      <c r="A11" s="1162"/>
      <c r="B11" s="700" t="s">
        <v>368</v>
      </c>
      <c r="C11" s="693">
        <v>6515.410499999999</v>
      </c>
      <c r="D11" s="361">
        <v>47</v>
      </c>
      <c r="E11" s="694">
        <v>5564.7832299999991</v>
      </c>
      <c r="F11" s="695">
        <v>630.66727000000003</v>
      </c>
      <c r="G11" s="696">
        <v>630.66727000000003</v>
      </c>
      <c r="H11" s="696">
        <v>0</v>
      </c>
      <c r="I11" s="697">
        <v>0</v>
      </c>
      <c r="J11" s="362">
        <v>272.95999999999998</v>
      </c>
      <c r="K11" s="696">
        <v>272.95999999999998</v>
      </c>
      <c r="L11" s="363">
        <v>0</v>
      </c>
      <c r="M11" s="698">
        <v>0</v>
      </c>
      <c r="N11" s="362">
        <v>0</v>
      </c>
      <c r="O11" s="363">
        <v>0</v>
      </c>
      <c r="P11" s="364">
        <v>0</v>
      </c>
      <c r="Q11" s="699" t="s">
        <v>94</v>
      </c>
    </row>
    <row r="12" spans="1:53" ht="78" customHeight="1" thickBot="1" x14ac:dyDescent="0.25">
      <c r="A12" s="93" t="s">
        <v>367</v>
      </c>
      <c r="B12" s="701" t="s">
        <v>3642</v>
      </c>
      <c r="C12" s="702">
        <v>9931.1625700000004</v>
      </c>
      <c r="D12" s="703">
        <v>965</v>
      </c>
      <c r="E12" s="704">
        <v>1241.5084000000002</v>
      </c>
      <c r="F12" s="705">
        <v>1336.0541700000001</v>
      </c>
      <c r="G12" s="706">
        <v>1336.0541700000001</v>
      </c>
      <c r="H12" s="706">
        <v>0</v>
      </c>
      <c r="I12" s="707">
        <v>0</v>
      </c>
      <c r="J12" s="708">
        <v>3438.6</v>
      </c>
      <c r="K12" s="706">
        <v>3438.6</v>
      </c>
      <c r="L12" s="709">
        <v>0</v>
      </c>
      <c r="M12" s="710">
        <v>0</v>
      </c>
      <c r="N12" s="708">
        <v>2950</v>
      </c>
      <c r="O12" s="709">
        <v>0</v>
      </c>
      <c r="P12" s="711">
        <v>0</v>
      </c>
      <c r="Q12" s="712" t="s">
        <v>3643</v>
      </c>
    </row>
    <row r="13" spans="1:53" ht="27" customHeight="1" thickBot="1" x14ac:dyDescent="0.25">
      <c r="A13" s="1163" t="s">
        <v>3367</v>
      </c>
      <c r="B13" s="1164"/>
      <c r="C13" s="713">
        <v>279883.48873999994</v>
      </c>
      <c r="D13" s="714">
        <v>189608</v>
      </c>
      <c r="E13" s="715">
        <v>31869.57733</v>
      </c>
      <c r="F13" s="716">
        <v>19707.171410000003</v>
      </c>
      <c r="G13" s="717">
        <v>19707.171410000003</v>
      </c>
      <c r="H13" s="717">
        <v>0</v>
      </c>
      <c r="I13" s="718">
        <v>0</v>
      </c>
      <c r="J13" s="716">
        <v>35748.74</v>
      </c>
      <c r="K13" s="717">
        <v>35748.74</v>
      </c>
      <c r="L13" s="717">
        <v>0</v>
      </c>
      <c r="M13" s="718">
        <v>0</v>
      </c>
      <c r="N13" s="716">
        <v>2950</v>
      </c>
      <c r="O13" s="717">
        <v>0</v>
      </c>
      <c r="P13" s="718">
        <v>0</v>
      </c>
      <c r="Q13" s="719"/>
    </row>
    <row r="14" spans="1:53" s="659" customFormat="1" ht="18.75" customHeight="1" thickBot="1" x14ac:dyDescent="0.3">
      <c r="A14" s="1123" t="s">
        <v>3644</v>
      </c>
      <c r="B14" s="1124"/>
      <c r="C14" s="1124"/>
      <c r="D14" s="1124"/>
      <c r="E14" s="1124"/>
      <c r="F14" s="1124"/>
      <c r="G14" s="1124"/>
      <c r="H14" s="1124"/>
      <c r="I14" s="1124"/>
      <c r="J14" s="1124"/>
      <c r="K14" s="1124"/>
      <c r="L14" s="1124"/>
      <c r="M14" s="1124"/>
      <c r="N14" s="1124"/>
      <c r="O14" s="1124"/>
      <c r="P14" s="1124"/>
      <c r="Q14" s="1125"/>
    </row>
    <row r="15" spans="1:53" ht="36" customHeight="1" thickBot="1" x14ac:dyDescent="0.25">
      <c r="A15" s="720"/>
      <c r="B15" s="721" t="s">
        <v>398</v>
      </c>
      <c r="C15" s="722">
        <v>202072.99799999999</v>
      </c>
      <c r="D15" s="723">
        <v>58662</v>
      </c>
      <c r="E15" s="724">
        <v>19649.310000000001</v>
      </c>
      <c r="F15" s="725">
        <v>19240.367999999999</v>
      </c>
      <c r="G15" s="726">
        <v>19240.367999999999</v>
      </c>
      <c r="H15" s="726">
        <v>0</v>
      </c>
      <c r="I15" s="727">
        <v>0</v>
      </c>
      <c r="J15" s="728">
        <v>25606.32</v>
      </c>
      <c r="K15" s="726">
        <v>25606.32</v>
      </c>
      <c r="L15" s="729">
        <v>0</v>
      </c>
      <c r="M15" s="730">
        <v>0</v>
      </c>
      <c r="N15" s="731">
        <v>19507</v>
      </c>
      <c r="O15" s="732">
        <v>19507</v>
      </c>
      <c r="P15" s="733">
        <v>39901</v>
      </c>
      <c r="Q15" s="734" t="s">
        <v>3363</v>
      </c>
    </row>
    <row r="16" spans="1:53" s="659" customFormat="1" ht="15.75" thickBot="1" x14ac:dyDescent="0.25">
      <c r="A16" s="1163" t="s">
        <v>3645</v>
      </c>
      <c r="B16" s="1164"/>
      <c r="C16" s="713">
        <v>202072.99799999999</v>
      </c>
      <c r="D16" s="714">
        <v>58662</v>
      </c>
      <c r="E16" s="715">
        <v>19649.310000000001</v>
      </c>
      <c r="F16" s="716">
        <v>19240.367999999999</v>
      </c>
      <c r="G16" s="717">
        <v>19240.367999999999</v>
      </c>
      <c r="H16" s="717">
        <v>0</v>
      </c>
      <c r="I16" s="718">
        <v>0</v>
      </c>
      <c r="J16" s="716">
        <v>25606.32</v>
      </c>
      <c r="K16" s="717">
        <v>25606.32</v>
      </c>
      <c r="L16" s="717">
        <v>0</v>
      </c>
      <c r="M16" s="718">
        <v>0</v>
      </c>
      <c r="N16" s="716">
        <v>19507</v>
      </c>
      <c r="O16" s="717">
        <v>19507</v>
      </c>
      <c r="P16" s="718">
        <v>39901</v>
      </c>
      <c r="Q16" s="719"/>
    </row>
    <row r="17" spans="1:17" s="810" customFormat="1" ht="18.75" customHeight="1" thickBot="1" x14ac:dyDescent="0.3">
      <c r="A17" s="1123" t="s">
        <v>3646</v>
      </c>
      <c r="B17" s="1124"/>
      <c r="C17" s="1124"/>
      <c r="D17" s="1124"/>
      <c r="E17" s="1124"/>
      <c r="F17" s="1124"/>
      <c r="G17" s="1124"/>
      <c r="H17" s="1124"/>
      <c r="I17" s="1124"/>
      <c r="J17" s="1124"/>
      <c r="K17" s="1124"/>
      <c r="L17" s="1124"/>
      <c r="M17" s="1124"/>
      <c r="N17" s="1124"/>
      <c r="O17" s="1124"/>
      <c r="P17" s="1124"/>
      <c r="Q17" s="1125"/>
    </row>
    <row r="18" spans="1:17" ht="45" customHeight="1" x14ac:dyDescent="0.2">
      <c r="A18" s="1168"/>
      <c r="B18" s="735" t="s">
        <v>400</v>
      </c>
      <c r="C18" s="681">
        <v>249700</v>
      </c>
      <c r="D18" s="736">
        <v>47600</v>
      </c>
      <c r="E18" s="737">
        <v>120100</v>
      </c>
      <c r="F18" s="684">
        <v>51500</v>
      </c>
      <c r="G18" s="685">
        <v>51500</v>
      </c>
      <c r="H18" s="685">
        <v>0</v>
      </c>
      <c r="I18" s="686">
        <v>0</v>
      </c>
      <c r="J18" s="687">
        <v>30500</v>
      </c>
      <c r="K18" s="685">
        <v>30500</v>
      </c>
      <c r="L18" s="738">
        <v>0</v>
      </c>
      <c r="M18" s="739">
        <v>0</v>
      </c>
      <c r="N18" s="740">
        <v>0</v>
      </c>
      <c r="O18" s="738">
        <v>0</v>
      </c>
      <c r="P18" s="739">
        <v>0</v>
      </c>
      <c r="Q18" s="741" t="s">
        <v>3647</v>
      </c>
    </row>
    <row r="19" spans="1:17" ht="12.75" customHeight="1" x14ac:dyDescent="0.2">
      <c r="A19" s="1166"/>
      <c r="B19" s="700" t="s">
        <v>3392</v>
      </c>
      <c r="C19" s="693">
        <v>4059.1970000000001</v>
      </c>
      <c r="D19" s="742">
        <v>4032.1</v>
      </c>
      <c r="E19" s="694">
        <v>0</v>
      </c>
      <c r="F19" s="695">
        <v>27.097000000000001</v>
      </c>
      <c r="G19" s="696">
        <v>27.097000000000001</v>
      </c>
      <c r="H19" s="743">
        <v>0</v>
      </c>
      <c r="I19" s="697">
        <v>0</v>
      </c>
      <c r="J19" s="362">
        <v>0</v>
      </c>
      <c r="K19" s="696">
        <v>0</v>
      </c>
      <c r="L19" s="744">
        <v>0</v>
      </c>
      <c r="M19" s="745">
        <v>0</v>
      </c>
      <c r="N19" s="746">
        <v>0</v>
      </c>
      <c r="O19" s="747">
        <v>0</v>
      </c>
      <c r="P19" s="748">
        <v>0</v>
      </c>
      <c r="Q19" s="749" t="s">
        <v>94</v>
      </c>
    </row>
    <row r="20" spans="1:17" ht="21" x14ac:dyDescent="0.2">
      <c r="A20" s="1166"/>
      <c r="B20" s="700" t="s">
        <v>3648</v>
      </c>
      <c r="C20" s="693">
        <v>58861.222500000003</v>
      </c>
      <c r="D20" s="750">
        <v>41234</v>
      </c>
      <c r="E20" s="694">
        <v>7800.0950000000003</v>
      </c>
      <c r="F20" s="695">
        <v>3576.1275000000001</v>
      </c>
      <c r="G20" s="696">
        <v>3576.1275000000001</v>
      </c>
      <c r="H20" s="743">
        <v>0</v>
      </c>
      <c r="I20" s="697">
        <v>0</v>
      </c>
      <c r="J20" s="362">
        <v>6251</v>
      </c>
      <c r="K20" s="696">
        <v>6251</v>
      </c>
      <c r="L20" s="747">
        <v>0</v>
      </c>
      <c r="M20" s="748">
        <v>0</v>
      </c>
      <c r="N20" s="746">
        <v>0</v>
      </c>
      <c r="O20" s="747">
        <v>0</v>
      </c>
      <c r="P20" s="748">
        <v>0</v>
      </c>
      <c r="Q20" s="751" t="s">
        <v>371</v>
      </c>
    </row>
    <row r="21" spans="1:17" ht="24" customHeight="1" x14ac:dyDescent="0.2">
      <c r="A21" s="1166"/>
      <c r="B21" s="700" t="s">
        <v>399</v>
      </c>
      <c r="C21" s="693">
        <v>1162.8306299999999</v>
      </c>
      <c r="D21" s="750">
        <v>160.64514</v>
      </c>
      <c r="E21" s="694">
        <v>161.18619000000001</v>
      </c>
      <c r="F21" s="695">
        <v>44.632300000000001</v>
      </c>
      <c r="G21" s="696">
        <v>44.632300000000001</v>
      </c>
      <c r="H21" s="743">
        <v>0</v>
      </c>
      <c r="I21" s="697">
        <v>0</v>
      </c>
      <c r="J21" s="362">
        <v>796.36699999999996</v>
      </c>
      <c r="K21" s="696">
        <v>796.36699999999996</v>
      </c>
      <c r="L21" s="363">
        <v>0</v>
      </c>
      <c r="M21" s="364">
        <v>0</v>
      </c>
      <c r="N21" s="746">
        <v>0</v>
      </c>
      <c r="O21" s="747">
        <v>0</v>
      </c>
      <c r="P21" s="748">
        <v>0</v>
      </c>
      <c r="Q21" s="699" t="s">
        <v>94</v>
      </c>
    </row>
    <row r="22" spans="1:17" ht="21" x14ac:dyDescent="0.2">
      <c r="A22" s="1166"/>
      <c r="B22" s="700" t="s">
        <v>3364</v>
      </c>
      <c r="C22" s="693">
        <v>13649.11126</v>
      </c>
      <c r="D22" s="750">
        <v>0</v>
      </c>
      <c r="E22" s="694">
        <v>66.55</v>
      </c>
      <c r="F22" s="695">
        <v>13582.56126</v>
      </c>
      <c r="G22" s="696">
        <v>13582.56126</v>
      </c>
      <c r="H22" s="743">
        <v>0</v>
      </c>
      <c r="I22" s="697">
        <v>0</v>
      </c>
      <c r="J22" s="362">
        <v>0</v>
      </c>
      <c r="K22" s="696">
        <v>0</v>
      </c>
      <c r="L22" s="744">
        <v>0</v>
      </c>
      <c r="M22" s="745">
        <v>0</v>
      </c>
      <c r="N22" s="746">
        <v>0</v>
      </c>
      <c r="O22" s="747">
        <v>0</v>
      </c>
      <c r="P22" s="748">
        <v>0</v>
      </c>
      <c r="Q22" s="751" t="s">
        <v>94</v>
      </c>
    </row>
    <row r="23" spans="1:17" ht="24" customHeight="1" x14ac:dyDescent="0.2">
      <c r="A23" s="1166"/>
      <c r="B23" s="700" t="s">
        <v>3394</v>
      </c>
      <c r="C23" s="693">
        <v>9160.4750499999991</v>
      </c>
      <c r="D23" s="750">
        <v>0</v>
      </c>
      <c r="E23" s="694">
        <v>400.61759999999998</v>
      </c>
      <c r="F23" s="695">
        <v>8759.8574499999995</v>
      </c>
      <c r="G23" s="696">
        <v>8759.8574499999995</v>
      </c>
      <c r="H23" s="743">
        <v>0</v>
      </c>
      <c r="I23" s="697">
        <v>0</v>
      </c>
      <c r="J23" s="362">
        <v>0</v>
      </c>
      <c r="K23" s="696">
        <v>0</v>
      </c>
      <c r="L23" s="744">
        <v>0</v>
      </c>
      <c r="M23" s="745">
        <v>0</v>
      </c>
      <c r="N23" s="746">
        <v>0</v>
      </c>
      <c r="O23" s="747">
        <v>0</v>
      </c>
      <c r="P23" s="748">
        <v>0</v>
      </c>
      <c r="Q23" s="751" t="s">
        <v>94</v>
      </c>
    </row>
    <row r="24" spans="1:17" ht="45" customHeight="1" x14ac:dyDescent="0.2">
      <c r="A24" s="1166"/>
      <c r="B24" s="1094" t="s">
        <v>3649</v>
      </c>
      <c r="C24" s="1095">
        <v>33563</v>
      </c>
      <c r="D24" s="750">
        <v>0</v>
      </c>
      <c r="E24" s="694">
        <v>0</v>
      </c>
      <c r="F24" s="695">
        <v>20000</v>
      </c>
      <c r="G24" s="696">
        <v>20000</v>
      </c>
      <c r="H24" s="743">
        <v>0</v>
      </c>
      <c r="I24" s="697">
        <v>0</v>
      </c>
      <c r="J24" s="362">
        <v>0</v>
      </c>
      <c r="K24" s="696">
        <v>0</v>
      </c>
      <c r="L24" s="744">
        <v>0</v>
      </c>
      <c r="M24" s="745">
        <v>0</v>
      </c>
      <c r="N24" s="746">
        <v>0</v>
      </c>
      <c r="O24" s="747">
        <v>0</v>
      </c>
      <c r="P24" s="748">
        <v>0</v>
      </c>
      <c r="Q24" s="699" t="s">
        <v>3764</v>
      </c>
    </row>
    <row r="25" spans="1:17" ht="12.75" customHeight="1" x14ac:dyDescent="0.2">
      <c r="A25" s="1166"/>
      <c r="B25" s="735" t="s">
        <v>3395</v>
      </c>
      <c r="C25" s="1083">
        <v>1605</v>
      </c>
      <c r="D25" s="1084">
        <v>0</v>
      </c>
      <c r="E25" s="737">
        <v>0</v>
      </c>
      <c r="F25" s="1085">
        <v>1605</v>
      </c>
      <c r="G25" s="1086">
        <v>1605</v>
      </c>
      <c r="H25" s="743">
        <v>0</v>
      </c>
      <c r="I25" s="1087">
        <v>0</v>
      </c>
      <c r="J25" s="798">
        <v>0</v>
      </c>
      <c r="K25" s="1086">
        <v>0</v>
      </c>
      <c r="L25" s="1088">
        <v>0</v>
      </c>
      <c r="M25" s="1089">
        <v>0</v>
      </c>
      <c r="N25" s="1090">
        <v>0</v>
      </c>
      <c r="O25" s="1091">
        <v>0</v>
      </c>
      <c r="P25" s="1092">
        <v>0</v>
      </c>
      <c r="Q25" s="1093" t="s">
        <v>94</v>
      </c>
    </row>
    <row r="26" spans="1:17" ht="52.5" x14ac:dyDescent="0.2">
      <c r="A26" s="1166"/>
      <c r="B26" s="700" t="s">
        <v>3650</v>
      </c>
      <c r="C26" s="693">
        <v>12926</v>
      </c>
      <c r="D26" s="750">
        <v>0</v>
      </c>
      <c r="E26" s="694">
        <v>0</v>
      </c>
      <c r="F26" s="695">
        <v>3000</v>
      </c>
      <c r="G26" s="696">
        <v>3000</v>
      </c>
      <c r="H26" s="743">
        <v>0</v>
      </c>
      <c r="I26" s="697">
        <v>0</v>
      </c>
      <c r="J26" s="362">
        <v>3500</v>
      </c>
      <c r="K26" s="696">
        <v>3500</v>
      </c>
      <c r="L26" s="744">
        <v>0</v>
      </c>
      <c r="M26" s="745">
        <v>0</v>
      </c>
      <c r="N26" s="746">
        <v>0</v>
      </c>
      <c r="O26" s="747">
        <v>0</v>
      </c>
      <c r="P26" s="748">
        <v>0</v>
      </c>
      <c r="Q26" s="751" t="s">
        <v>4484</v>
      </c>
    </row>
    <row r="27" spans="1:17" ht="13.5" customHeight="1" thickBot="1" x14ac:dyDescent="0.25">
      <c r="A27" s="1167"/>
      <c r="B27" s="700" t="s">
        <v>3651</v>
      </c>
      <c r="C27" s="693">
        <v>453.024</v>
      </c>
      <c r="D27" s="750">
        <v>0</v>
      </c>
      <c r="E27" s="694">
        <v>0</v>
      </c>
      <c r="F27" s="695">
        <v>453.024</v>
      </c>
      <c r="G27" s="696">
        <v>453.024</v>
      </c>
      <c r="H27" s="743">
        <v>0</v>
      </c>
      <c r="I27" s="697">
        <v>0</v>
      </c>
      <c r="J27" s="362">
        <v>0</v>
      </c>
      <c r="K27" s="696">
        <v>0</v>
      </c>
      <c r="L27" s="744">
        <v>0</v>
      </c>
      <c r="M27" s="745">
        <v>0</v>
      </c>
      <c r="N27" s="746">
        <v>0</v>
      </c>
      <c r="O27" s="747">
        <v>0</v>
      </c>
      <c r="P27" s="748">
        <v>0</v>
      </c>
      <c r="Q27" s="751" t="s">
        <v>94</v>
      </c>
    </row>
    <row r="28" spans="1:17" s="752" customFormat="1" ht="15.75" thickBot="1" x14ac:dyDescent="0.25">
      <c r="A28" s="1163" t="s">
        <v>3652</v>
      </c>
      <c r="B28" s="1164"/>
      <c r="C28" s="713">
        <v>385139.8604399999</v>
      </c>
      <c r="D28" s="714">
        <v>93026.745139999999</v>
      </c>
      <c r="E28" s="715">
        <v>128528.44878999999</v>
      </c>
      <c r="F28" s="716">
        <v>102548.29951</v>
      </c>
      <c r="G28" s="717">
        <v>102548.29951</v>
      </c>
      <c r="H28" s="717">
        <v>0</v>
      </c>
      <c r="I28" s="718">
        <v>0</v>
      </c>
      <c r="J28" s="716">
        <v>41047.366999999998</v>
      </c>
      <c r="K28" s="717">
        <v>41047.366999999998</v>
      </c>
      <c r="L28" s="717">
        <v>0</v>
      </c>
      <c r="M28" s="718">
        <v>0</v>
      </c>
      <c r="N28" s="716">
        <v>0</v>
      </c>
      <c r="O28" s="717">
        <v>0</v>
      </c>
      <c r="P28" s="718">
        <v>0</v>
      </c>
      <c r="Q28" s="719"/>
    </row>
    <row r="29" spans="1:17" s="659" customFormat="1" ht="18" customHeight="1" thickBot="1" x14ac:dyDescent="0.3">
      <c r="A29" s="1123" t="s">
        <v>397</v>
      </c>
      <c r="B29" s="1124"/>
      <c r="C29" s="1124"/>
      <c r="D29" s="1124"/>
      <c r="E29" s="1124"/>
      <c r="F29" s="1124"/>
      <c r="G29" s="1124"/>
      <c r="H29" s="1124"/>
      <c r="I29" s="1124"/>
      <c r="J29" s="1124"/>
      <c r="K29" s="1124"/>
      <c r="L29" s="1124"/>
      <c r="M29" s="1124"/>
      <c r="N29" s="1124"/>
      <c r="O29" s="1124"/>
      <c r="P29" s="1124"/>
      <c r="Q29" s="1125"/>
    </row>
    <row r="30" spans="1:17" s="659" customFormat="1" ht="24.75" customHeight="1" x14ac:dyDescent="0.2">
      <c r="A30" s="1169"/>
      <c r="B30" s="721" t="s">
        <v>396</v>
      </c>
      <c r="C30" s="681">
        <v>49288.00548</v>
      </c>
      <c r="D30" s="723">
        <v>7242</v>
      </c>
      <c r="E30" s="737">
        <v>1865.789</v>
      </c>
      <c r="F30" s="684">
        <v>14460.00648</v>
      </c>
      <c r="G30" s="685">
        <v>14460.00648</v>
      </c>
      <c r="H30" s="753">
        <v>0</v>
      </c>
      <c r="I30" s="686">
        <v>0</v>
      </c>
      <c r="J30" s="687">
        <v>25720.21</v>
      </c>
      <c r="K30" s="685">
        <v>25720.21</v>
      </c>
      <c r="L30" s="754">
        <v>0</v>
      </c>
      <c r="M30" s="733">
        <v>0</v>
      </c>
      <c r="N30" s="731">
        <v>0</v>
      </c>
      <c r="O30" s="732">
        <v>0</v>
      </c>
      <c r="P30" s="733">
        <v>0</v>
      </c>
      <c r="Q30" s="734" t="s">
        <v>94</v>
      </c>
    </row>
    <row r="31" spans="1:17" s="659" customFormat="1" ht="24" customHeight="1" x14ac:dyDescent="0.2">
      <c r="A31" s="1129"/>
      <c r="B31" s="755" t="s">
        <v>3653</v>
      </c>
      <c r="C31" s="693">
        <v>1435.7140000000002</v>
      </c>
      <c r="D31" s="756">
        <v>1401.67</v>
      </c>
      <c r="E31" s="694">
        <v>0</v>
      </c>
      <c r="F31" s="695">
        <v>34.043999999999997</v>
      </c>
      <c r="G31" s="696">
        <v>34.043999999999997</v>
      </c>
      <c r="H31" s="743">
        <v>0</v>
      </c>
      <c r="I31" s="697">
        <v>0</v>
      </c>
      <c r="J31" s="362">
        <v>0</v>
      </c>
      <c r="K31" s="696">
        <v>0</v>
      </c>
      <c r="L31" s="757">
        <v>0</v>
      </c>
      <c r="M31" s="758">
        <v>0</v>
      </c>
      <c r="N31" s="759">
        <v>0</v>
      </c>
      <c r="O31" s="760">
        <v>0</v>
      </c>
      <c r="P31" s="758">
        <v>0</v>
      </c>
      <c r="Q31" s="761" t="s">
        <v>94</v>
      </c>
    </row>
    <row r="32" spans="1:17" s="659" customFormat="1" ht="24" customHeight="1" x14ac:dyDescent="0.2">
      <c r="A32" s="1129"/>
      <c r="B32" s="762" t="s">
        <v>3654</v>
      </c>
      <c r="C32" s="693">
        <v>4728.5016400000004</v>
      </c>
      <c r="D32" s="756">
        <v>0</v>
      </c>
      <c r="E32" s="694">
        <v>798.495</v>
      </c>
      <c r="F32" s="695">
        <v>2885.0066400000001</v>
      </c>
      <c r="G32" s="696">
        <v>2885.0066400000001</v>
      </c>
      <c r="H32" s="743">
        <v>0</v>
      </c>
      <c r="I32" s="697">
        <v>0</v>
      </c>
      <c r="J32" s="362">
        <v>1045</v>
      </c>
      <c r="K32" s="696">
        <v>1045</v>
      </c>
      <c r="L32" s="757">
        <v>0</v>
      </c>
      <c r="M32" s="758">
        <v>0</v>
      </c>
      <c r="N32" s="759">
        <v>0</v>
      </c>
      <c r="O32" s="760">
        <v>0</v>
      </c>
      <c r="P32" s="758">
        <v>0</v>
      </c>
      <c r="Q32" s="761" t="s">
        <v>94</v>
      </c>
    </row>
    <row r="33" spans="1:17" ht="34.5" customHeight="1" x14ac:dyDescent="0.2">
      <c r="A33" s="1129"/>
      <c r="B33" s="755" t="s">
        <v>3414</v>
      </c>
      <c r="C33" s="693">
        <v>179999.99145999999</v>
      </c>
      <c r="D33" s="756">
        <v>0</v>
      </c>
      <c r="E33" s="694">
        <v>278.51857000000001</v>
      </c>
      <c r="F33" s="695">
        <v>53562.41289</v>
      </c>
      <c r="G33" s="696">
        <v>13562.41289</v>
      </c>
      <c r="H33" s="743">
        <v>40000</v>
      </c>
      <c r="I33" s="697">
        <v>0</v>
      </c>
      <c r="J33" s="362">
        <v>76159.06</v>
      </c>
      <c r="K33" s="696">
        <v>56159.06</v>
      </c>
      <c r="L33" s="757">
        <v>10000</v>
      </c>
      <c r="M33" s="758">
        <v>10000</v>
      </c>
      <c r="N33" s="759">
        <v>50000</v>
      </c>
      <c r="O33" s="760">
        <v>0</v>
      </c>
      <c r="P33" s="758">
        <v>0</v>
      </c>
      <c r="Q33" s="761" t="s">
        <v>3655</v>
      </c>
    </row>
    <row r="34" spans="1:17" ht="24" customHeight="1" x14ac:dyDescent="0.2">
      <c r="A34" s="1129"/>
      <c r="B34" s="755" t="s">
        <v>3415</v>
      </c>
      <c r="C34" s="693">
        <v>257.06475999999998</v>
      </c>
      <c r="D34" s="756">
        <v>0</v>
      </c>
      <c r="E34" s="694">
        <v>0</v>
      </c>
      <c r="F34" s="695">
        <v>19.06476</v>
      </c>
      <c r="G34" s="696">
        <v>19.06476</v>
      </c>
      <c r="H34" s="743">
        <v>0</v>
      </c>
      <c r="I34" s="697">
        <v>0</v>
      </c>
      <c r="J34" s="362">
        <v>238</v>
      </c>
      <c r="K34" s="696">
        <v>238</v>
      </c>
      <c r="L34" s="757">
        <v>0</v>
      </c>
      <c r="M34" s="758">
        <v>0</v>
      </c>
      <c r="N34" s="759">
        <v>0</v>
      </c>
      <c r="O34" s="760">
        <v>0</v>
      </c>
      <c r="P34" s="758">
        <v>0</v>
      </c>
      <c r="Q34" s="761" t="s">
        <v>94</v>
      </c>
    </row>
    <row r="35" spans="1:17" ht="21.75" thickBot="1" x14ac:dyDescent="0.25">
      <c r="A35" s="1130"/>
      <c r="B35" s="762" t="s">
        <v>3362</v>
      </c>
      <c r="C35" s="693">
        <v>203.13075000000001</v>
      </c>
      <c r="D35" s="756">
        <v>0</v>
      </c>
      <c r="E35" s="694">
        <v>10</v>
      </c>
      <c r="F35" s="695">
        <v>193.13075000000001</v>
      </c>
      <c r="G35" s="696">
        <v>193.13075000000001</v>
      </c>
      <c r="H35" s="743">
        <v>0</v>
      </c>
      <c r="I35" s="697">
        <v>0</v>
      </c>
      <c r="J35" s="362">
        <v>0</v>
      </c>
      <c r="K35" s="696">
        <v>0</v>
      </c>
      <c r="L35" s="757">
        <v>0</v>
      </c>
      <c r="M35" s="758">
        <v>0</v>
      </c>
      <c r="N35" s="759">
        <v>0</v>
      </c>
      <c r="O35" s="760">
        <v>0</v>
      </c>
      <c r="P35" s="763">
        <v>0</v>
      </c>
      <c r="Q35" s="761" t="s">
        <v>94</v>
      </c>
    </row>
    <row r="36" spans="1:17" s="659" customFormat="1" ht="15.75" thickBot="1" x14ac:dyDescent="0.25">
      <c r="A36" s="1163" t="s">
        <v>395</v>
      </c>
      <c r="B36" s="1164"/>
      <c r="C36" s="713">
        <v>235912.40809000001</v>
      </c>
      <c r="D36" s="714">
        <v>8643.67</v>
      </c>
      <c r="E36" s="715">
        <v>2952.8025700000003</v>
      </c>
      <c r="F36" s="716">
        <v>71153.665519999995</v>
      </c>
      <c r="G36" s="717">
        <v>31153.665520000002</v>
      </c>
      <c r="H36" s="717">
        <v>40000</v>
      </c>
      <c r="I36" s="718">
        <v>0</v>
      </c>
      <c r="J36" s="716">
        <v>103162.26999999999</v>
      </c>
      <c r="K36" s="717">
        <v>83162.26999999999</v>
      </c>
      <c r="L36" s="717">
        <v>10000</v>
      </c>
      <c r="M36" s="718">
        <v>10000</v>
      </c>
      <c r="N36" s="716">
        <v>50000</v>
      </c>
      <c r="O36" s="717">
        <v>0</v>
      </c>
      <c r="P36" s="718">
        <v>0</v>
      </c>
      <c r="Q36" s="719"/>
    </row>
    <row r="37" spans="1:17" s="659" customFormat="1" ht="18.75" customHeight="1" thickBot="1" x14ac:dyDescent="0.3">
      <c r="A37" s="1123" t="s">
        <v>394</v>
      </c>
      <c r="B37" s="1124"/>
      <c r="C37" s="1124"/>
      <c r="D37" s="1124"/>
      <c r="E37" s="1124"/>
      <c r="F37" s="1124"/>
      <c r="G37" s="1124"/>
      <c r="H37" s="1124"/>
      <c r="I37" s="1124"/>
      <c r="J37" s="1124"/>
      <c r="K37" s="1124"/>
      <c r="L37" s="1124"/>
      <c r="M37" s="1124"/>
      <c r="N37" s="1124"/>
      <c r="O37" s="1124"/>
      <c r="P37" s="1124"/>
      <c r="Q37" s="1125"/>
    </row>
    <row r="38" spans="1:17" ht="24" customHeight="1" x14ac:dyDescent="0.2">
      <c r="A38" s="1169"/>
      <c r="B38" s="735" t="s">
        <v>393</v>
      </c>
      <c r="C38" s="681">
        <v>58308.492849999995</v>
      </c>
      <c r="D38" s="764">
        <v>25423</v>
      </c>
      <c r="E38" s="737">
        <v>587.85</v>
      </c>
      <c r="F38" s="684">
        <v>1057.6428500000002</v>
      </c>
      <c r="G38" s="685">
        <v>1057.6428500000002</v>
      </c>
      <c r="H38" s="765">
        <v>0</v>
      </c>
      <c r="I38" s="686">
        <v>0</v>
      </c>
      <c r="J38" s="687">
        <v>31240</v>
      </c>
      <c r="K38" s="685">
        <v>31240</v>
      </c>
      <c r="L38" s="766">
        <v>0</v>
      </c>
      <c r="M38" s="767">
        <v>0</v>
      </c>
      <c r="N38" s="768">
        <v>0</v>
      </c>
      <c r="O38" s="769">
        <v>0</v>
      </c>
      <c r="P38" s="767">
        <v>0</v>
      </c>
      <c r="Q38" s="770" t="s">
        <v>386</v>
      </c>
    </row>
    <row r="39" spans="1:17" ht="34.5" customHeight="1" x14ac:dyDescent="0.2">
      <c r="A39" s="1129"/>
      <c r="B39" s="700" t="s">
        <v>1969</v>
      </c>
      <c r="C39" s="693">
        <v>9137.99</v>
      </c>
      <c r="D39" s="771">
        <v>2338</v>
      </c>
      <c r="E39" s="694">
        <v>3533</v>
      </c>
      <c r="F39" s="695">
        <v>2368</v>
      </c>
      <c r="G39" s="696">
        <v>0</v>
      </c>
      <c r="H39" s="772">
        <v>2368</v>
      </c>
      <c r="I39" s="697">
        <v>0</v>
      </c>
      <c r="J39" s="362">
        <v>0</v>
      </c>
      <c r="K39" s="696">
        <v>0</v>
      </c>
      <c r="L39" s="773">
        <v>0</v>
      </c>
      <c r="M39" s="763">
        <v>0</v>
      </c>
      <c r="N39" s="774">
        <v>0</v>
      </c>
      <c r="O39" s="775">
        <v>0</v>
      </c>
      <c r="P39" s="763">
        <v>0</v>
      </c>
      <c r="Q39" s="776" t="s">
        <v>376</v>
      </c>
    </row>
    <row r="40" spans="1:17" ht="34.5" customHeight="1" x14ac:dyDescent="0.2">
      <c r="A40" s="1129"/>
      <c r="B40" s="700" t="s">
        <v>3361</v>
      </c>
      <c r="C40" s="693">
        <v>5075.0095000000001</v>
      </c>
      <c r="D40" s="771">
        <v>0</v>
      </c>
      <c r="E40" s="694">
        <v>1000</v>
      </c>
      <c r="F40" s="695">
        <v>2924.6495</v>
      </c>
      <c r="G40" s="696">
        <v>2924.6495</v>
      </c>
      <c r="H40" s="772">
        <v>0</v>
      </c>
      <c r="I40" s="697">
        <v>0</v>
      </c>
      <c r="J40" s="362">
        <v>75.36</v>
      </c>
      <c r="K40" s="696">
        <v>75.36</v>
      </c>
      <c r="L40" s="773">
        <v>0</v>
      </c>
      <c r="M40" s="763">
        <v>0</v>
      </c>
      <c r="N40" s="774"/>
      <c r="O40" s="775">
        <v>0</v>
      </c>
      <c r="P40" s="763">
        <v>0</v>
      </c>
      <c r="Q40" s="776" t="s">
        <v>376</v>
      </c>
    </row>
    <row r="41" spans="1:17" ht="34.5" customHeight="1" x14ac:dyDescent="0.2">
      <c r="A41" s="1129"/>
      <c r="B41" s="700" t="s">
        <v>3360</v>
      </c>
      <c r="C41" s="693">
        <v>7370.8785399999997</v>
      </c>
      <c r="D41" s="771">
        <v>0</v>
      </c>
      <c r="E41" s="694">
        <v>1383.77054</v>
      </c>
      <c r="F41" s="695">
        <v>3953.1080000000002</v>
      </c>
      <c r="G41" s="696">
        <v>3953.1080000000002</v>
      </c>
      <c r="H41" s="772">
        <v>0</v>
      </c>
      <c r="I41" s="697">
        <v>0</v>
      </c>
      <c r="J41" s="362">
        <v>0</v>
      </c>
      <c r="K41" s="696">
        <v>0</v>
      </c>
      <c r="L41" s="773">
        <v>0</v>
      </c>
      <c r="M41" s="763">
        <v>0</v>
      </c>
      <c r="N41" s="774">
        <v>0</v>
      </c>
      <c r="O41" s="775">
        <v>0</v>
      </c>
      <c r="P41" s="763">
        <v>0</v>
      </c>
      <c r="Q41" s="776" t="s">
        <v>376</v>
      </c>
    </row>
    <row r="42" spans="1:17" ht="34.5" customHeight="1" x14ac:dyDescent="0.2">
      <c r="A42" s="1129"/>
      <c r="B42" s="700" t="s">
        <v>3426</v>
      </c>
      <c r="C42" s="693">
        <v>2341</v>
      </c>
      <c r="D42" s="771">
        <v>0</v>
      </c>
      <c r="E42" s="694">
        <v>0</v>
      </c>
      <c r="F42" s="695">
        <v>1700</v>
      </c>
      <c r="G42" s="696">
        <v>1700</v>
      </c>
      <c r="H42" s="772">
        <v>0</v>
      </c>
      <c r="I42" s="697">
        <v>0</v>
      </c>
      <c r="J42" s="362">
        <v>0</v>
      </c>
      <c r="K42" s="696">
        <v>0</v>
      </c>
      <c r="L42" s="773">
        <v>0</v>
      </c>
      <c r="M42" s="763">
        <v>0</v>
      </c>
      <c r="N42" s="774">
        <v>0</v>
      </c>
      <c r="O42" s="775">
        <v>0</v>
      </c>
      <c r="P42" s="763">
        <v>0</v>
      </c>
      <c r="Q42" s="776" t="s">
        <v>3656</v>
      </c>
    </row>
    <row r="43" spans="1:17" ht="34.5" customHeight="1" x14ac:dyDescent="0.2">
      <c r="A43" s="1129"/>
      <c r="B43" s="700" t="s">
        <v>3657</v>
      </c>
      <c r="C43" s="693">
        <v>8800</v>
      </c>
      <c r="D43" s="771">
        <v>0</v>
      </c>
      <c r="E43" s="694">
        <v>1500</v>
      </c>
      <c r="F43" s="695">
        <v>2500</v>
      </c>
      <c r="G43" s="696">
        <v>2500</v>
      </c>
      <c r="H43" s="772">
        <v>0</v>
      </c>
      <c r="I43" s="697">
        <v>0</v>
      </c>
      <c r="J43" s="362">
        <v>0</v>
      </c>
      <c r="K43" s="696">
        <v>0</v>
      </c>
      <c r="L43" s="773">
        <v>0</v>
      </c>
      <c r="M43" s="763">
        <v>0</v>
      </c>
      <c r="N43" s="774">
        <v>0</v>
      </c>
      <c r="O43" s="775">
        <v>0</v>
      </c>
      <c r="P43" s="763">
        <v>0</v>
      </c>
      <c r="Q43" s="776" t="s">
        <v>3656</v>
      </c>
    </row>
    <row r="44" spans="1:17" ht="34.5" customHeight="1" x14ac:dyDescent="0.2">
      <c r="A44" s="1129"/>
      <c r="B44" s="700" t="s">
        <v>3358</v>
      </c>
      <c r="C44" s="693">
        <v>12852.713</v>
      </c>
      <c r="D44" s="771">
        <v>0</v>
      </c>
      <c r="E44" s="694">
        <v>1843.2729999999999</v>
      </c>
      <c r="F44" s="695">
        <v>10141.44</v>
      </c>
      <c r="G44" s="696">
        <v>10141.44</v>
      </c>
      <c r="H44" s="772">
        <v>0</v>
      </c>
      <c r="I44" s="697">
        <v>0</v>
      </c>
      <c r="J44" s="362">
        <v>0</v>
      </c>
      <c r="K44" s="696">
        <v>0</v>
      </c>
      <c r="L44" s="773">
        <v>0</v>
      </c>
      <c r="M44" s="763">
        <v>0</v>
      </c>
      <c r="N44" s="774">
        <v>0</v>
      </c>
      <c r="O44" s="775">
        <v>0</v>
      </c>
      <c r="P44" s="763">
        <v>0</v>
      </c>
      <c r="Q44" s="776" t="s">
        <v>376</v>
      </c>
    </row>
    <row r="45" spans="1:17" ht="34.5" customHeight="1" x14ac:dyDescent="0.2">
      <c r="A45" s="1129"/>
      <c r="B45" s="700" t="s">
        <v>3658</v>
      </c>
      <c r="C45" s="693">
        <v>6185</v>
      </c>
      <c r="D45" s="771">
        <v>0</v>
      </c>
      <c r="E45" s="694">
        <v>0</v>
      </c>
      <c r="F45" s="695">
        <v>4000</v>
      </c>
      <c r="G45" s="696">
        <v>4000</v>
      </c>
      <c r="H45" s="772">
        <v>0</v>
      </c>
      <c r="I45" s="697">
        <v>0</v>
      </c>
      <c r="J45" s="362">
        <v>0</v>
      </c>
      <c r="K45" s="696">
        <v>0</v>
      </c>
      <c r="L45" s="773">
        <v>0</v>
      </c>
      <c r="M45" s="763">
        <v>0</v>
      </c>
      <c r="N45" s="774">
        <v>0</v>
      </c>
      <c r="O45" s="775">
        <v>0</v>
      </c>
      <c r="P45" s="763">
        <v>0</v>
      </c>
      <c r="Q45" s="776" t="s">
        <v>3656</v>
      </c>
    </row>
    <row r="46" spans="1:17" ht="34.5" customHeight="1" x14ac:dyDescent="0.2">
      <c r="A46" s="1129"/>
      <c r="B46" s="700" t="s">
        <v>3659</v>
      </c>
      <c r="C46" s="693">
        <v>5665</v>
      </c>
      <c r="D46" s="771">
        <v>0</v>
      </c>
      <c r="E46" s="694">
        <v>0</v>
      </c>
      <c r="F46" s="695">
        <v>5443</v>
      </c>
      <c r="G46" s="696">
        <v>4700</v>
      </c>
      <c r="H46" s="772">
        <v>743</v>
      </c>
      <c r="I46" s="697">
        <v>0</v>
      </c>
      <c r="J46" s="362">
        <v>0</v>
      </c>
      <c r="K46" s="696">
        <v>0</v>
      </c>
      <c r="L46" s="773">
        <v>0</v>
      </c>
      <c r="M46" s="763">
        <v>0</v>
      </c>
      <c r="N46" s="774">
        <v>0</v>
      </c>
      <c r="O46" s="775">
        <v>0</v>
      </c>
      <c r="P46" s="763">
        <v>0</v>
      </c>
      <c r="Q46" s="776" t="s">
        <v>3656</v>
      </c>
    </row>
    <row r="47" spans="1:17" ht="24" customHeight="1" x14ac:dyDescent="0.2">
      <c r="A47" s="1129"/>
      <c r="B47" s="700" t="s">
        <v>3660</v>
      </c>
      <c r="C47" s="693">
        <v>3530.002</v>
      </c>
      <c r="D47" s="771">
        <v>0</v>
      </c>
      <c r="E47" s="694">
        <v>0</v>
      </c>
      <c r="F47" s="695">
        <v>1893.5719999999999</v>
      </c>
      <c r="G47" s="696">
        <v>1663.5719999999999</v>
      </c>
      <c r="H47" s="772">
        <v>230</v>
      </c>
      <c r="I47" s="697">
        <v>0</v>
      </c>
      <c r="J47" s="362">
        <v>1636.43</v>
      </c>
      <c r="K47" s="696">
        <v>1636.43</v>
      </c>
      <c r="L47" s="773">
        <v>0</v>
      </c>
      <c r="M47" s="763">
        <v>0</v>
      </c>
      <c r="N47" s="774">
        <v>0</v>
      </c>
      <c r="O47" s="775">
        <v>0</v>
      </c>
      <c r="P47" s="777">
        <v>0</v>
      </c>
      <c r="Q47" s="776" t="s">
        <v>371</v>
      </c>
    </row>
    <row r="48" spans="1:17" ht="34.5" customHeight="1" x14ac:dyDescent="0.2">
      <c r="A48" s="1129"/>
      <c r="B48" s="1094" t="s">
        <v>3661</v>
      </c>
      <c r="C48" s="1095">
        <v>1099999.5</v>
      </c>
      <c r="D48" s="1101">
        <v>0</v>
      </c>
      <c r="E48" s="694">
        <v>0</v>
      </c>
      <c r="F48" s="695">
        <v>423.5</v>
      </c>
      <c r="G48" s="696">
        <v>423.5</v>
      </c>
      <c r="H48" s="696">
        <v>0</v>
      </c>
      <c r="I48" s="697">
        <v>0</v>
      </c>
      <c r="J48" s="362">
        <v>9576</v>
      </c>
      <c r="K48" s="696">
        <v>9576</v>
      </c>
      <c r="L48" s="1102">
        <v>0</v>
      </c>
      <c r="M48" s="1103">
        <v>0</v>
      </c>
      <c r="N48" s="1104">
        <v>11000</v>
      </c>
      <c r="O48" s="1105">
        <v>50000</v>
      </c>
      <c r="P48" s="1103">
        <v>79000</v>
      </c>
      <c r="Q48" s="776" t="s">
        <v>3662</v>
      </c>
    </row>
    <row r="49" spans="1:17" ht="24" customHeight="1" x14ac:dyDescent="0.2">
      <c r="A49" s="1129"/>
      <c r="B49" s="735" t="s">
        <v>3663</v>
      </c>
      <c r="C49" s="1083">
        <v>3458.6963299999998</v>
      </c>
      <c r="D49" s="1096">
        <v>0</v>
      </c>
      <c r="E49" s="737">
        <v>0</v>
      </c>
      <c r="F49" s="1085">
        <v>3458.6963299999998</v>
      </c>
      <c r="G49" s="1086">
        <v>3458.6963299999998</v>
      </c>
      <c r="H49" s="1086">
        <v>0</v>
      </c>
      <c r="I49" s="1087">
        <v>0</v>
      </c>
      <c r="J49" s="798">
        <v>0</v>
      </c>
      <c r="K49" s="1086">
        <v>0</v>
      </c>
      <c r="L49" s="1097">
        <v>0</v>
      </c>
      <c r="M49" s="1098">
        <v>0</v>
      </c>
      <c r="N49" s="1099">
        <v>0</v>
      </c>
      <c r="O49" s="1100">
        <v>0</v>
      </c>
      <c r="P49" s="1098">
        <v>0</v>
      </c>
      <c r="Q49" s="784" t="s">
        <v>94</v>
      </c>
    </row>
    <row r="50" spans="1:17" ht="24" customHeight="1" x14ac:dyDescent="0.2">
      <c r="A50" s="1129"/>
      <c r="B50" s="700" t="s">
        <v>3664</v>
      </c>
      <c r="C50" s="693">
        <v>546</v>
      </c>
      <c r="D50" s="778">
        <v>0</v>
      </c>
      <c r="E50" s="694">
        <v>0</v>
      </c>
      <c r="F50" s="695">
        <v>546</v>
      </c>
      <c r="G50" s="696">
        <v>546</v>
      </c>
      <c r="H50" s="696">
        <v>0</v>
      </c>
      <c r="I50" s="697">
        <v>0</v>
      </c>
      <c r="J50" s="362">
        <v>0</v>
      </c>
      <c r="K50" s="696">
        <v>0</v>
      </c>
      <c r="L50" s="779">
        <v>0</v>
      </c>
      <c r="M50" s="780">
        <v>0</v>
      </c>
      <c r="N50" s="781">
        <v>0</v>
      </c>
      <c r="O50" s="782">
        <v>0</v>
      </c>
      <c r="P50" s="780">
        <v>0</v>
      </c>
      <c r="Q50" s="776" t="s">
        <v>94</v>
      </c>
    </row>
    <row r="51" spans="1:17" ht="35.25" customHeight="1" thickBot="1" x14ac:dyDescent="0.25">
      <c r="A51" s="1130"/>
      <c r="B51" s="700" t="s">
        <v>3665</v>
      </c>
      <c r="C51" s="693">
        <v>4235</v>
      </c>
      <c r="D51" s="778">
        <v>0</v>
      </c>
      <c r="E51" s="694">
        <v>0</v>
      </c>
      <c r="F51" s="695">
        <v>2200</v>
      </c>
      <c r="G51" s="696">
        <v>2200</v>
      </c>
      <c r="H51" s="696">
        <v>0</v>
      </c>
      <c r="I51" s="697">
        <v>0</v>
      </c>
      <c r="J51" s="362">
        <v>0</v>
      </c>
      <c r="K51" s="696">
        <v>0</v>
      </c>
      <c r="L51" s="779">
        <v>0</v>
      </c>
      <c r="M51" s="780">
        <v>0</v>
      </c>
      <c r="N51" s="781">
        <v>0</v>
      </c>
      <c r="O51" s="782">
        <v>0</v>
      </c>
      <c r="P51" s="780">
        <v>0</v>
      </c>
      <c r="Q51" s="776" t="s">
        <v>376</v>
      </c>
    </row>
    <row r="52" spans="1:17" s="659" customFormat="1" ht="15.75" customHeight="1" thickBot="1" x14ac:dyDescent="0.25">
      <c r="A52" s="1163" t="s">
        <v>3765</v>
      </c>
      <c r="B52" s="1164"/>
      <c r="C52" s="713">
        <v>1227505.2822199999</v>
      </c>
      <c r="D52" s="714">
        <v>27761</v>
      </c>
      <c r="E52" s="715">
        <v>9847.8935399999991</v>
      </c>
      <c r="F52" s="716">
        <v>42609.608679999998</v>
      </c>
      <c r="G52" s="717">
        <v>39268.608679999998</v>
      </c>
      <c r="H52" s="717">
        <v>3341</v>
      </c>
      <c r="I52" s="718">
        <v>0</v>
      </c>
      <c r="J52" s="716">
        <v>42527.79</v>
      </c>
      <c r="K52" s="717">
        <v>42527.79</v>
      </c>
      <c r="L52" s="717">
        <v>0</v>
      </c>
      <c r="M52" s="718">
        <v>0</v>
      </c>
      <c r="N52" s="716">
        <v>11000</v>
      </c>
      <c r="O52" s="717">
        <v>50000</v>
      </c>
      <c r="P52" s="718">
        <v>79000</v>
      </c>
      <c r="Q52" s="719"/>
    </row>
    <row r="53" spans="1:17" s="659" customFormat="1" ht="18.75" customHeight="1" thickBot="1" x14ac:dyDescent="0.3">
      <c r="A53" s="1123" t="s">
        <v>391</v>
      </c>
      <c r="B53" s="1124"/>
      <c r="C53" s="1124"/>
      <c r="D53" s="1124"/>
      <c r="E53" s="1124"/>
      <c r="F53" s="1124"/>
      <c r="G53" s="1124"/>
      <c r="H53" s="1124"/>
      <c r="I53" s="1124"/>
      <c r="J53" s="1124"/>
      <c r="K53" s="1124"/>
      <c r="L53" s="1124"/>
      <c r="M53" s="1124"/>
      <c r="N53" s="1124"/>
      <c r="O53" s="1124"/>
      <c r="P53" s="1124"/>
      <c r="Q53" s="1125"/>
    </row>
    <row r="54" spans="1:17" s="659" customFormat="1" ht="21.75" thickBot="1" x14ac:dyDescent="0.25">
      <c r="A54" s="811"/>
      <c r="B54" s="812" t="s">
        <v>3368</v>
      </c>
      <c r="C54" s="681">
        <v>4488.0766000000003</v>
      </c>
      <c r="D54" s="764">
        <v>88</v>
      </c>
      <c r="E54" s="737">
        <v>2106.3666000000003</v>
      </c>
      <c r="F54" s="684">
        <v>325.39999999999998</v>
      </c>
      <c r="G54" s="685">
        <v>325.39999999999998</v>
      </c>
      <c r="H54" s="685">
        <v>0</v>
      </c>
      <c r="I54" s="686">
        <v>0</v>
      </c>
      <c r="J54" s="687">
        <v>1968.31</v>
      </c>
      <c r="K54" s="685">
        <v>1968.31</v>
      </c>
      <c r="L54" s="766">
        <v>0</v>
      </c>
      <c r="M54" s="767">
        <v>0</v>
      </c>
      <c r="N54" s="768">
        <v>0</v>
      </c>
      <c r="O54" s="769">
        <v>0</v>
      </c>
      <c r="P54" s="783">
        <v>0</v>
      </c>
      <c r="Q54" s="784" t="s">
        <v>94</v>
      </c>
    </row>
    <row r="55" spans="1:17" s="659" customFormat="1" ht="15.75" customHeight="1" thickBot="1" x14ac:dyDescent="0.25">
      <c r="A55" s="1163" t="s">
        <v>390</v>
      </c>
      <c r="B55" s="1164"/>
      <c r="C55" s="713">
        <v>4488.0766000000003</v>
      </c>
      <c r="D55" s="714">
        <v>88</v>
      </c>
      <c r="E55" s="715">
        <v>2106.3666000000003</v>
      </c>
      <c r="F55" s="716">
        <v>325.39999999999998</v>
      </c>
      <c r="G55" s="717">
        <v>325.39999999999998</v>
      </c>
      <c r="H55" s="717">
        <v>0</v>
      </c>
      <c r="I55" s="718">
        <v>0</v>
      </c>
      <c r="J55" s="716">
        <v>1968.31</v>
      </c>
      <c r="K55" s="717">
        <v>1968.31</v>
      </c>
      <c r="L55" s="717">
        <v>0</v>
      </c>
      <c r="M55" s="718">
        <v>0</v>
      </c>
      <c r="N55" s="716">
        <v>0</v>
      </c>
      <c r="O55" s="717">
        <v>0</v>
      </c>
      <c r="P55" s="718">
        <v>0</v>
      </c>
      <c r="Q55" s="719"/>
    </row>
    <row r="56" spans="1:17" s="659" customFormat="1" ht="18.75" customHeight="1" thickBot="1" x14ac:dyDescent="0.3">
      <c r="A56" s="1123" t="s">
        <v>389</v>
      </c>
      <c r="B56" s="1124"/>
      <c r="C56" s="1124"/>
      <c r="D56" s="1124"/>
      <c r="E56" s="1124"/>
      <c r="F56" s="1124"/>
      <c r="G56" s="1124"/>
      <c r="H56" s="1124"/>
      <c r="I56" s="1124"/>
      <c r="J56" s="1124"/>
      <c r="K56" s="1124"/>
      <c r="L56" s="1124"/>
      <c r="M56" s="1124"/>
      <c r="N56" s="1124"/>
      <c r="O56" s="1124"/>
      <c r="P56" s="1124"/>
      <c r="Q56" s="1125"/>
    </row>
    <row r="57" spans="1:17" s="659" customFormat="1" ht="24.75" customHeight="1" x14ac:dyDescent="0.2">
      <c r="A57" s="1165"/>
      <c r="B57" s="785" t="s">
        <v>388</v>
      </c>
      <c r="C57" s="681">
        <v>56873.433359999995</v>
      </c>
      <c r="D57" s="764">
        <v>2048</v>
      </c>
      <c r="E57" s="737">
        <v>36850.327590000001</v>
      </c>
      <c r="F57" s="684">
        <v>17975.105769999998</v>
      </c>
      <c r="G57" s="685">
        <v>9242.7047699999985</v>
      </c>
      <c r="H57" s="765">
        <v>8732.4009999999998</v>
      </c>
      <c r="I57" s="686">
        <v>0</v>
      </c>
      <c r="J57" s="687">
        <v>0</v>
      </c>
      <c r="K57" s="685">
        <v>0</v>
      </c>
      <c r="L57" s="766">
        <v>0</v>
      </c>
      <c r="M57" s="767">
        <v>0</v>
      </c>
      <c r="N57" s="768">
        <v>0</v>
      </c>
      <c r="O57" s="769">
        <v>0</v>
      </c>
      <c r="P57" s="767">
        <v>0</v>
      </c>
      <c r="Q57" s="784" t="s">
        <v>94</v>
      </c>
    </row>
    <row r="58" spans="1:17" s="659" customFormat="1" ht="34.5" customHeight="1" x14ac:dyDescent="0.2">
      <c r="A58" s="1166"/>
      <c r="B58" s="701" t="s">
        <v>3666</v>
      </c>
      <c r="C58" s="693">
        <v>1561.614</v>
      </c>
      <c r="D58" s="771">
        <v>600</v>
      </c>
      <c r="E58" s="694">
        <v>250</v>
      </c>
      <c r="F58" s="695">
        <v>640.23399999999992</v>
      </c>
      <c r="G58" s="696">
        <v>640.23399999999992</v>
      </c>
      <c r="H58" s="772">
        <v>0</v>
      </c>
      <c r="I58" s="697">
        <v>0</v>
      </c>
      <c r="J58" s="362">
        <v>0</v>
      </c>
      <c r="K58" s="696">
        <v>0</v>
      </c>
      <c r="L58" s="773">
        <v>0</v>
      </c>
      <c r="M58" s="763">
        <v>0</v>
      </c>
      <c r="N58" s="774">
        <v>0</v>
      </c>
      <c r="O58" s="775">
        <v>0</v>
      </c>
      <c r="P58" s="763">
        <v>0</v>
      </c>
      <c r="Q58" s="776" t="s">
        <v>376</v>
      </c>
    </row>
    <row r="59" spans="1:17" s="659" customFormat="1" ht="24" customHeight="1" x14ac:dyDescent="0.2">
      <c r="A59" s="1166"/>
      <c r="B59" s="701" t="s">
        <v>3667</v>
      </c>
      <c r="C59" s="693">
        <v>4561.33</v>
      </c>
      <c r="D59" s="771">
        <v>531.63699999999994</v>
      </c>
      <c r="E59" s="694">
        <v>0</v>
      </c>
      <c r="F59" s="695">
        <v>4029.6930000000002</v>
      </c>
      <c r="G59" s="696">
        <v>4029.6930000000002</v>
      </c>
      <c r="H59" s="772">
        <v>0</v>
      </c>
      <c r="I59" s="697">
        <v>0</v>
      </c>
      <c r="J59" s="362">
        <v>0</v>
      </c>
      <c r="K59" s="696">
        <v>0</v>
      </c>
      <c r="L59" s="773">
        <v>0</v>
      </c>
      <c r="M59" s="763">
        <v>0</v>
      </c>
      <c r="N59" s="774">
        <v>0</v>
      </c>
      <c r="O59" s="775">
        <v>0</v>
      </c>
      <c r="P59" s="763">
        <v>0</v>
      </c>
      <c r="Q59" s="776" t="s">
        <v>94</v>
      </c>
    </row>
    <row r="60" spans="1:17" s="659" customFormat="1" ht="45" customHeight="1" x14ac:dyDescent="0.2">
      <c r="A60" s="1166"/>
      <c r="B60" s="701" t="s">
        <v>387</v>
      </c>
      <c r="C60" s="693">
        <v>73205.201190000007</v>
      </c>
      <c r="D60" s="771">
        <v>121</v>
      </c>
      <c r="E60" s="694">
        <v>326.27800000000002</v>
      </c>
      <c r="F60" s="695">
        <v>10700.34319</v>
      </c>
      <c r="G60" s="696">
        <v>591.34318999999959</v>
      </c>
      <c r="H60" s="772">
        <v>10109</v>
      </c>
      <c r="I60" s="697">
        <v>0</v>
      </c>
      <c r="J60" s="362">
        <v>62057.58</v>
      </c>
      <c r="K60" s="696">
        <v>25466.200000000004</v>
      </c>
      <c r="L60" s="773">
        <v>36591.379999999997</v>
      </c>
      <c r="M60" s="763">
        <v>0</v>
      </c>
      <c r="N60" s="774">
        <v>0</v>
      </c>
      <c r="O60" s="775">
        <v>0</v>
      </c>
      <c r="P60" s="763">
        <v>0</v>
      </c>
      <c r="Q60" s="776" t="s">
        <v>3668</v>
      </c>
    </row>
    <row r="61" spans="1:17" s="659" customFormat="1" ht="34.5" customHeight="1" x14ac:dyDescent="0.2">
      <c r="A61" s="1166"/>
      <c r="B61" s="701" t="s">
        <v>3669</v>
      </c>
      <c r="C61" s="693">
        <v>1307.95165</v>
      </c>
      <c r="D61" s="771">
        <v>672</v>
      </c>
      <c r="E61" s="694">
        <v>155.386</v>
      </c>
      <c r="F61" s="695">
        <v>330.56565000000001</v>
      </c>
      <c r="G61" s="696">
        <v>330.56565000000001</v>
      </c>
      <c r="H61" s="772">
        <v>0</v>
      </c>
      <c r="I61" s="697">
        <v>0</v>
      </c>
      <c r="J61" s="362">
        <v>0</v>
      </c>
      <c r="K61" s="696">
        <v>0</v>
      </c>
      <c r="L61" s="773">
        <v>0</v>
      </c>
      <c r="M61" s="763">
        <v>0</v>
      </c>
      <c r="N61" s="774">
        <v>0</v>
      </c>
      <c r="O61" s="775">
        <v>0</v>
      </c>
      <c r="P61" s="763">
        <v>0</v>
      </c>
      <c r="Q61" s="776" t="s">
        <v>376</v>
      </c>
    </row>
    <row r="62" spans="1:17" s="659" customFormat="1" ht="45" customHeight="1" x14ac:dyDescent="0.2">
      <c r="A62" s="1166"/>
      <c r="B62" s="701" t="s">
        <v>3460</v>
      </c>
      <c r="C62" s="693">
        <v>8968.1049999999996</v>
      </c>
      <c r="D62" s="771">
        <v>0</v>
      </c>
      <c r="E62" s="694">
        <v>0</v>
      </c>
      <c r="F62" s="695">
        <v>1459.105</v>
      </c>
      <c r="G62" s="696">
        <v>1459.105</v>
      </c>
      <c r="H62" s="772">
        <v>0</v>
      </c>
      <c r="I62" s="697">
        <v>0</v>
      </c>
      <c r="J62" s="362">
        <v>7509</v>
      </c>
      <c r="K62" s="696">
        <v>7509</v>
      </c>
      <c r="L62" s="773">
        <v>0</v>
      </c>
      <c r="M62" s="763">
        <v>0</v>
      </c>
      <c r="N62" s="774">
        <v>0</v>
      </c>
      <c r="O62" s="775">
        <v>0</v>
      </c>
      <c r="P62" s="763">
        <v>0</v>
      </c>
      <c r="Q62" s="776" t="s">
        <v>5008</v>
      </c>
    </row>
    <row r="63" spans="1:17" s="659" customFormat="1" ht="34.5" customHeight="1" x14ac:dyDescent="0.2">
      <c r="A63" s="1166"/>
      <c r="B63" s="701" t="s">
        <v>385</v>
      </c>
      <c r="C63" s="693">
        <v>17467.720999999998</v>
      </c>
      <c r="D63" s="771">
        <v>0</v>
      </c>
      <c r="E63" s="694">
        <v>0</v>
      </c>
      <c r="F63" s="695">
        <v>3526.721</v>
      </c>
      <c r="G63" s="696">
        <v>3526.721</v>
      </c>
      <c r="H63" s="772">
        <v>0</v>
      </c>
      <c r="I63" s="697">
        <v>0</v>
      </c>
      <c r="J63" s="362">
        <v>4100</v>
      </c>
      <c r="K63" s="696">
        <v>4100</v>
      </c>
      <c r="L63" s="773">
        <v>0</v>
      </c>
      <c r="M63" s="763">
        <v>0</v>
      </c>
      <c r="N63" s="774">
        <v>4100</v>
      </c>
      <c r="O63" s="775">
        <v>0</v>
      </c>
      <c r="P63" s="763">
        <v>0</v>
      </c>
      <c r="Q63" s="776" t="s">
        <v>5009</v>
      </c>
    </row>
    <row r="64" spans="1:17" s="659" customFormat="1" ht="45" customHeight="1" x14ac:dyDescent="0.2">
      <c r="A64" s="1166"/>
      <c r="B64" s="701" t="s">
        <v>3670</v>
      </c>
      <c r="C64" s="693">
        <v>70269.37</v>
      </c>
      <c r="D64" s="771">
        <v>0</v>
      </c>
      <c r="E64" s="694">
        <v>72.599999999999994</v>
      </c>
      <c r="F64" s="695">
        <v>589.27</v>
      </c>
      <c r="G64" s="696">
        <v>589.27</v>
      </c>
      <c r="H64" s="772">
        <v>0</v>
      </c>
      <c r="I64" s="697">
        <v>0</v>
      </c>
      <c r="J64" s="362">
        <v>49789.5</v>
      </c>
      <c r="K64" s="696">
        <v>49789.5</v>
      </c>
      <c r="L64" s="773">
        <v>0</v>
      </c>
      <c r="M64" s="763">
        <v>0</v>
      </c>
      <c r="N64" s="774">
        <v>19818</v>
      </c>
      <c r="O64" s="775">
        <v>0</v>
      </c>
      <c r="P64" s="763">
        <v>0</v>
      </c>
      <c r="Q64" s="776" t="s">
        <v>3671</v>
      </c>
    </row>
    <row r="65" spans="1:17" s="659" customFormat="1" ht="24" customHeight="1" x14ac:dyDescent="0.2">
      <c r="A65" s="1166"/>
      <c r="B65" s="701" t="s">
        <v>3672</v>
      </c>
      <c r="C65" s="693">
        <v>100000.005</v>
      </c>
      <c r="D65" s="771">
        <v>0</v>
      </c>
      <c r="E65" s="694">
        <v>214.77500000000001</v>
      </c>
      <c r="F65" s="695">
        <v>157.30000000000001</v>
      </c>
      <c r="G65" s="696">
        <v>157.30000000000001</v>
      </c>
      <c r="H65" s="772">
        <v>0</v>
      </c>
      <c r="I65" s="697">
        <v>0</v>
      </c>
      <c r="J65" s="362">
        <v>3847.93</v>
      </c>
      <c r="K65" s="696">
        <v>3847.93</v>
      </c>
      <c r="L65" s="773">
        <v>0</v>
      </c>
      <c r="M65" s="763">
        <v>0</v>
      </c>
      <c r="N65" s="774">
        <v>40000</v>
      </c>
      <c r="O65" s="786">
        <v>55780</v>
      </c>
      <c r="P65" s="763">
        <v>0</v>
      </c>
      <c r="Q65" s="776" t="s">
        <v>371</v>
      </c>
    </row>
    <row r="66" spans="1:17" s="659" customFormat="1" ht="34.5" customHeight="1" x14ac:dyDescent="0.2">
      <c r="A66" s="1166"/>
      <c r="B66" s="701" t="s">
        <v>3461</v>
      </c>
      <c r="C66" s="693">
        <v>839.17570000000001</v>
      </c>
      <c r="D66" s="771">
        <v>0</v>
      </c>
      <c r="E66" s="694">
        <v>0</v>
      </c>
      <c r="F66" s="695">
        <v>344.17570000000001</v>
      </c>
      <c r="G66" s="696">
        <v>344.17570000000001</v>
      </c>
      <c r="H66" s="772">
        <v>0</v>
      </c>
      <c r="I66" s="697">
        <v>0</v>
      </c>
      <c r="J66" s="362">
        <v>0</v>
      </c>
      <c r="K66" s="696">
        <v>0</v>
      </c>
      <c r="L66" s="773">
        <v>0</v>
      </c>
      <c r="M66" s="763">
        <v>0</v>
      </c>
      <c r="N66" s="774">
        <v>0</v>
      </c>
      <c r="O66" s="775">
        <v>0</v>
      </c>
      <c r="P66" s="763">
        <v>0</v>
      </c>
      <c r="Q66" s="94" t="s">
        <v>376</v>
      </c>
    </row>
    <row r="67" spans="1:17" s="659" customFormat="1" ht="34.5" customHeight="1" x14ac:dyDescent="0.2">
      <c r="A67" s="1166"/>
      <c r="B67" s="701" t="s">
        <v>3462</v>
      </c>
      <c r="C67" s="693">
        <v>2988.232</v>
      </c>
      <c r="D67" s="771">
        <v>0</v>
      </c>
      <c r="E67" s="694">
        <v>0</v>
      </c>
      <c r="F67" s="695">
        <v>2577.232</v>
      </c>
      <c r="G67" s="696">
        <v>2577.232</v>
      </c>
      <c r="H67" s="772">
        <v>0</v>
      </c>
      <c r="I67" s="697">
        <v>0</v>
      </c>
      <c r="J67" s="362">
        <v>0</v>
      </c>
      <c r="K67" s="696">
        <v>0</v>
      </c>
      <c r="L67" s="773">
        <v>0</v>
      </c>
      <c r="M67" s="763">
        <v>0</v>
      </c>
      <c r="N67" s="774">
        <v>0</v>
      </c>
      <c r="O67" s="775">
        <v>0</v>
      </c>
      <c r="P67" s="763">
        <v>0</v>
      </c>
      <c r="Q67" s="776" t="s">
        <v>376</v>
      </c>
    </row>
    <row r="68" spans="1:17" s="659" customFormat="1" ht="34.5" customHeight="1" x14ac:dyDescent="0.2">
      <c r="A68" s="1166"/>
      <c r="B68" s="701" t="s">
        <v>3355</v>
      </c>
      <c r="C68" s="693">
        <v>533</v>
      </c>
      <c r="D68" s="771">
        <v>0</v>
      </c>
      <c r="E68" s="694">
        <v>438.36200000000002</v>
      </c>
      <c r="F68" s="695">
        <v>91.638000000000005</v>
      </c>
      <c r="G68" s="696">
        <v>91.638000000000005</v>
      </c>
      <c r="H68" s="772">
        <v>0</v>
      </c>
      <c r="I68" s="697">
        <v>0</v>
      </c>
      <c r="J68" s="362">
        <v>0</v>
      </c>
      <c r="K68" s="696">
        <v>0</v>
      </c>
      <c r="L68" s="773">
        <v>0</v>
      </c>
      <c r="M68" s="763">
        <v>0</v>
      </c>
      <c r="N68" s="774">
        <v>0</v>
      </c>
      <c r="O68" s="775">
        <v>0</v>
      </c>
      <c r="P68" s="763">
        <v>0</v>
      </c>
      <c r="Q68" s="776" t="s">
        <v>376</v>
      </c>
    </row>
    <row r="69" spans="1:17" s="659" customFormat="1" ht="34.5" customHeight="1" x14ac:dyDescent="0.2">
      <c r="A69" s="1166"/>
      <c r="B69" s="701" t="s">
        <v>3673</v>
      </c>
      <c r="C69" s="693">
        <v>10214</v>
      </c>
      <c r="D69" s="771">
        <v>0</v>
      </c>
      <c r="E69" s="694">
        <v>0</v>
      </c>
      <c r="F69" s="695">
        <v>8000</v>
      </c>
      <c r="G69" s="696">
        <v>8000</v>
      </c>
      <c r="H69" s="772">
        <v>0</v>
      </c>
      <c r="I69" s="697">
        <v>0</v>
      </c>
      <c r="J69" s="362">
        <v>0</v>
      </c>
      <c r="K69" s="696">
        <v>0</v>
      </c>
      <c r="L69" s="773">
        <v>0</v>
      </c>
      <c r="M69" s="763">
        <v>0</v>
      </c>
      <c r="N69" s="774">
        <v>0</v>
      </c>
      <c r="O69" s="775">
        <v>0</v>
      </c>
      <c r="P69" s="763">
        <v>0</v>
      </c>
      <c r="Q69" s="776" t="s">
        <v>376</v>
      </c>
    </row>
    <row r="70" spans="1:17" s="659" customFormat="1" ht="24" customHeight="1" x14ac:dyDescent="0.2">
      <c r="A70" s="1166"/>
      <c r="B70" s="701" t="s">
        <v>3674</v>
      </c>
      <c r="C70" s="693">
        <v>15999.995000000001</v>
      </c>
      <c r="D70" s="771">
        <v>0</v>
      </c>
      <c r="E70" s="694">
        <v>0</v>
      </c>
      <c r="F70" s="695">
        <v>292.21499999999997</v>
      </c>
      <c r="G70" s="696">
        <v>292.21499999999997</v>
      </c>
      <c r="H70" s="772">
        <v>0</v>
      </c>
      <c r="I70" s="697">
        <v>0</v>
      </c>
      <c r="J70" s="362">
        <v>15707.78</v>
      </c>
      <c r="K70" s="696">
        <v>15707.78</v>
      </c>
      <c r="L70" s="773">
        <v>0</v>
      </c>
      <c r="M70" s="763">
        <v>0</v>
      </c>
      <c r="N70" s="774">
        <v>0</v>
      </c>
      <c r="O70" s="775">
        <v>0</v>
      </c>
      <c r="P70" s="763">
        <v>0</v>
      </c>
      <c r="Q70" s="776" t="s">
        <v>371</v>
      </c>
    </row>
    <row r="71" spans="1:17" s="659" customFormat="1" ht="35.25" customHeight="1" thickBot="1" x14ac:dyDescent="0.25">
      <c r="A71" s="1167"/>
      <c r="B71" s="701" t="s">
        <v>3463</v>
      </c>
      <c r="C71" s="693">
        <v>6367</v>
      </c>
      <c r="D71" s="771">
        <v>0</v>
      </c>
      <c r="E71" s="694">
        <v>0</v>
      </c>
      <c r="F71" s="695">
        <v>300</v>
      </c>
      <c r="G71" s="696">
        <v>300</v>
      </c>
      <c r="H71" s="772">
        <v>0</v>
      </c>
      <c r="I71" s="697">
        <v>0</v>
      </c>
      <c r="J71" s="362">
        <v>500</v>
      </c>
      <c r="K71" s="696">
        <v>500</v>
      </c>
      <c r="L71" s="773">
        <v>0</v>
      </c>
      <c r="M71" s="763">
        <v>0</v>
      </c>
      <c r="N71" s="774">
        <v>0</v>
      </c>
      <c r="O71" s="775">
        <v>0</v>
      </c>
      <c r="P71" s="763">
        <v>0</v>
      </c>
      <c r="Q71" s="776" t="s">
        <v>3675</v>
      </c>
    </row>
    <row r="72" spans="1:17" s="659" customFormat="1" ht="15.75" customHeight="1" thickBot="1" x14ac:dyDescent="0.25">
      <c r="A72" s="1163" t="s">
        <v>384</v>
      </c>
      <c r="B72" s="1164"/>
      <c r="C72" s="713">
        <v>371156.13390000007</v>
      </c>
      <c r="D72" s="714">
        <v>3972.6369999999997</v>
      </c>
      <c r="E72" s="715">
        <v>38307.728589999999</v>
      </c>
      <c r="F72" s="716">
        <v>51013.598309999994</v>
      </c>
      <c r="G72" s="717">
        <v>32172.19731</v>
      </c>
      <c r="H72" s="717">
        <v>18841.400999999998</v>
      </c>
      <c r="I72" s="718">
        <v>0</v>
      </c>
      <c r="J72" s="716">
        <v>143511.79</v>
      </c>
      <c r="K72" s="717">
        <v>106920.41</v>
      </c>
      <c r="L72" s="717">
        <v>36591.379999999997</v>
      </c>
      <c r="M72" s="718">
        <v>0</v>
      </c>
      <c r="N72" s="716">
        <v>63918</v>
      </c>
      <c r="O72" s="717">
        <v>55780</v>
      </c>
      <c r="P72" s="718">
        <v>0</v>
      </c>
      <c r="Q72" s="719"/>
    </row>
    <row r="73" spans="1:17" s="659" customFormat="1" ht="18.75" customHeight="1" thickBot="1" x14ac:dyDescent="0.3">
      <c r="A73" s="1123" t="s">
        <v>383</v>
      </c>
      <c r="B73" s="1124"/>
      <c r="C73" s="1124"/>
      <c r="D73" s="1124"/>
      <c r="E73" s="1124"/>
      <c r="F73" s="1124"/>
      <c r="G73" s="1124"/>
      <c r="H73" s="1124"/>
      <c r="I73" s="1124"/>
      <c r="J73" s="1124"/>
      <c r="K73" s="1124"/>
      <c r="L73" s="1124"/>
      <c r="M73" s="1124"/>
      <c r="N73" s="1124"/>
      <c r="O73" s="1124"/>
      <c r="P73" s="1124"/>
      <c r="Q73" s="1125"/>
    </row>
    <row r="74" spans="1:17" s="659" customFormat="1" ht="35.25" customHeight="1" x14ac:dyDescent="0.2">
      <c r="A74" s="1172"/>
      <c r="B74" s="787" t="s">
        <v>3676</v>
      </c>
      <c r="C74" s="681">
        <v>3300</v>
      </c>
      <c r="D74" s="788">
        <v>1500</v>
      </c>
      <c r="E74" s="737">
        <v>0</v>
      </c>
      <c r="F74" s="684">
        <v>450</v>
      </c>
      <c r="G74" s="685">
        <v>450</v>
      </c>
      <c r="H74" s="729">
        <v>0</v>
      </c>
      <c r="I74" s="686">
        <v>0</v>
      </c>
      <c r="J74" s="687">
        <v>0</v>
      </c>
      <c r="K74" s="685">
        <v>0</v>
      </c>
      <c r="L74" s="729">
        <v>0</v>
      </c>
      <c r="M74" s="730">
        <v>0</v>
      </c>
      <c r="N74" s="728">
        <v>0</v>
      </c>
      <c r="O74" s="729">
        <v>0</v>
      </c>
      <c r="P74" s="789">
        <v>0</v>
      </c>
      <c r="Q74" s="784" t="s">
        <v>376</v>
      </c>
    </row>
    <row r="75" spans="1:17" s="659" customFormat="1" ht="34.5" customHeight="1" x14ac:dyDescent="0.2">
      <c r="A75" s="1173"/>
      <c r="B75" s="790" t="s">
        <v>382</v>
      </c>
      <c r="C75" s="693">
        <v>4410.83</v>
      </c>
      <c r="D75" s="703">
        <v>500</v>
      </c>
      <c r="E75" s="694">
        <v>1324.83</v>
      </c>
      <c r="F75" s="695">
        <v>2171</v>
      </c>
      <c r="G75" s="696">
        <v>511</v>
      </c>
      <c r="H75" s="709">
        <v>1660</v>
      </c>
      <c r="I75" s="697">
        <v>0</v>
      </c>
      <c r="J75" s="362">
        <v>225</v>
      </c>
      <c r="K75" s="696">
        <v>225</v>
      </c>
      <c r="L75" s="709">
        <v>0</v>
      </c>
      <c r="M75" s="710">
        <v>0</v>
      </c>
      <c r="N75" s="708">
        <v>0</v>
      </c>
      <c r="O75" s="709">
        <v>0</v>
      </c>
      <c r="P75" s="711">
        <v>0</v>
      </c>
      <c r="Q75" s="776" t="s">
        <v>376</v>
      </c>
    </row>
    <row r="76" spans="1:17" s="659" customFormat="1" ht="34.5" customHeight="1" x14ac:dyDescent="0.2">
      <c r="A76" s="1173"/>
      <c r="B76" s="790" t="s">
        <v>3677</v>
      </c>
      <c r="C76" s="693">
        <v>7683</v>
      </c>
      <c r="D76" s="703">
        <v>5753</v>
      </c>
      <c r="E76" s="694">
        <v>0</v>
      </c>
      <c r="F76" s="695">
        <v>1889</v>
      </c>
      <c r="G76" s="696">
        <v>1889</v>
      </c>
      <c r="H76" s="709">
        <v>0</v>
      </c>
      <c r="I76" s="697">
        <v>0</v>
      </c>
      <c r="J76" s="362">
        <v>0</v>
      </c>
      <c r="K76" s="696">
        <v>0</v>
      </c>
      <c r="L76" s="709">
        <v>0</v>
      </c>
      <c r="M76" s="710">
        <v>0</v>
      </c>
      <c r="N76" s="708">
        <v>0</v>
      </c>
      <c r="O76" s="709">
        <v>0</v>
      </c>
      <c r="P76" s="711">
        <v>0</v>
      </c>
      <c r="Q76" s="776" t="s">
        <v>376</v>
      </c>
    </row>
    <row r="77" spans="1:17" s="659" customFormat="1" ht="34.5" customHeight="1" x14ac:dyDescent="0.2">
      <c r="A77" s="1173"/>
      <c r="B77" s="787" t="s">
        <v>381</v>
      </c>
      <c r="C77" s="693">
        <v>5215</v>
      </c>
      <c r="D77" s="703">
        <v>500</v>
      </c>
      <c r="E77" s="694">
        <v>4185</v>
      </c>
      <c r="F77" s="695">
        <v>500</v>
      </c>
      <c r="G77" s="696">
        <v>500</v>
      </c>
      <c r="H77" s="709">
        <v>0</v>
      </c>
      <c r="I77" s="697">
        <v>0</v>
      </c>
      <c r="J77" s="362">
        <v>0</v>
      </c>
      <c r="K77" s="696">
        <v>0</v>
      </c>
      <c r="L77" s="709">
        <v>0</v>
      </c>
      <c r="M77" s="710">
        <v>0</v>
      </c>
      <c r="N77" s="708">
        <v>0</v>
      </c>
      <c r="O77" s="709">
        <v>0</v>
      </c>
      <c r="P77" s="711">
        <v>0</v>
      </c>
      <c r="Q77" s="776" t="s">
        <v>376</v>
      </c>
    </row>
    <row r="78" spans="1:17" s="659" customFormat="1" ht="34.5" customHeight="1" x14ac:dyDescent="0.2">
      <c r="A78" s="1173"/>
      <c r="B78" s="787" t="s">
        <v>3354</v>
      </c>
      <c r="C78" s="693">
        <v>1611.67076</v>
      </c>
      <c r="D78" s="703">
        <v>0</v>
      </c>
      <c r="E78" s="694">
        <v>1417.7585799999999</v>
      </c>
      <c r="F78" s="695">
        <v>193.91218000000001</v>
      </c>
      <c r="G78" s="696">
        <v>193.91218000000001</v>
      </c>
      <c r="H78" s="709">
        <v>0</v>
      </c>
      <c r="I78" s="697">
        <v>0</v>
      </c>
      <c r="J78" s="362">
        <v>0</v>
      </c>
      <c r="K78" s="696">
        <v>0</v>
      </c>
      <c r="L78" s="709">
        <v>0</v>
      </c>
      <c r="M78" s="710">
        <v>0</v>
      </c>
      <c r="N78" s="708">
        <v>0</v>
      </c>
      <c r="O78" s="709">
        <v>0</v>
      </c>
      <c r="P78" s="711">
        <v>0</v>
      </c>
      <c r="Q78" s="776" t="s">
        <v>94</v>
      </c>
    </row>
    <row r="79" spans="1:17" s="659" customFormat="1" ht="34.5" customHeight="1" x14ac:dyDescent="0.2">
      <c r="A79" s="1173"/>
      <c r="B79" s="787" t="s">
        <v>3353</v>
      </c>
      <c r="C79" s="693">
        <v>3390.8321599999999</v>
      </c>
      <c r="D79" s="703">
        <v>0</v>
      </c>
      <c r="E79" s="694">
        <v>562.38505000000009</v>
      </c>
      <c r="F79" s="695">
        <v>2828.4471100000001</v>
      </c>
      <c r="G79" s="696">
        <v>2828.4471100000001</v>
      </c>
      <c r="H79" s="709">
        <v>0</v>
      </c>
      <c r="I79" s="697">
        <v>0</v>
      </c>
      <c r="J79" s="362">
        <v>0</v>
      </c>
      <c r="K79" s="696">
        <v>0</v>
      </c>
      <c r="L79" s="709">
        <v>0</v>
      </c>
      <c r="M79" s="710">
        <v>0</v>
      </c>
      <c r="N79" s="708">
        <v>0</v>
      </c>
      <c r="O79" s="709">
        <v>0</v>
      </c>
      <c r="P79" s="711">
        <v>0</v>
      </c>
      <c r="Q79" s="776" t="s">
        <v>94</v>
      </c>
    </row>
    <row r="80" spans="1:17" s="659" customFormat="1" ht="34.5" customHeight="1" x14ac:dyDescent="0.2">
      <c r="A80" s="1173"/>
      <c r="B80" s="787" t="s">
        <v>3352</v>
      </c>
      <c r="C80" s="693">
        <v>7031.5988799999996</v>
      </c>
      <c r="D80" s="361">
        <v>0</v>
      </c>
      <c r="E80" s="694">
        <v>2724.3185199999998</v>
      </c>
      <c r="F80" s="695">
        <v>4307.2803599999997</v>
      </c>
      <c r="G80" s="696">
        <v>4307.2803599999997</v>
      </c>
      <c r="H80" s="709">
        <v>0</v>
      </c>
      <c r="I80" s="697">
        <v>0</v>
      </c>
      <c r="J80" s="362">
        <v>0</v>
      </c>
      <c r="K80" s="696">
        <v>0</v>
      </c>
      <c r="L80" s="709">
        <v>0</v>
      </c>
      <c r="M80" s="698">
        <v>0</v>
      </c>
      <c r="N80" s="708">
        <v>0</v>
      </c>
      <c r="O80" s="709">
        <v>0</v>
      </c>
      <c r="P80" s="711">
        <v>0</v>
      </c>
      <c r="Q80" s="776" t="s">
        <v>94</v>
      </c>
    </row>
    <row r="81" spans="1:17" s="659" customFormat="1" ht="34.5" customHeight="1" x14ac:dyDescent="0.2">
      <c r="A81" s="1173"/>
      <c r="B81" s="787" t="s">
        <v>3475</v>
      </c>
      <c r="C81" s="693">
        <v>3241</v>
      </c>
      <c r="D81" s="788">
        <v>0</v>
      </c>
      <c r="E81" s="694">
        <v>0</v>
      </c>
      <c r="F81" s="695">
        <v>2500</v>
      </c>
      <c r="G81" s="696">
        <v>2500</v>
      </c>
      <c r="H81" s="709">
        <v>0</v>
      </c>
      <c r="I81" s="697">
        <v>0</v>
      </c>
      <c r="J81" s="362">
        <v>0</v>
      </c>
      <c r="K81" s="696">
        <v>0</v>
      </c>
      <c r="L81" s="709">
        <v>0</v>
      </c>
      <c r="M81" s="698">
        <v>0</v>
      </c>
      <c r="N81" s="708">
        <v>0</v>
      </c>
      <c r="O81" s="709">
        <v>0</v>
      </c>
      <c r="P81" s="711">
        <v>0</v>
      </c>
      <c r="Q81" s="784" t="s">
        <v>94</v>
      </c>
    </row>
    <row r="82" spans="1:17" ht="24" customHeight="1" x14ac:dyDescent="0.2">
      <c r="A82" s="1173"/>
      <c r="B82" s="790" t="s">
        <v>3351</v>
      </c>
      <c r="C82" s="693">
        <v>2575.73315</v>
      </c>
      <c r="D82" s="703">
        <v>0</v>
      </c>
      <c r="E82" s="694">
        <v>1647.7230900000002</v>
      </c>
      <c r="F82" s="695">
        <v>928.01006000000007</v>
      </c>
      <c r="G82" s="696">
        <v>928.01006000000007</v>
      </c>
      <c r="H82" s="709">
        <v>0</v>
      </c>
      <c r="I82" s="697">
        <v>0</v>
      </c>
      <c r="J82" s="362">
        <v>0</v>
      </c>
      <c r="K82" s="696">
        <v>0</v>
      </c>
      <c r="L82" s="709">
        <v>0</v>
      </c>
      <c r="M82" s="710">
        <v>0</v>
      </c>
      <c r="N82" s="708">
        <v>0</v>
      </c>
      <c r="O82" s="709">
        <v>0</v>
      </c>
      <c r="P82" s="711">
        <v>0</v>
      </c>
      <c r="Q82" s="776" t="s">
        <v>386</v>
      </c>
    </row>
    <row r="83" spans="1:17" ht="34.5" customHeight="1" x14ac:dyDescent="0.2">
      <c r="A83" s="1173"/>
      <c r="B83" s="787" t="s">
        <v>3678</v>
      </c>
      <c r="C83" s="693">
        <v>6605.65</v>
      </c>
      <c r="D83" s="703">
        <v>0</v>
      </c>
      <c r="E83" s="694">
        <v>120.65</v>
      </c>
      <c r="F83" s="695">
        <v>6043</v>
      </c>
      <c r="G83" s="696">
        <v>6043</v>
      </c>
      <c r="H83" s="709">
        <v>0</v>
      </c>
      <c r="I83" s="697">
        <v>0</v>
      </c>
      <c r="J83" s="362">
        <v>0</v>
      </c>
      <c r="K83" s="696">
        <v>0</v>
      </c>
      <c r="L83" s="709">
        <v>0</v>
      </c>
      <c r="M83" s="710">
        <v>0</v>
      </c>
      <c r="N83" s="708">
        <v>0</v>
      </c>
      <c r="O83" s="709">
        <v>0</v>
      </c>
      <c r="P83" s="711">
        <v>0</v>
      </c>
      <c r="Q83" s="776" t="s">
        <v>376</v>
      </c>
    </row>
    <row r="84" spans="1:17" ht="24" customHeight="1" x14ac:dyDescent="0.2">
      <c r="A84" s="1173"/>
      <c r="B84" s="787" t="s">
        <v>3349</v>
      </c>
      <c r="C84" s="693">
        <v>8415.7443600000006</v>
      </c>
      <c r="D84" s="703">
        <v>0</v>
      </c>
      <c r="E84" s="694">
        <v>147.62</v>
      </c>
      <c r="F84" s="695">
        <v>8268.1243599999998</v>
      </c>
      <c r="G84" s="696">
        <v>8268.1243599999998</v>
      </c>
      <c r="H84" s="709">
        <v>0</v>
      </c>
      <c r="I84" s="697">
        <v>0</v>
      </c>
      <c r="J84" s="362">
        <v>0</v>
      </c>
      <c r="K84" s="696">
        <v>0</v>
      </c>
      <c r="L84" s="709">
        <v>0</v>
      </c>
      <c r="M84" s="710">
        <v>0</v>
      </c>
      <c r="N84" s="708">
        <v>0</v>
      </c>
      <c r="O84" s="709">
        <v>0</v>
      </c>
      <c r="P84" s="711">
        <v>0</v>
      </c>
      <c r="Q84" s="776" t="s">
        <v>94</v>
      </c>
    </row>
    <row r="85" spans="1:17" ht="34.5" customHeight="1" x14ac:dyDescent="0.2">
      <c r="A85" s="1173"/>
      <c r="B85" s="787" t="s">
        <v>3348</v>
      </c>
      <c r="C85" s="693">
        <v>6991.2431200000001</v>
      </c>
      <c r="D85" s="703">
        <v>0</v>
      </c>
      <c r="E85" s="694">
        <v>6849.9789000000001</v>
      </c>
      <c r="F85" s="695">
        <v>141.26421999999999</v>
      </c>
      <c r="G85" s="696">
        <v>141.26421999999999</v>
      </c>
      <c r="H85" s="709">
        <v>0</v>
      </c>
      <c r="I85" s="697">
        <v>0</v>
      </c>
      <c r="J85" s="362">
        <v>0</v>
      </c>
      <c r="K85" s="696">
        <v>0</v>
      </c>
      <c r="L85" s="709">
        <v>0</v>
      </c>
      <c r="M85" s="710">
        <v>0</v>
      </c>
      <c r="N85" s="708">
        <v>0</v>
      </c>
      <c r="O85" s="709">
        <v>0</v>
      </c>
      <c r="P85" s="711">
        <v>0</v>
      </c>
      <c r="Q85" s="776" t="s">
        <v>94</v>
      </c>
    </row>
    <row r="86" spans="1:17" ht="24" customHeight="1" x14ac:dyDescent="0.2">
      <c r="A86" s="1173"/>
      <c r="B86" s="787" t="s">
        <v>3347</v>
      </c>
      <c r="C86" s="693">
        <v>819.5636300000001</v>
      </c>
      <c r="D86" s="703">
        <v>0</v>
      </c>
      <c r="E86" s="694">
        <v>512.34630000000004</v>
      </c>
      <c r="F86" s="695">
        <v>307.21733</v>
      </c>
      <c r="G86" s="696">
        <v>307.21733</v>
      </c>
      <c r="H86" s="709">
        <v>0</v>
      </c>
      <c r="I86" s="697">
        <v>0</v>
      </c>
      <c r="J86" s="362">
        <v>0</v>
      </c>
      <c r="K86" s="696">
        <v>0</v>
      </c>
      <c r="L86" s="709">
        <v>0</v>
      </c>
      <c r="M86" s="710">
        <v>0</v>
      </c>
      <c r="N86" s="708">
        <v>0</v>
      </c>
      <c r="O86" s="709">
        <v>0</v>
      </c>
      <c r="P86" s="711">
        <v>0</v>
      </c>
      <c r="Q86" s="776" t="s">
        <v>94</v>
      </c>
    </row>
    <row r="87" spans="1:17" ht="24" customHeight="1" x14ac:dyDescent="0.2">
      <c r="A87" s="1173"/>
      <c r="B87" s="787" t="s">
        <v>3346</v>
      </c>
      <c r="C87" s="693">
        <v>2343.6999999999998</v>
      </c>
      <c r="D87" s="703">
        <v>0</v>
      </c>
      <c r="E87" s="694">
        <v>1300</v>
      </c>
      <c r="F87" s="695">
        <v>1043.7</v>
      </c>
      <c r="G87" s="696">
        <v>1043.7</v>
      </c>
      <c r="H87" s="709">
        <v>0</v>
      </c>
      <c r="I87" s="697">
        <v>0</v>
      </c>
      <c r="J87" s="362">
        <v>0</v>
      </c>
      <c r="K87" s="696">
        <v>0</v>
      </c>
      <c r="L87" s="709">
        <v>0</v>
      </c>
      <c r="M87" s="710">
        <v>0</v>
      </c>
      <c r="N87" s="708">
        <v>0</v>
      </c>
      <c r="O87" s="709">
        <v>0</v>
      </c>
      <c r="P87" s="711">
        <v>0</v>
      </c>
      <c r="Q87" s="776" t="s">
        <v>386</v>
      </c>
    </row>
    <row r="88" spans="1:17" ht="34.5" customHeight="1" x14ac:dyDescent="0.2">
      <c r="A88" s="1173"/>
      <c r="B88" s="787" t="s">
        <v>3345</v>
      </c>
      <c r="C88" s="693">
        <v>3268.84114</v>
      </c>
      <c r="D88" s="703">
        <v>0</v>
      </c>
      <c r="E88" s="694">
        <v>2672.3330000000001</v>
      </c>
      <c r="F88" s="695">
        <v>596.50814000000003</v>
      </c>
      <c r="G88" s="696">
        <v>596.50814000000003</v>
      </c>
      <c r="H88" s="709">
        <v>0</v>
      </c>
      <c r="I88" s="697">
        <v>0</v>
      </c>
      <c r="J88" s="362">
        <v>0</v>
      </c>
      <c r="K88" s="696">
        <v>0</v>
      </c>
      <c r="L88" s="709">
        <v>0</v>
      </c>
      <c r="M88" s="710">
        <v>0</v>
      </c>
      <c r="N88" s="708">
        <v>0</v>
      </c>
      <c r="O88" s="709">
        <v>0</v>
      </c>
      <c r="P88" s="711">
        <v>0</v>
      </c>
      <c r="Q88" s="776" t="s">
        <v>94</v>
      </c>
    </row>
    <row r="89" spans="1:17" ht="34.5" customHeight="1" x14ac:dyDescent="0.2">
      <c r="A89" s="1173"/>
      <c r="B89" s="787" t="s">
        <v>3679</v>
      </c>
      <c r="C89" s="693">
        <v>9782.3939799999989</v>
      </c>
      <c r="D89" s="361">
        <v>0</v>
      </c>
      <c r="E89" s="694">
        <v>3901.6875699999996</v>
      </c>
      <c r="F89" s="695">
        <v>5880.7064099999998</v>
      </c>
      <c r="G89" s="696">
        <v>5880.7064099999998</v>
      </c>
      <c r="H89" s="709">
        <v>0</v>
      </c>
      <c r="I89" s="697">
        <v>0</v>
      </c>
      <c r="J89" s="362">
        <v>0</v>
      </c>
      <c r="K89" s="696">
        <v>0</v>
      </c>
      <c r="L89" s="363">
        <v>0</v>
      </c>
      <c r="M89" s="698">
        <v>0</v>
      </c>
      <c r="N89" s="362">
        <v>0</v>
      </c>
      <c r="O89" s="363">
        <v>0</v>
      </c>
      <c r="P89" s="364">
        <v>0</v>
      </c>
      <c r="Q89" s="776" t="s">
        <v>386</v>
      </c>
    </row>
    <row r="90" spans="1:17" ht="34.5" customHeight="1" x14ac:dyDescent="0.2">
      <c r="A90" s="1173"/>
      <c r="B90" s="787" t="s">
        <v>3680</v>
      </c>
      <c r="C90" s="693">
        <v>10388.70289</v>
      </c>
      <c r="D90" s="361">
        <v>0</v>
      </c>
      <c r="E90" s="694">
        <v>3248.5620399999998</v>
      </c>
      <c r="F90" s="695">
        <v>2705.1408499999998</v>
      </c>
      <c r="G90" s="696">
        <v>2705.1408499999998</v>
      </c>
      <c r="H90" s="709">
        <v>0</v>
      </c>
      <c r="I90" s="697">
        <v>0</v>
      </c>
      <c r="J90" s="362">
        <v>3000</v>
      </c>
      <c r="K90" s="696">
        <v>3000</v>
      </c>
      <c r="L90" s="363">
        <v>0</v>
      </c>
      <c r="M90" s="698">
        <v>0</v>
      </c>
      <c r="N90" s="362">
        <v>0</v>
      </c>
      <c r="O90" s="363">
        <v>0</v>
      </c>
      <c r="P90" s="364">
        <v>0</v>
      </c>
      <c r="Q90" s="776" t="s">
        <v>376</v>
      </c>
    </row>
    <row r="91" spans="1:17" ht="34.5" customHeight="1" x14ac:dyDescent="0.2">
      <c r="A91" s="1173"/>
      <c r="B91" s="787" t="s">
        <v>3476</v>
      </c>
      <c r="C91" s="693">
        <v>2357</v>
      </c>
      <c r="D91" s="361">
        <v>0</v>
      </c>
      <c r="E91" s="694">
        <v>0</v>
      </c>
      <c r="F91" s="695">
        <v>2000</v>
      </c>
      <c r="G91" s="696">
        <v>2000</v>
      </c>
      <c r="H91" s="709">
        <v>0</v>
      </c>
      <c r="I91" s="697">
        <v>0</v>
      </c>
      <c r="J91" s="362">
        <v>0</v>
      </c>
      <c r="K91" s="696">
        <v>0</v>
      </c>
      <c r="L91" s="363">
        <v>0</v>
      </c>
      <c r="M91" s="698">
        <v>0</v>
      </c>
      <c r="N91" s="362">
        <v>0</v>
      </c>
      <c r="O91" s="363">
        <v>0</v>
      </c>
      <c r="P91" s="364">
        <v>0</v>
      </c>
      <c r="Q91" s="776" t="s">
        <v>376</v>
      </c>
    </row>
    <row r="92" spans="1:17" ht="34.5" customHeight="1" x14ac:dyDescent="0.2">
      <c r="A92" s="1173"/>
      <c r="B92" s="787" t="s">
        <v>3343</v>
      </c>
      <c r="C92" s="693">
        <v>1436.28838</v>
      </c>
      <c r="D92" s="361">
        <v>0</v>
      </c>
      <c r="E92" s="694">
        <v>88.899000000000001</v>
      </c>
      <c r="F92" s="695">
        <v>1347.3893799999998</v>
      </c>
      <c r="G92" s="696">
        <v>1347.3893799999998</v>
      </c>
      <c r="H92" s="709">
        <v>0</v>
      </c>
      <c r="I92" s="697">
        <v>0</v>
      </c>
      <c r="J92" s="362">
        <v>0</v>
      </c>
      <c r="K92" s="696">
        <v>0</v>
      </c>
      <c r="L92" s="363">
        <v>0</v>
      </c>
      <c r="M92" s="698">
        <v>0</v>
      </c>
      <c r="N92" s="362">
        <v>0</v>
      </c>
      <c r="O92" s="363">
        <v>0</v>
      </c>
      <c r="P92" s="364">
        <v>0</v>
      </c>
      <c r="Q92" s="784" t="s">
        <v>94</v>
      </c>
    </row>
    <row r="93" spans="1:17" ht="34.5" customHeight="1" x14ac:dyDescent="0.2">
      <c r="A93" s="1173"/>
      <c r="B93" s="1106" t="s">
        <v>3342</v>
      </c>
      <c r="C93" s="1095">
        <v>9177.241</v>
      </c>
      <c r="D93" s="361">
        <v>0</v>
      </c>
      <c r="E93" s="694">
        <v>84.7</v>
      </c>
      <c r="F93" s="695">
        <v>123.541</v>
      </c>
      <c r="G93" s="696">
        <v>123.541</v>
      </c>
      <c r="H93" s="363">
        <v>0</v>
      </c>
      <c r="I93" s="697">
        <v>0</v>
      </c>
      <c r="J93" s="362">
        <v>8969</v>
      </c>
      <c r="K93" s="696">
        <v>8969</v>
      </c>
      <c r="L93" s="363">
        <v>0</v>
      </c>
      <c r="M93" s="698">
        <v>0</v>
      </c>
      <c r="N93" s="362">
        <v>0</v>
      </c>
      <c r="O93" s="363">
        <v>0</v>
      </c>
      <c r="P93" s="364">
        <v>0</v>
      </c>
      <c r="Q93" s="784" t="s">
        <v>94</v>
      </c>
    </row>
    <row r="94" spans="1:17" ht="32.25" customHeight="1" x14ac:dyDescent="0.2">
      <c r="A94" s="1173"/>
      <c r="B94" s="787" t="s">
        <v>3681</v>
      </c>
      <c r="C94" s="1083">
        <v>5678</v>
      </c>
      <c r="D94" s="795">
        <v>0</v>
      </c>
      <c r="E94" s="737">
        <v>0</v>
      </c>
      <c r="F94" s="1085">
        <v>1500</v>
      </c>
      <c r="G94" s="1086">
        <v>1500</v>
      </c>
      <c r="H94" s="791">
        <v>0</v>
      </c>
      <c r="I94" s="1087">
        <v>0</v>
      </c>
      <c r="J94" s="798">
        <v>3000</v>
      </c>
      <c r="K94" s="1086">
        <v>3000</v>
      </c>
      <c r="L94" s="796">
        <v>0</v>
      </c>
      <c r="M94" s="797">
        <v>0</v>
      </c>
      <c r="N94" s="798">
        <v>0</v>
      </c>
      <c r="O94" s="796">
        <v>0</v>
      </c>
      <c r="P94" s="799">
        <v>0</v>
      </c>
      <c r="Q94" s="784" t="s">
        <v>3682</v>
      </c>
    </row>
    <row r="95" spans="1:17" ht="34.5" customHeight="1" x14ac:dyDescent="0.2">
      <c r="A95" s="1173"/>
      <c r="B95" s="787" t="s">
        <v>3341</v>
      </c>
      <c r="C95" s="693">
        <v>2511</v>
      </c>
      <c r="D95" s="361">
        <v>0</v>
      </c>
      <c r="E95" s="694">
        <v>159.72</v>
      </c>
      <c r="F95" s="695">
        <v>2290.2800000000002</v>
      </c>
      <c r="G95" s="696">
        <v>2290.2800000000002</v>
      </c>
      <c r="H95" s="709">
        <v>0</v>
      </c>
      <c r="I95" s="697">
        <v>0</v>
      </c>
      <c r="J95" s="362">
        <v>0</v>
      </c>
      <c r="K95" s="696">
        <v>0</v>
      </c>
      <c r="L95" s="363">
        <v>0</v>
      </c>
      <c r="M95" s="698">
        <v>0</v>
      </c>
      <c r="N95" s="362">
        <v>0</v>
      </c>
      <c r="O95" s="363">
        <v>0</v>
      </c>
      <c r="P95" s="364">
        <v>0</v>
      </c>
      <c r="Q95" s="776" t="s">
        <v>376</v>
      </c>
    </row>
    <row r="96" spans="1:17" ht="34.5" customHeight="1" x14ac:dyDescent="0.2">
      <c r="A96" s="1173"/>
      <c r="B96" s="787" t="s">
        <v>3477</v>
      </c>
      <c r="C96" s="693">
        <v>2647</v>
      </c>
      <c r="D96" s="361">
        <v>0</v>
      </c>
      <c r="E96" s="694">
        <v>44</v>
      </c>
      <c r="F96" s="695">
        <v>2600</v>
      </c>
      <c r="G96" s="696">
        <v>2600</v>
      </c>
      <c r="H96" s="709">
        <v>0</v>
      </c>
      <c r="I96" s="697">
        <v>0</v>
      </c>
      <c r="J96" s="362">
        <v>0</v>
      </c>
      <c r="K96" s="696">
        <v>0</v>
      </c>
      <c r="L96" s="363">
        <v>0</v>
      </c>
      <c r="M96" s="698">
        <v>0</v>
      </c>
      <c r="N96" s="362">
        <v>0</v>
      </c>
      <c r="O96" s="363">
        <v>0</v>
      </c>
      <c r="P96" s="364">
        <v>0</v>
      </c>
      <c r="Q96" s="776" t="s">
        <v>3675</v>
      </c>
    </row>
    <row r="97" spans="1:17" ht="34.5" customHeight="1" x14ac:dyDescent="0.2">
      <c r="A97" s="1173"/>
      <c r="B97" s="787" t="s">
        <v>3478</v>
      </c>
      <c r="C97" s="693">
        <v>6500</v>
      </c>
      <c r="D97" s="361">
        <v>0</v>
      </c>
      <c r="E97" s="694">
        <v>0</v>
      </c>
      <c r="F97" s="695">
        <v>200</v>
      </c>
      <c r="G97" s="696">
        <v>200</v>
      </c>
      <c r="H97" s="709">
        <v>0</v>
      </c>
      <c r="I97" s="697">
        <v>0</v>
      </c>
      <c r="J97" s="362">
        <v>6300</v>
      </c>
      <c r="K97" s="696">
        <v>6300</v>
      </c>
      <c r="L97" s="363">
        <v>0</v>
      </c>
      <c r="M97" s="698">
        <v>0</v>
      </c>
      <c r="N97" s="362">
        <v>0</v>
      </c>
      <c r="O97" s="363">
        <v>0</v>
      </c>
      <c r="P97" s="364">
        <v>0</v>
      </c>
      <c r="Q97" s="784" t="s">
        <v>94</v>
      </c>
    </row>
    <row r="98" spans="1:17" ht="34.5" customHeight="1" x14ac:dyDescent="0.2">
      <c r="A98" s="1173"/>
      <c r="B98" s="787" t="s">
        <v>3340</v>
      </c>
      <c r="C98" s="693">
        <v>2345.7777700000001</v>
      </c>
      <c r="D98" s="361">
        <v>0</v>
      </c>
      <c r="E98" s="694">
        <v>731.84721000000002</v>
      </c>
      <c r="F98" s="695">
        <v>1413.93056</v>
      </c>
      <c r="G98" s="696">
        <v>1413.93056</v>
      </c>
      <c r="H98" s="709">
        <v>0</v>
      </c>
      <c r="I98" s="697">
        <v>0</v>
      </c>
      <c r="J98" s="362">
        <v>0</v>
      </c>
      <c r="K98" s="696">
        <v>0</v>
      </c>
      <c r="L98" s="363">
        <v>0</v>
      </c>
      <c r="M98" s="698">
        <v>0</v>
      </c>
      <c r="N98" s="362">
        <v>0</v>
      </c>
      <c r="O98" s="363">
        <v>0</v>
      </c>
      <c r="P98" s="364">
        <v>0</v>
      </c>
      <c r="Q98" s="776" t="s">
        <v>376</v>
      </c>
    </row>
    <row r="99" spans="1:17" ht="34.5" customHeight="1" x14ac:dyDescent="0.2">
      <c r="A99" s="1173"/>
      <c r="B99" s="787" t="s">
        <v>3338</v>
      </c>
      <c r="C99" s="693">
        <v>762.99800000000005</v>
      </c>
      <c r="D99" s="361">
        <v>0</v>
      </c>
      <c r="E99" s="694">
        <v>28.5</v>
      </c>
      <c r="F99" s="695">
        <v>621.49800000000005</v>
      </c>
      <c r="G99" s="696">
        <v>621.49800000000005</v>
      </c>
      <c r="H99" s="709">
        <v>0</v>
      </c>
      <c r="I99" s="697">
        <v>0</v>
      </c>
      <c r="J99" s="362">
        <v>0</v>
      </c>
      <c r="K99" s="696">
        <v>0</v>
      </c>
      <c r="L99" s="363">
        <v>0</v>
      </c>
      <c r="M99" s="698">
        <v>0</v>
      </c>
      <c r="N99" s="362">
        <v>0</v>
      </c>
      <c r="O99" s="363">
        <v>0</v>
      </c>
      <c r="P99" s="364">
        <v>0</v>
      </c>
      <c r="Q99" s="776" t="s">
        <v>376</v>
      </c>
    </row>
    <row r="100" spans="1:17" ht="34.5" customHeight="1" x14ac:dyDescent="0.2">
      <c r="A100" s="1173"/>
      <c r="B100" s="787" t="s">
        <v>3479</v>
      </c>
      <c r="C100" s="693">
        <v>939.20920000000001</v>
      </c>
      <c r="D100" s="361">
        <v>0</v>
      </c>
      <c r="E100" s="694">
        <v>0</v>
      </c>
      <c r="F100" s="695">
        <v>939.20920000000001</v>
      </c>
      <c r="G100" s="696">
        <v>939.20920000000001</v>
      </c>
      <c r="H100" s="709">
        <v>0</v>
      </c>
      <c r="I100" s="697">
        <v>0</v>
      </c>
      <c r="J100" s="362">
        <v>0</v>
      </c>
      <c r="K100" s="696">
        <v>0</v>
      </c>
      <c r="L100" s="363">
        <v>0</v>
      </c>
      <c r="M100" s="698">
        <v>0</v>
      </c>
      <c r="N100" s="362">
        <v>0</v>
      </c>
      <c r="O100" s="363">
        <v>0</v>
      </c>
      <c r="P100" s="364">
        <v>0</v>
      </c>
      <c r="Q100" s="784" t="s">
        <v>94</v>
      </c>
    </row>
    <row r="101" spans="1:17" ht="34.5" customHeight="1" x14ac:dyDescent="0.2">
      <c r="A101" s="1173"/>
      <c r="B101" s="787" t="s">
        <v>3480</v>
      </c>
      <c r="C101" s="693">
        <v>4876.5633900000003</v>
      </c>
      <c r="D101" s="361">
        <v>0</v>
      </c>
      <c r="E101" s="694">
        <v>0</v>
      </c>
      <c r="F101" s="695">
        <v>2476.5633900000003</v>
      </c>
      <c r="G101" s="696">
        <v>2476.5633900000003</v>
      </c>
      <c r="H101" s="709">
        <v>0</v>
      </c>
      <c r="I101" s="697">
        <v>0</v>
      </c>
      <c r="J101" s="362">
        <v>2100</v>
      </c>
      <c r="K101" s="696">
        <v>2100</v>
      </c>
      <c r="L101" s="363">
        <v>0</v>
      </c>
      <c r="M101" s="698">
        <v>0</v>
      </c>
      <c r="N101" s="362">
        <v>0</v>
      </c>
      <c r="O101" s="363">
        <v>0</v>
      </c>
      <c r="P101" s="364">
        <v>0</v>
      </c>
      <c r="Q101" s="776" t="s">
        <v>376</v>
      </c>
    </row>
    <row r="102" spans="1:17" ht="34.5" customHeight="1" x14ac:dyDescent="0.2">
      <c r="A102" s="1173"/>
      <c r="B102" s="787" t="s">
        <v>3337</v>
      </c>
      <c r="C102" s="693">
        <v>1245.97</v>
      </c>
      <c r="D102" s="361">
        <v>0</v>
      </c>
      <c r="E102" s="694">
        <v>992.44799999999998</v>
      </c>
      <c r="F102" s="695">
        <v>253.52199999999999</v>
      </c>
      <c r="G102" s="696">
        <v>253.52199999999999</v>
      </c>
      <c r="H102" s="709">
        <v>0</v>
      </c>
      <c r="I102" s="697">
        <v>0</v>
      </c>
      <c r="J102" s="362">
        <v>0</v>
      </c>
      <c r="K102" s="696">
        <v>0</v>
      </c>
      <c r="L102" s="363">
        <v>0</v>
      </c>
      <c r="M102" s="698">
        <v>0</v>
      </c>
      <c r="N102" s="362">
        <v>0</v>
      </c>
      <c r="O102" s="363">
        <v>0</v>
      </c>
      <c r="P102" s="364">
        <v>0</v>
      </c>
      <c r="Q102" s="784" t="s">
        <v>94</v>
      </c>
    </row>
    <row r="103" spans="1:17" ht="34.5" customHeight="1" x14ac:dyDescent="0.2">
      <c r="A103" s="1173"/>
      <c r="B103" s="787" t="s">
        <v>3336</v>
      </c>
      <c r="C103" s="693">
        <v>1247.0330000000001</v>
      </c>
      <c r="D103" s="361">
        <v>0</v>
      </c>
      <c r="E103" s="694">
        <v>474.81400000000002</v>
      </c>
      <c r="F103" s="695">
        <v>772.21900000000005</v>
      </c>
      <c r="G103" s="696">
        <v>772.21900000000005</v>
      </c>
      <c r="H103" s="709">
        <v>0</v>
      </c>
      <c r="I103" s="697">
        <v>0</v>
      </c>
      <c r="J103" s="362">
        <v>0</v>
      </c>
      <c r="K103" s="696">
        <v>0</v>
      </c>
      <c r="L103" s="363">
        <v>0</v>
      </c>
      <c r="M103" s="698">
        <v>0</v>
      </c>
      <c r="N103" s="362">
        <v>0</v>
      </c>
      <c r="O103" s="363">
        <v>0</v>
      </c>
      <c r="P103" s="364">
        <v>0</v>
      </c>
      <c r="Q103" s="784" t="s">
        <v>94</v>
      </c>
    </row>
    <row r="104" spans="1:17" ht="34.5" customHeight="1" x14ac:dyDescent="0.2">
      <c r="A104" s="1173"/>
      <c r="B104" s="787" t="s">
        <v>3335</v>
      </c>
      <c r="C104" s="693">
        <v>1250</v>
      </c>
      <c r="D104" s="361">
        <v>0</v>
      </c>
      <c r="E104" s="694">
        <v>471.28699999999998</v>
      </c>
      <c r="F104" s="695">
        <v>678.71299999999997</v>
      </c>
      <c r="G104" s="696">
        <v>678.71299999999997</v>
      </c>
      <c r="H104" s="709">
        <v>0</v>
      </c>
      <c r="I104" s="697">
        <v>0</v>
      </c>
      <c r="J104" s="362">
        <v>0</v>
      </c>
      <c r="K104" s="696">
        <v>0</v>
      </c>
      <c r="L104" s="363">
        <v>0</v>
      </c>
      <c r="M104" s="698">
        <v>0</v>
      </c>
      <c r="N104" s="362">
        <v>0</v>
      </c>
      <c r="O104" s="363">
        <v>0</v>
      </c>
      <c r="P104" s="364">
        <v>0</v>
      </c>
      <c r="Q104" s="776" t="s">
        <v>376</v>
      </c>
    </row>
    <row r="105" spans="1:17" ht="34.5" customHeight="1" x14ac:dyDescent="0.2">
      <c r="A105" s="1173"/>
      <c r="B105" s="787" t="s">
        <v>3334</v>
      </c>
      <c r="C105" s="693">
        <v>1899.1796999999999</v>
      </c>
      <c r="D105" s="361">
        <v>0</v>
      </c>
      <c r="E105" s="694">
        <v>122.1918</v>
      </c>
      <c r="F105" s="695">
        <v>1276.9878999999999</v>
      </c>
      <c r="G105" s="696">
        <v>1276.9878999999999</v>
      </c>
      <c r="H105" s="709">
        <v>0</v>
      </c>
      <c r="I105" s="697">
        <v>0</v>
      </c>
      <c r="J105" s="362">
        <v>0</v>
      </c>
      <c r="K105" s="696">
        <v>0</v>
      </c>
      <c r="L105" s="363">
        <v>0</v>
      </c>
      <c r="M105" s="698">
        <v>0</v>
      </c>
      <c r="N105" s="362">
        <v>0</v>
      </c>
      <c r="O105" s="363">
        <v>0</v>
      </c>
      <c r="P105" s="364">
        <v>0</v>
      </c>
      <c r="Q105" s="776" t="s">
        <v>376</v>
      </c>
    </row>
    <row r="106" spans="1:17" ht="34.5" customHeight="1" x14ac:dyDescent="0.2">
      <c r="A106" s="1173"/>
      <c r="B106" s="787" t="s">
        <v>3481</v>
      </c>
      <c r="C106" s="693">
        <v>5732.0643199999995</v>
      </c>
      <c r="D106" s="361">
        <v>0</v>
      </c>
      <c r="E106" s="694">
        <v>0</v>
      </c>
      <c r="F106" s="695">
        <v>932.06431999999995</v>
      </c>
      <c r="G106" s="696">
        <v>932.06431999999995</v>
      </c>
      <c r="H106" s="709">
        <v>0</v>
      </c>
      <c r="I106" s="697">
        <v>0</v>
      </c>
      <c r="J106" s="362">
        <v>1850</v>
      </c>
      <c r="K106" s="696">
        <v>1850</v>
      </c>
      <c r="L106" s="363">
        <v>0</v>
      </c>
      <c r="M106" s="698">
        <v>0</v>
      </c>
      <c r="N106" s="362">
        <v>0</v>
      </c>
      <c r="O106" s="363">
        <v>0</v>
      </c>
      <c r="P106" s="364">
        <v>0</v>
      </c>
      <c r="Q106" s="776" t="s">
        <v>3675</v>
      </c>
    </row>
    <row r="107" spans="1:17" ht="34.5" customHeight="1" x14ac:dyDescent="0.2">
      <c r="A107" s="1173"/>
      <c r="B107" s="787" t="s">
        <v>3683</v>
      </c>
      <c r="C107" s="693">
        <v>2909.0626400000001</v>
      </c>
      <c r="D107" s="361">
        <v>0</v>
      </c>
      <c r="E107" s="694">
        <v>0</v>
      </c>
      <c r="F107" s="695">
        <v>2909.0626400000001</v>
      </c>
      <c r="G107" s="696">
        <v>2909.0626400000001</v>
      </c>
      <c r="H107" s="709">
        <v>0</v>
      </c>
      <c r="I107" s="697">
        <v>0</v>
      </c>
      <c r="J107" s="362">
        <v>0</v>
      </c>
      <c r="K107" s="696">
        <v>0</v>
      </c>
      <c r="L107" s="363">
        <v>0</v>
      </c>
      <c r="M107" s="698">
        <v>0</v>
      </c>
      <c r="N107" s="362">
        <v>0</v>
      </c>
      <c r="O107" s="363">
        <v>0</v>
      </c>
      <c r="P107" s="364">
        <v>0</v>
      </c>
      <c r="Q107" s="784" t="s">
        <v>94</v>
      </c>
    </row>
    <row r="108" spans="1:17" ht="34.5" customHeight="1" x14ac:dyDescent="0.2">
      <c r="A108" s="1173"/>
      <c r="B108" s="787" t="s">
        <v>3482</v>
      </c>
      <c r="C108" s="693">
        <v>6487.55</v>
      </c>
      <c r="D108" s="361">
        <v>0</v>
      </c>
      <c r="E108" s="694">
        <v>0</v>
      </c>
      <c r="F108" s="695">
        <v>187.55</v>
      </c>
      <c r="G108" s="696">
        <v>187.55</v>
      </c>
      <c r="H108" s="709">
        <v>0</v>
      </c>
      <c r="I108" s="697">
        <v>0</v>
      </c>
      <c r="J108" s="362">
        <v>6000</v>
      </c>
      <c r="K108" s="696">
        <v>6000</v>
      </c>
      <c r="L108" s="363">
        <v>0</v>
      </c>
      <c r="M108" s="698">
        <v>0</v>
      </c>
      <c r="N108" s="362">
        <v>0</v>
      </c>
      <c r="O108" s="363">
        <v>0</v>
      </c>
      <c r="P108" s="364">
        <v>0</v>
      </c>
      <c r="Q108" s="776" t="s">
        <v>3675</v>
      </c>
    </row>
    <row r="109" spans="1:17" ht="34.5" customHeight="1" x14ac:dyDescent="0.2">
      <c r="A109" s="1173"/>
      <c r="B109" s="787" t="s">
        <v>3684</v>
      </c>
      <c r="C109" s="693">
        <v>1761.6561499999998</v>
      </c>
      <c r="D109" s="703">
        <v>0</v>
      </c>
      <c r="E109" s="694">
        <v>0</v>
      </c>
      <c r="F109" s="695">
        <v>1670.6561499999998</v>
      </c>
      <c r="G109" s="696">
        <v>1670.6561499999998</v>
      </c>
      <c r="H109" s="709">
        <v>0</v>
      </c>
      <c r="I109" s="697">
        <v>0</v>
      </c>
      <c r="J109" s="362">
        <v>0</v>
      </c>
      <c r="K109" s="696">
        <v>0</v>
      </c>
      <c r="L109" s="709">
        <v>0</v>
      </c>
      <c r="M109" s="710">
        <v>0</v>
      </c>
      <c r="N109" s="708">
        <v>0</v>
      </c>
      <c r="O109" s="709">
        <v>0</v>
      </c>
      <c r="P109" s="711">
        <v>0</v>
      </c>
      <c r="Q109" s="776" t="s">
        <v>376</v>
      </c>
    </row>
    <row r="110" spans="1:17" ht="34.5" customHeight="1" x14ac:dyDescent="0.2">
      <c r="A110" s="1173"/>
      <c r="B110" s="787" t="s">
        <v>3685</v>
      </c>
      <c r="C110" s="693">
        <v>6283.5616600000003</v>
      </c>
      <c r="D110" s="703">
        <v>0</v>
      </c>
      <c r="E110" s="694">
        <v>0</v>
      </c>
      <c r="F110" s="695">
        <v>6283.5616600000003</v>
      </c>
      <c r="G110" s="696">
        <v>6283.5616600000003</v>
      </c>
      <c r="H110" s="709">
        <v>0</v>
      </c>
      <c r="I110" s="697">
        <v>0</v>
      </c>
      <c r="J110" s="362">
        <v>0</v>
      </c>
      <c r="K110" s="696">
        <v>0</v>
      </c>
      <c r="L110" s="709">
        <v>0</v>
      </c>
      <c r="M110" s="710">
        <v>0</v>
      </c>
      <c r="N110" s="708">
        <v>0</v>
      </c>
      <c r="O110" s="709">
        <v>0</v>
      </c>
      <c r="P110" s="711">
        <v>0</v>
      </c>
      <c r="Q110" s="776" t="s">
        <v>386</v>
      </c>
    </row>
    <row r="111" spans="1:17" ht="34.5" customHeight="1" x14ac:dyDescent="0.2">
      <c r="A111" s="1173"/>
      <c r="B111" s="787" t="s">
        <v>3686</v>
      </c>
      <c r="C111" s="693">
        <v>1697</v>
      </c>
      <c r="D111" s="703">
        <v>0</v>
      </c>
      <c r="E111" s="694">
        <v>0</v>
      </c>
      <c r="F111" s="695">
        <v>1500</v>
      </c>
      <c r="G111" s="696">
        <v>1500</v>
      </c>
      <c r="H111" s="709">
        <v>0</v>
      </c>
      <c r="I111" s="697">
        <v>0</v>
      </c>
      <c r="J111" s="362">
        <v>0</v>
      </c>
      <c r="K111" s="696">
        <v>0</v>
      </c>
      <c r="L111" s="709">
        <v>0</v>
      </c>
      <c r="M111" s="710">
        <v>0</v>
      </c>
      <c r="N111" s="708">
        <v>0</v>
      </c>
      <c r="O111" s="709">
        <v>0</v>
      </c>
      <c r="P111" s="711">
        <v>0</v>
      </c>
      <c r="Q111" s="776" t="s">
        <v>3675</v>
      </c>
    </row>
    <row r="112" spans="1:17" ht="34.5" customHeight="1" x14ac:dyDescent="0.2">
      <c r="A112" s="1173"/>
      <c r="B112" s="1106" t="s">
        <v>3687</v>
      </c>
      <c r="C112" s="1095">
        <v>1500.00188</v>
      </c>
      <c r="D112" s="361">
        <v>0</v>
      </c>
      <c r="E112" s="694">
        <v>0</v>
      </c>
      <c r="F112" s="695">
        <v>213.76187999999999</v>
      </c>
      <c r="G112" s="696">
        <v>213.76187999999999</v>
      </c>
      <c r="H112" s="363">
        <v>0</v>
      </c>
      <c r="I112" s="697">
        <v>0</v>
      </c>
      <c r="J112" s="362">
        <v>1286.24</v>
      </c>
      <c r="K112" s="696">
        <v>1286.24</v>
      </c>
      <c r="L112" s="363">
        <v>0</v>
      </c>
      <c r="M112" s="698">
        <v>0</v>
      </c>
      <c r="N112" s="362">
        <v>0</v>
      </c>
      <c r="O112" s="363">
        <v>0</v>
      </c>
      <c r="P112" s="364">
        <v>0</v>
      </c>
      <c r="Q112" s="776" t="s">
        <v>94</v>
      </c>
    </row>
    <row r="113" spans="1:17" ht="34.5" customHeight="1" x14ac:dyDescent="0.2">
      <c r="A113" s="1173"/>
      <c r="B113" s="787" t="s">
        <v>3688</v>
      </c>
      <c r="C113" s="1083">
        <v>1820</v>
      </c>
      <c r="D113" s="795">
        <v>0</v>
      </c>
      <c r="E113" s="737">
        <v>0</v>
      </c>
      <c r="F113" s="1085">
        <v>1500</v>
      </c>
      <c r="G113" s="1086">
        <v>1500</v>
      </c>
      <c r="H113" s="791">
        <v>0</v>
      </c>
      <c r="I113" s="1087">
        <v>0</v>
      </c>
      <c r="J113" s="798">
        <v>0</v>
      </c>
      <c r="K113" s="1086">
        <v>0</v>
      </c>
      <c r="L113" s="796">
        <v>0</v>
      </c>
      <c r="M113" s="797">
        <v>0</v>
      </c>
      <c r="N113" s="798">
        <v>0</v>
      </c>
      <c r="O113" s="796">
        <v>0</v>
      </c>
      <c r="P113" s="799">
        <v>0</v>
      </c>
      <c r="Q113" s="784" t="s">
        <v>3675</v>
      </c>
    </row>
    <row r="114" spans="1:17" ht="34.5" customHeight="1" x14ac:dyDescent="0.2">
      <c r="A114" s="1173"/>
      <c r="B114" s="787" t="s">
        <v>3689</v>
      </c>
      <c r="C114" s="693">
        <v>18671.790349999999</v>
      </c>
      <c r="D114" s="703">
        <v>0</v>
      </c>
      <c r="E114" s="694">
        <v>0</v>
      </c>
      <c r="F114" s="695">
        <v>15405.500349999998</v>
      </c>
      <c r="G114" s="696">
        <v>15405.500349999998</v>
      </c>
      <c r="H114" s="709">
        <v>0</v>
      </c>
      <c r="I114" s="697">
        <v>0</v>
      </c>
      <c r="J114" s="362">
        <v>3266.29</v>
      </c>
      <c r="K114" s="696">
        <v>3266.29</v>
      </c>
      <c r="L114" s="709">
        <v>0</v>
      </c>
      <c r="M114" s="710">
        <v>0</v>
      </c>
      <c r="N114" s="708">
        <v>0</v>
      </c>
      <c r="O114" s="709">
        <v>0</v>
      </c>
      <c r="P114" s="711">
        <v>0</v>
      </c>
      <c r="Q114" s="776" t="s">
        <v>94</v>
      </c>
    </row>
    <row r="115" spans="1:17" ht="45" customHeight="1" x14ac:dyDescent="0.2">
      <c r="A115" s="1173"/>
      <c r="B115" s="787" t="s">
        <v>3690</v>
      </c>
      <c r="C115" s="693">
        <v>730</v>
      </c>
      <c r="D115" s="703">
        <v>0</v>
      </c>
      <c r="E115" s="694">
        <v>0</v>
      </c>
      <c r="F115" s="695">
        <v>450</v>
      </c>
      <c r="G115" s="696">
        <v>450</v>
      </c>
      <c r="H115" s="709">
        <v>0</v>
      </c>
      <c r="I115" s="697">
        <v>0</v>
      </c>
      <c r="J115" s="362">
        <v>0</v>
      </c>
      <c r="K115" s="696">
        <v>0</v>
      </c>
      <c r="L115" s="709">
        <v>0</v>
      </c>
      <c r="M115" s="710">
        <v>0</v>
      </c>
      <c r="N115" s="708">
        <v>0</v>
      </c>
      <c r="O115" s="709">
        <v>0</v>
      </c>
      <c r="P115" s="711">
        <v>0</v>
      </c>
      <c r="Q115" s="776" t="s">
        <v>3675</v>
      </c>
    </row>
    <row r="116" spans="1:17" ht="34.5" customHeight="1" x14ac:dyDescent="0.2">
      <c r="A116" s="1173"/>
      <c r="B116" s="787" t="s">
        <v>3691</v>
      </c>
      <c r="C116" s="693">
        <v>1601.8705600000001</v>
      </c>
      <c r="D116" s="703">
        <v>0</v>
      </c>
      <c r="E116" s="694">
        <v>0</v>
      </c>
      <c r="F116" s="695">
        <v>1601.8705600000001</v>
      </c>
      <c r="G116" s="696">
        <v>1601.8705600000001</v>
      </c>
      <c r="H116" s="709">
        <v>0</v>
      </c>
      <c r="I116" s="697">
        <v>0</v>
      </c>
      <c r="J116" s="362">
        <v>0</v>
      </c>
      <c r="K116" s="696">
        <v>0</v>
      </c>
      <c r="L116" s="709">
        <v>0</v>
      </c>
      <c r="M116" s="710">
        <v>0</v>
      </c>
      <c r="N116" s="708">
        <v>0</v>
      </c>
      <c r="O116" s="709">
        <v>0</v>
      </c>
      <c r="P116" s="711">
        <v>0</v>
      </c>
      <c r="Q116" s="776" t="s">
        <v>386</v>
      </c>
    </row>
    <row r="117" spans="1:17" ht="24" customHeight="1" x14ac:dyDescent="0.2">
      <c r="A117" s="1173"/>
      <c r="B117" s="787" t="s">
        <v>3692</v>
      </c>
      <c r="C117" s="693">
        <v>653.33950000000004</v>
      </c>
      <c r="D117" s="703">
        <v>0</v>
      </c>
      <c r="E117" s="694">
        <v>0</v>
      </c>
      <c r="F117" s="695">
        <v>653.33950000000004</v>
      </c>
      <c r="G117" s="696">
        <v>653.33950000000004</v>
      </c>
      <c r="H117" s="709">
        <v>0</v>
      </c>
      <c r="I117" s="697">
        <v>0</v>
      </c>
      <c r="J117" s="362">
        <v>0</v>
      </c>
      <c r="K117" s="696">
        <v>0</v>
      </c>
      <c r="L117" s="709">
        <v>0</v>
      </c>
      <c r="M117" s="710">
        <v>0</v>
      </c>
      <c r="N117" s="708">
        <v>0</v>
      </c>
      <c r="O117" s="709">
        <v>0</v>
      </c>
      <c r="P117" s="711">
        <v>0</v>
      </c>
      <c r="Q117" s="776" t="s">
        <v>386</v>
      </c>
    </row>
    <row r="118" spans="1:17" ht="24" customHeight="1" x14ac:dyDescent="0.2">
      <c r="A118" s="1173"/>
      <c r="B118" s="787" t="s">
        <v>3693</v>
      </c>
      <c r="C118" s="693">
        <v>393.70236999999997</v>
      </c>
      <c r="D118" s="703">
        <v>0</v>
      </c>
      <c r="E118" s="694">
        <v>0</v>
      </c>
      <c r="F118" s="695">
        <v>393.70236999999997</v>
      </c>
      <c r="G118" s="696">
        <v>393.70236999999997</v>
      </c>
      <c r="H118" s="709">
        <v>0</v>
      </c>
      <c r="I118" s="697">
        <v>0</v>
      </c>
      <c r="J118" s="362">
        <v>0</v>
      </c>
      <c r="K118" s="696">
        <v>0</v>
      </c>
      <c r="L118" s="709">
        <v>0</v>
      </c>
      <c r="M118" s="710">
        <v>0</v>
      </c>
      <c r="N118" s="708">
        <v>0</v>
      </c>
      <c r="O118" s="709">
        <v>0</v>
      </c>
      <c r="P118" s="711">
        <v>0</v>
      </c>
      <c r="Q118" s="776" t="s">
        <v>94</v>
      </c>
    </row>
    <row r="119" spans="1:17" ht="34.5" customHeight="1" x14ac:dyDescent="0.2">
      <c r="A119" s="1173"/>
      <c r="B119" s="787" t="s">
        <v>3694</v>
      </c>
      <c r="C119" s="693">
        <v>1556</v>
      </c>
      <c r="D119" s="703">
        <v>0</v>
      </c>
      <c r="E119" s="694">
        <v>0</v>
      </c>
      <c r="F119" s="695">
        <v>1000</v>
      </c>
      <c r="G119" s="696">
        <v>1000</v>
      </c>
      <c r="H119" s="709">
        <v>0</v>
      </c>
      <c r="I119" s="697">
        <v>0</v>
      </c>
      <c r="J119" s="362">
        <v>0</v>
      </c>
      <c r="K119" s="696">
        <v>0</v>
      </c>
      <c r="L119" s="709">
        <v>0</v>
      </c>
      <c r="M119" s="710">
        <v>0</v>
      </c>
      <c r="N119" s="708">
        <v>0</v>
      </c>
      <c r="O119" s="709">
        <v>0</v>
      </c>
      <c r="P119" s="711">
        <v>0</v>
      </c>
      <c r="Q119" s="776" t="s">
        <v>376</v>
      </c>
    </row>
    <row r="120" spans="1:17" ht="34.5" customHeight="1" x14ac:dyDescent="0.2">
      <c r="A120" s="1173"/>
      <c r="B120" s="787" t="s">
        <v>3695</v>
      </c>
      <c r="C120" s="693">
        <v>9545</v>
      </c>
      <c r="D120" s="361">
        <v>0</v>
      </c>
      <c r="E120" s="694">
        <v>0</v>
      </c>
      <c r="F120" s="695">
        <v>1300</v>
      </c>
      <c r="G120" s="696">
        <v>1300</v>
      </c>
      <c r="H120" s="709">
        <v>0</v>
      </c>
      <c r="I120" s="697">
        <v>0</v>
      </c>
      <c r="J120" s="362">
        <v>6250</v>
      </c>
      <c r="K120" s="696">
        <v>6250</v>
      </c>
      <c r="L120" s="363">
        <v>0</v>
      </c>
      <c r="M120" s="698">
        <v>0</v>
      </c>
      <c r="N120" s="362">
        <v>0</v>
      </c>
      <c r="O120" s="363">
        <v>0</v>
      </c>
      <c r="P120" s="364">
        <v>0</v>
      </c>
      <c r="Q120" s="776" t="s">
        <v>3675</v>
      </c>
    </row>
    <row r="121" spans="1:17" ht="34.5" customHeight="1" x14ac:dyDescent="0.2">
      <c r="A121" s="1173"/>
      <c r="B121" s="787" t="s">
        <v>3696</v>
      </c>
      <c r="C121" s="693">
        <v>4693.768</v>
      </c>
      <c r="D121" s="361">
        <v>0</v>
      </c>
      <c r="E121" s="694">
        <v>0</v>
      </c>
      <c r="F121" s="695">
        <v>3469.768</v>
      </c>
      <c r="G121" s="696">
        <v>3469.768</v>
      </c>
      <c r="H121" s="709">
        <v>0</v>
      </c>
      <c r="I121" s="697">
        <v>0</v>
      </c>
      <c r="J121" s="362">
        <v>0</v>
      </c>
      <c r="K121" s="696">
        <v>0</v>
      </c>
      <c r="L121" s="363">
        <v>0</v>
      </c>
      <c r="M121" s="698">
        <v>0</v>
      </c>
      <c r="N121" s="362">
        <v>0</v>
      </c>
      <c r="O121" s="363">
        <v>0</v>
      </c>
      <c r="P121" s="364">
        <v>0</v>
      </c>
      <c r="Q121" s="784" t="s">
        <v>376</v>
      </c>
    </row>
    <row r="122" spans="1:17" ht="34.5" customHeight="1" x14ac:dyDescent="0.2">
      <c r="A122" s="1173"/>
      <c r="B122" s="787" t="s">
        <v>3697</v>
      </c>
      <c r="C122" s="693">
        <v>1500</v>
      </c>
      <c r="D122" s="361">
        <v>0</v>
      </c>
      <c r="E122" s="694">
        <v>0</v>
      </c>
      <c r="F122" s="695">
        <v>1500</v>
      </c>
      <c r="G122" s="696">
        <v>1500</v>
      </c>
      <c r="H122" s="709">
        <v>0</v>
      </c>
      <c r="I122" s="697">
        <v>0</v>
      </c>
      <c r="J122" s="362">
        <v>0</v>
      </c>
      <c r="K122" s="696">
        <v>0</v>
      </c>
      <c r="L122" s="363">
        <v>0</v>
      </c>
      <c r="M122" s="698">
        <v>0</v>
      </c>
      <c r="N122" s="362">
        <v>0</v>
      </c>
      <c r="O122" s="363">
        <v>0</v>
      </c>
      <c r="P122" s="364">
        <v>0</v>
      </c>
      <c r="Q122" s="776" t="s">
        <v>386</v>
      </c>
    </row>
    <row r="123" spans="1:17" ht="34.5" customHeight="1" x14ac:dyDescent="0.2">
      <c r="A123" s="1173"/>
      <c r="B123" s="787" t="s">
        <v>3698</v>
      </c>
      <c r="C123" s="693">
        <v>1592.74</v>
      </c>
      <c r="D123" s="788">
        <v>0</v>
      </c>
      <c r="E123" s="694">
        <v>0</v>
      </c>
      <c r="F123" s="695">
        <v>1592.74</v>
      </c>
      <c r="G123" s="696">
        <v>1592.74</v>
      </c>
      <c r="H123" s="709">
        <v>0</v>
      </c>
      <c r="I123" s="697">
        <v>0</v>
      </c>
      <c r="J123" s="362">
        <v>0</v>
      </c>
      <c r="K123" s="696">
        <v>0</v>
      </c>
      <c r="L123" s="791">
        <v>0</v>
      </c>
      <c r="M123" s="792">
        <v>0</v>
      </c>
      <c r="N123" s="793">
        <v>0</v>
      </c>
      <c r="O123" s="791">
        <v>0</v>
      </c>
      <c r="P123" s="794">
        <v>0</v>
      </c>
      <c r="Q123" s="784" t="s">
        <v>94</v>
      </c>
    </row>
    <row r="124" spans="1:17" ht="34.5" customHeight="1" x14ac:dyDescent="0.2">
      <c r="A124" s="1173"/>
      <c r="B124" s="787" t="s">
        <v>3699</v>
      </c>
      <c r="C124" s="693">
        <v>7628.2749100000001</v>
      </c>
      <c r="D124" s="703">
        <v>0</v>
      </c>
      <c r="E124" s="694">
        <v>0</v>
      </c>
      <c r="F124" s="695">
        <v>1828.2749099999999</v>
      </c>
      <c r="G124" s="696">
        <v>1828.2749099999999</v>
      </c>
      <c r="H124" s="709">
        <v>0</v>
      </c>
      <c r="I124" s="697">
        <v>0</v>
      </c>
      <c r="J124" s="362">
        <v>5800</v>
      </c>
      <c r="K124" s="696">
        <v>5800</v>
      </c>
      <c r="L124" s="709">
        <v>0</v>
      </c>
      <c r="M124" s="710">
        <v>0</v>
      </c>
      <c r="N124" s="708">
        <v>0</v>
      </c>
      <c r="O124" s="709">
        <v>0</v>
      </c>
      <c r="P124" s="711">
        <v>0</v>
      </c>
      <c r="Q124" s="784" t="s">
        <v>94</v>
      </c>
    </row>
    <row r="125" spans="1:17" ht="24" customHeight="1" x14ac:dyDescent="0.2">
      <c r="A125" s="1173"/>
      <c r="B125" s="787" t="s">
        <v>3700</v>
      </c>
      <c r="C125" s="693">
        <v>17211</v>
      </c>
      <c r="D125" s="703">
        <v>4500</v>
      </c>
      <c r="E125" s="694">
        <v>0</v>
      </c>
      <c r="F125" s="695">
        <v>5500</v>
      </c>
      <c r="G125" s="696">
        <v>5500</v>
      </c>
      <c r="H125" s="709">
        <v>0</v>
      </c>
      <c r="I125" s="697">
        <v>0</v>
      </c>
      <c r="J125" s="362">
        <v>7211</v>
      </c>
      <c r="K125" s="696">
        <v>7211</v>
      </c>
      <c r="L125" s="709">
        <v>0</v>
      </c>
      <c r="M125" s="710">
        <v>0</v>
      </c>
      <c r="N125" s="708">
        <v>0</v>
      </c>
      <c r="O125" s="709">
        <v>0</v>
      </c>
      <c r="P125" s="711">
        <v>0</v>
      </c>
      <c r="Q125" s="776" t="s">
        <v>386</v>
      </c>
    </row>
    <row r="126" spans="1:17" ht="34.5" customHeight="1" x14ac:dyDescent="0.2">
      <c r="A126" s="1173"/>
      <c r="B126" s="787" t="s">
        <v>3701</v>
      </c>
      <c r="C126" s="693">
        <v>655</v>
      </c>
      <c r="D126" s="703">
        <v>0</v>
      </c>
      <c r="E126" s="694">
        <v>0</v>
      </c>
      <c r="F126" s="695">
        <v>550</v>
      </c>
      <c r="G126" s="696">
        <v>550</v>
      </c>
      <c r="H126" s="709">
        <v>0</v>
      </c>
      <c r="I126" s="697">
        <v>0</v>
      </c>
      <c r="J126" s="362">
        <v>0</v>
      </c>
      <c r="K126" s="696">
        <v>0</v>
      </c>
      <c r="L126" s="709">
        <v>0</v>
      </c>
      <c r="M126" s="710">
        <v>0</v>
      </c>
      <c r="N126" s="708">
        <v>0</v>
      </c>
      <c r="O126" s="709">
        <v>0</v>
      </c>
      <c r="P126" s="711">
        <v>0</v>
      </c>
      <c r="Q126" s="784" t="s">
        <v>376</v>
      </c>
    </row>
    <row r="127" spans="1:17" ht="34.5" customHeight="1" x14ac:dyDescent="0.2">
      <c r="A127" s="1173"/>
      <c r="B127" s="787" t="s">
        <v>3702</v>
      </c>
      <c r="C127" s="693">
        <v>1033.74054</v>
      </c>
      <c r="D127" s="361">
        <v>0</v>
      </c>
      <c r="E127" s="694">
        <v>0</v>
      </c>
      <c r="F127" s="695">
        <v>1033.74054</v>
      </c>
      <c r="G127" s="696">
        <v>1033.74054</v>
      </c>
      <c r="H127" s="709">
        <v>0</v>
      </c>
      <c r="I127" s="697">
        <v>0</v>
      </c>
      <c r="J127" s="362">
        <v>0</v>
      </c>
      <c r="K127" s="696">
        <v>0</v>
      </c>
      <c r="L127" s="363">
        <v>0</v>
      </c>
      <c r="M127" s="698">
        <v>0</v>
      </c>
      <c r="N127" s="362">
        <v>0</v>
      </c>
      <c r="O127" s="363">
        <v>0</v>
      </c>
      <c r="P127" s="364">
        <v>0</v>
      </c>
      <c r="Q127" s="776" t="s">
        <v>94</v>
      </c>
    </row>
    <row r="128" spans="1:17" ht="34.5" customHeight="1" x14ac:dyDescent="0.2">
      <c r="A128" s="1173"/>
      <c r="B128" s="787" t="s">
        <v>3703</v>
      </c>
      <c r="C128" s="693">
        <v>1504.79737</v>
      </c>
      <c r="D128" s="788">
        <v>0</v>
      </c>
      <c r="E128" s="694">
        <v>0</v>
      </c>
      <c r="F128" s="695">
        <v>1504.79737</v>
      </c>
      <c r="G128" s="696">
        <v>1504.79737</v>
      </c>
      <c r="H128" s="709">
        <v>0</v>
      </c>
      <c r="I128" s="697">
        <v>0</v>
      </c>
      <c r="J128" s="362">
        <v>0</v>
      </c>
      <c r="K128" s="696">
        <v>0</v>
      </c>
      <c r="L128" s="791">
        <v>0</v>
      </c>
      <c r="M128" s="792">
        <v>0</v>
      </c>
      <c r="N128" s="793">
        <v>0</v>
      </c>
      <c r="O128" s="791">
        <v>0</v>
      </c>
      <c r="P128" s="794">
        <v>0</v>
      </c>
      <c r="Q128" s="784" t="s">
        <v>94</v>
      </c>
    </row>
    <row r="129" spans="1:17" ht="34.5" customHeight="1" x14ac:dyDescent="0.2">
      <c r="A129" s="1173"/>
      <c r="B129" s="787" t="s">
        <v>3704</v>
      </c>
      <c r="C129" s="693">
        <v>6064</v>
      </c>
      <c r="D129" s="703">
        <v>0</v>
      </c>
      <c r="E129" s="694">
        <v>0</v>
      </c>
      <c r="F129" s="695">
        <v>4800</v>
      </c>
      <c r="G129" s="696">
        <v>4800</v>
      </c>
      <c r="H129" s="709">
        <v>0</v>
      </c>
      <c r="I129" s="697">
        <v>0</v>
      </c>
      <c r="J129" s="362">
        <v>0</v>
      </c>
      <c r="K129" s="696">
        <v>0</v>
      </c>
      <c r="L129" s="709">
        <v>0</v>
      </c>
      <c r="M129" s="710">
        <v>0</v>
      </c>
      <c r="N129" s="708">
        <v>0</v>
      </c>
      <c r="O129" s="709">
        <v>0</v>
      </c>
      <c r="P129" s="711">
        <v>0</v>
      </c>
      <c r="Q129" s="784" t="s">
        <v>376</v>
      </c>
    </row>
    <row r="130" spans="1:17" ht="34.5" customHeight="1" x14ac:dyDescent="0.2">
      <c r="A130" s="1173"/>
      <c r="B130" s="787" t="s">
        <v>3705</v>
      </c>
      <c r="C130" s="693">
        <v>6700.84</v>
      </c>
      <c r="D130" s="703">
        <v>0</v>
      </c>
      <c r="E130" s="694">
        <v>0</v>
      </c>
      <c r="F130" s="695">
        <v>125.84</v>
      </c>
      <c r="G130" s="696">
        <v>125.84</v>
      </c>
      <c r="H130" s="709">
        <v>0</v>
      </c>
      <c r="I130" s="697">
        <v>0</v>
      </c>
      <c r="J130" s="362">
        <v>6575</v>
      </c>
      <c r="K130" s="696">
        <v>6575</v>
      </c>
      <c r="L130" s="709">
        <v>0</v>
      </c>
      <c r="M130" s="710">
        <v>0</v>
      </c>
      <c r="N130" s="708">
        <v>0</v>
      </c>
      <c r="O130" s="709">
        <v>0</v>
      </c>
      <c r="P130" s="711">
        <v>0</v>
      </c>
      <c r="Q130" s="776" t="s">
        <v>94</v>
      </c>
    </row>
    <row r="131" spans="1:17" ht="34.5" customHeight="1" x14ac:dyDescent="0.2">
      <c r="A131" s="1173"/>
      <c r="B131" s="787" t="s">
        <v>3706</v>
      </c>
      <c r="C131" s="693">
        <v>3557</v>
      </c>
      <c r="D131" s="703">
        <v>0</v>
      </c>
      <c r="E131" s="694">
        <v>0</v>
      </c>
      <c r="F131" s="695">
        <v>1600</v>
      </c>
      <c r="G131" s="696">
        <v>1600</v>
      </c>
      <c r="H131" s="709">
        <v>0</v>
      </c>
      <c r="I131" s="697">
        <v>0</v>
      </c>
      <c r="J131" s="362">
        <v>0</v>
      </c>
      <c r="K131" s="696">
        <v>0</v>
      </c>
      <c r="L131" s="709">
        <v>0</v>
      </c>
      <c r="M131" s="710">
        <v>0</v>
      </c>
      <c r="N131" s="708">
        <v>0</v>
      </c>
      <c r="O131" s="709">
        <v>0</v>
      </c>
      <c r="P131" s="711">
        <v>0</v>
      </c>
      <c r="Q131" s="784" t="s">
        <v>376</v>
      </c>
    </row>
    <row r="132" spans="1:17" ht="34.5" customHeight="1" x14ac:dyDescent="0.2">
      <c r="A132" s="1173"/>
      <c r="B132" s="1106" t="s">
        <v>3707</v>
      </c>
      <c r="C132" s="1095">
        <v>776</v>
      </c>
      <c r="D132" s="361">
        <v>0</v>
      </c>
      <c r="E132" s="694">
        <v>0</v>
      </c>
      <c r="F132" s="695">
        <v>500</v>
      </c>
      <c r="G132" s="696">
        <v>500</v>
      </c>
      <c r="H132" s="363">
        <v>0</v>
      </c>
      <c r="I132" s="697">
        <v>0</v>
      </c>
      <c r="J132" s="362">
        <v>0</v>
      </c>
      <c r="K132" s="696">
        <v>0</v>
      </c>
      <c r="L132" s="363">
        <v>0</v>
      </c>
      <c r="M132" s="698">
        <v>0</v>
      </c>
      <c r="N132" s="362">
        <v>0</v>
      </c>
      <c r="O132" s="363">
        <v>0</v>
      </c>
      <c r="P132" s="364">
        <v>0</v>
      </c>
      <c r="Q132" s="784" t="s">
        <v>376</v>
      </c>
    </row>
    <row r="133" spans="1:17" ht="34.5" customHeight="1" x14ac:dyDescent="0.2">
      <c r="A133" s="1173"/>
      <c r="B133" s="787" t="s">
        <v>3708</v>
      </c>
      <c r="C133" s="1083">
        <v>900</v>
      </c>
      <c r="D133" s="788">
        <v>0</v>
      </c>
      <c r="E133" s="737">
        <v>0</v>
      </c>
      <c r="F133" s="1085">
        <v>900</v>
      </c>
      <c r="G133" s="1086">
        <v>900</v>
      </c>
      <c r="H133" s="791">
        <v>0</v>
      </c>
      <c r="I133" s="1087">
        <v>0</v>
      </c>
      <c r="J133" s="798">
        <v>0</v>
      </c>
      <c r="K133" s="1086">
        <v>0</v>
      </c>
      <c r="L133" s="791">
        <v>0</v>
      </c>
      <c r="M133" s="792">
        <v>0</v>
      </c>
      <c r="N133" s="793">
        <v>0</v>
      </c>
      <c r="O133" s="791">
        <v>0</v>
      </c>
      <c r="P133" s="794">
        <v>0</v>
      </c>
      <c r="Q133" s="784" t="s">
        <v>386</v>
      </c>
    </row>
    <row r="134" spans="1:17" ht="34.5" customHeight="1" x14ac:dyDescent="0.2">
      <c r="A134" s="1173"/>
      <c r="B134" s="787" t="s">
        <v>3709</v>
      </c>
      <c r="C134" s="693">
        <v>482</v>
      </c>
      <c r="D134" s="703">
        <v>0</v>
      </c>
      <c r="E134" s="694">
        <v>0</v>
      </c>
      <c r="F134" s="695">
        <v>400</v>
      </c>
      <c r="G134" s="696">
        <v>400</v>
      </c>
      <c r="H134" s="709">
        <v>0</v>
      </c>
      <c r="I134" s="697">
        <v>0</v>
      </c>
      <c r="J134" s="362">
        <v>0</v>
      </c>
      <c r="K134" s="696">
        <v>0</v>
      </c>
      <c r="L134" s="709">
        <v>0</v>
      </c>
      <c r="M134" s="710">
        <v>0</v>
      </c>
      <c r="N134" s="708">
        <v>0</v>
      </c>
      <c r="O134" s="709">
        <v>0</v>
      </c>
      <c r="P134" s="711">
        <v>0</v>
      </c>
      <c r="Q134" s="784" t="s">
        <v>376</v>
      </c>
    </row>
    <row r="135" spans="1:17" ht="34.5" customHeight="1" x14ac:dyDescent="0.2">
      <c r="A135" s="1173"/>
      <c r="B135" s="787" t="s">
        <v>3710</v>
      </c>
      <c r="C135" s="693">
        <v>3251.5958799999999</v>
      </c>
      <c r="D135" s="703">
        <v>0</v>
      </c>
      <c r="E135" s="694">
        <v>0</v>
      </c>
      <c r="F135" s="695">
        <v>3251.5958799999999</v>
      </c>
      <c r="G135" s="696">
        <v>3251.5958799999999</v>
      </c>
      <c r="H135" s="709">
        <v>0</v>
      </c>
      <c r="I135" s="697">
        <v>0</v>
      </c>
      <c r="J135" s="362">
        <v>0</v>
      </c>
      <c r="K135" s="696">
        <v>0</v>
      </c>
      <c r="L135" s="709">
        <v>0</v>
      </c>
      <c r="M135" s="710">
        <v>0</v>
      </c>
      <c r="N135" s="708">
        <v>0</v>
      </c>
      <c r="O135" s="709">
        <v>0</v>
      </c>
      <c r="P135" s="711">
        <v>0</v>
      </c>
      <c r="Q135" s="776" t="s">
        <v>94</v>
      </c>
    </row>
    <row r="136" spans="1:17" ht="24" customHeight="1" x14ac:dyDescent="0.2">
      <c r="A136" s="1173"/>
      <c r="B136" s="787" t="s">
        <v>3711</v>
      </c>
      <c r="C136" s="693">
        <v>15431.02412</v>
      </c>
      <c r="D136" s="703">
        <v>0</v>
      </c>
      <c r="E136" s="694">
        <v>1731</v>
      </c>
      <c r="F136" s="695">
        <v>5000.02412</v>
      </c>
      <c r="G136" s="696">
        <v>5000.02412</v>
      </c>
      <c r="H136" s="709">
        <v>0</v>
      </c>
      <c r="I136" s="697">
        <v>0</v>
      </c>
      <c r="J136" s="362">
        <v>8700</v>
      </c>
      <c r="K136" s="696">
        <v>8700</v>
      </c>
      <c r="L136" s="709">
        <v>0</v>
      </c>
      <c r="M136" s="710">
        <v>0</v>
      </c>
      <c r="N136" s="708">
        <v>0</v>
      </c>
      <c r="O136" s="709">
        <v>0</v>
      </c>
      <c r="P136" s="711">
        <v>0</v>
      </c>
      <c r="Q136" s="776" t="s">
        <v>386</v>
      </c>
    </row>
    <row r="137" spans="1:17" ht="34.5" customHeight="1" x14ac:dyDescent="0.2">
      <c r="A137" s="1173"/>
      <c r="B137" s="787" t="s">
        <v>3712</v>
      </c>
      <c r="C137" s="693">
        <v>2336</v>
      </c>
      <c r="D137" s="703">
        <v>0</v>
      </c>
      <c r="E137" s="694">
        <v>0</v>
      </c>
      <c r="F137" s="695">
        <v>1400</v>
      </c>
      <c r="G137" s="696">
        <v>1400</v>
      </c>
      <c r="H137" s="709">
        <v>0</v>
      </c>
      <c r="I137" s="697">
        <v>0</v>
      </c>
      <c r="J137" s="362">
        <v>0</v>
      </c>
      <c r="K137" s="696">
        <v>0</v>
      </c>
      <c r="L137" s="709">
        <v>0</v>
      </c>
      <c r="M137" s="710">
        <v>0</v>
      </c>
      <c r="N137" s="708">
        <v>0</v>
      </c>
      <c r="O137" s="709">
        <v>0</v>
      </c>
      <c r="P137" s="711">
        <v>0</v>
      </c>
      <c r="Q137" s="784" t="s">
        <v>376</v>
      </c>
    </row>
    <row r="138" spans="1:17" ht="34.5" customHeight="1" x14ac:dyDescent="0.2">
      <c r="A138" s="1173"/>
      <c r="B138" s="787" t="s">
        <v>3713</v>
      </c>
      <c r="C138" s="693">
        <v>1127</v>
      </c>
      <c r="D138" s="361">
        <v>0</v>
      </c>
      <c r="E138" s="694">
        <v>0</v>
      </c>
      <c r="F138" s="695">
        <v>900</v>
      </c>
      <c r="G138" s="696">
        <v>900</v>
      </c>
      <c r="H138" s="709">
        <v>0</v>
      </c>
      <c r="I138" s="697">
        <v>0</v>
      </c>
      <c r="J138" s="362">
        <v>0</v>
      </c>
      <c r="K138" s="696">
        <v>0</v>
      </c>
      <c r="L138" s="363">
        <v>0</v>
      </c>
      <c r="M138" s="698">
        <v>0</v>
      </c>
      <c r="N138" s="362">
        <v>0</v>
      </c>
      <c r="O138" s="363">
        <v>0</v>
      </c>
      <c r="P138" s="364">
        <v>0</v>
      </c>
      <c r="Q138" s="784" t="s">
        <v>376</v>
      </c>
    </row>
    <row r="139" spans="1:17" ht="34.5" customHeight="1" x14ac:dyDescent="0.2">
      <c r="A139" s="1173"/>
      <c r="B139" s="787" t="s">
        <v>3714</v>
      </c>
      <c r="C139" s="693">
        <v>609</v>
      </c>
      <c r="D139" s="361">
        <v>0</v>
      </c>
      <c r="E139" s="694">
        <v>0</v>
      </c>
      <c r="F139" s="695">
        <v>400</v>
      </c>
      <c r="G139" s="696">
        <v>400</v>
      </c>
      <c r="H139" s="709">
        <v>0</v>
      </c>
      <c r="I139" s="697">
        <v>0</v>
      </c>
      <c r="J139" s="362">
        <v>0</v>
      </c>
      <c r="K139" s="696">
        <v>0</v>
      </c>
      <c r="L139" s="363">
        <v>0</v>
      </c>
      <c r="M139" s="698">
        <v>0</v>
      </c>
      <c r="N139" s="362">
        <v>0</v>
      </c>
      <c r="O139" s="363">
        <v>0</v>
      </c>
      <c r="P139" s="364">
        <v>0</v>
      </c>
      <c r="Q139" s="784" t="s">
        <v>376</v>
      </c>
    </row>
    <row r="140" spans="1:17" ht="34.5" customHeight="1" x14ac:dyDescent="0.2">
      <c r="A140" s="1173"/>
      <c r="B140" s="787" t="s">
        <v>3715</v>
      </c>
      <c r="C140" s="693">
        <v>4999.58</v>
      </c>
      <c r="D140" s="361">
        <v>0</v>
      </c>
      <c r="E140" s="694">
        <v>0</v>
      </c>
      <c r="F140" s="695">
        <v>45.98</v>
      </c>
      <c r="G140" s="696">
        <v>45.98</v>
      </c>
      <c r="H140" s="709">
        <v>0</v>
      </c>
      <c r="I140" s="697">
        <v>0</v>
      </c>
      <c r="J140" s="362">
        <v>4953.6000000000004</v>
      </c>
      <c r="K140" s="696">
        <v>4953.6000000000004</v>
      </c>
      <c r="L140" s="363">
        <v>0</v>
      </c>
      <c r="M140" s="698">
        <v>0</v>
      </c>
      <c r="N140" s="362">
        <v>0</v>
      </c>
      <c r="O140" s="363">
        <v>0</v>
      </c>
      <c r="P140" s="364">
        <v>0</v>
      </c>
      <c r="Q140" s="776" t="s">
        <v>386</v>
      </c>
    </row>
    <row r="141" spans="1:17" ht="34.5" customHeight="1" x14ac:dyDescent="0.2">
      <c r="A141" s="1173"/>
      <c r="B141" s="787" t="s">
        <v>3716</v>
      </c>
      <c r="C141" s="693">
        <v>532.01519999999994</v>
      </c>
      <c r="D141" s="361">
        <v>0</v>
      </c>
      <c r="E141" s="694">
        <v>0</v>
      </c>
      <c r="F141" s="695">
        <v>532.01519999999994</v>
      </c>
      <c r="G141" s="696">
        <v>532.01519999999994</v>
      </c>
      <c r="H141" s="709">
        <v>0</v>
      </c>
      <c r="I141" s="697">
        <v>0</v>
      </c>
      <c r="J141" s="362">
        <v>0</v>
      </c>
      <c r="K141" s="696">
        <v>0</v>
      </c>
      <c r="L141" s="363">
        <v>0</v>
      </c>
      <c r="M141" s="698">
        <v>0</v>
      </c>
      <c r="N141" s="362">
        <v>0</v>
      </c>
      <c r="O141" s="363">
        <v>0</v>
      </c>
      <c r="P141" s="364">
        <v>0</v>
      </c>
      <c r="Q141" s="776" t="s">
        <v>386</v>
      </c>
    </row>
    <row r="142" spans="1:17" ht="34.5" customHeight="1" x14ac:dyDescent="0.2">
      <c r="A142" s="1173"/>
      <c r="B142" s="787" t="s">
        <v>3717</v>
      </c>
      <c r="C142" s="693">
        <v>2136.6581900000001</v>
      </c>
      <c r="D142" s="361">
        <v>0</v>
      </c>
      <c r="E142" s="694">
        <v>0</v>
      </c>
      <c r="F142" s="695">
        <v>2136.6581900000001</v>
      </c>
      <c r="G142" s="696">
        <v>2136.6581900000001</v>
      </c>
      <c r="H142" s="709">
        <v>0</v>
      </c>
      <c r="I142" s="697">
        <v>0</v>
      </c>
      <c r="J142" s="362">
        <v>0</v>
      </c>
      <c r="K142" s="696">
        <v>0</v>
      </c>
      <c r="L142" s="363">
        <v>0</v>
      </c>
      <c r="M142" s="698">
        <v>0</v>
      </c>
      <c r="N142" s="362">
        <v>0</v>
      </c>
      <c r="O142" s="363">
        <v>0</v>
      </c>
      <c r="P142" s="364">
        <v>0</v>
      </c>
      <c r="Q142" s="776" t="s">
        <v>386</v>
      </c>
    </row>
    <row r="143" spans="1:17" ht="34.5" customHeight="1" x14ac:dyDescent="0.2">
      <c r="A143" s="1173"/>
      <c r="B143" s="787" t="s">
        <v>3718</v>
      </c>
      <c r="C143" s="693">
        <v>457</v>
      </c>
      <c r="D143" s="361">
        <v>0</v>
      </c>
      <c r="E143" s="694">
        <v>0</v>
      </c>
      <c r="F143" s="695">
        <v>450</v>
      </c>
      <c r="G143" s="696">
        <v>450</v>
      </c>
      <c r="H143" s="709">
        <v>0</v>
      </c>
      <c r="I143" s="697">
        <v>0</v>
      </c>
      <c r="J143" s="362">
        <v>0</v>
      </c>
      <c r="K143" s="696">
        <v>0</v>
      </c>
      <c r="L143" s="363">
        <v>0</v>
      </c>
      <c r="M143" s="698">
        <v>0</v>
      </c>
      <c r="N143" s="362">
        <v>0</v>
      </c>
      <c r="O143" s="363">
        <v>0</v>
      </c>
      <c r="P143" s="364">
        <v>0</v>
      </c>
      <c r="Q143" s="784" t="s">
        <v>376</v>
      </c>
    </row>
    <row r="144" spans="1:17" ht="34.5" customHeight="1" x14ac:dyDescent="0.2">
      <c r="A144" s="1173"/>
      <c r="B144" s="787" t="s">
        <v>3719</v>
      </c>
      <c r="C144" s="693">
        <v>1354.0312799999999</v>
      </c>
      <c r="D144" s="361">
        <v>0</v>
      </c>
      <c r="E144" s="694">
        <v>0</v>
      </c>
      <c r="F144" s="695">
        <v>1354.0312799999999</v>
      </c>
      <c r="G144" s="696">
        <v>1354.0312799999999</v>
      </c>
      <c r="H144" s="709">
        <v>0</v>
      </c>
      <c r="I144" s="697">
        <v>0</v>
      </c>
      <c r="J144" s="362">
        <v>0</v>
      </c>
      <c r="K144" s="696">
        <v>0</v>
      </c>
      <c r="L144" s="363">
        <v>0</v>
      </c>
      <c r="M144" s="698">
        <v>0</v>
      </c>
      <c r="N144" s="362">
        <v>0</v>
      </c>
      <c r="O144" s="363">
        <v>0</v>
      </c>
      <c r="P144" s="364">
        <v>0</v>
      </c>
      <c r="Q144" s="776" t="s">
        <v>386</v>
      </c>
    </row>
    <row r="145" spans="1:17" ht="24" customHeight="1" x14ac:dyDescent="0.2">
      <c r="A145" s="1173"/>
      <c r="B145" s="787" t="s">
        <v>3720</v>
      </c>
      <c r="C145" s="693">
        <v>3000.09</v>
      </c>
      <c r="D145" s="361">
        <v>0</v>
      </c>
      <c r="E145" s="694">
        <v>0</v>
      </c>
      <c r="F145" s="695">
        <v>228.69</v>
      </c>
      <c r="G145" s="696">
        <v>228.69</v>
      </c>
      <c r="H145" s="709">
        <v>0</v>
      </c>
      <c r="I145" s="697">
        <v>0</v>
      </c>
      <c r="J145" s="362">
        <v>2771.4</v>
      </c>
      <c r="K145" s="696">
        <v>2771.4</v>
      </c>
      <c r="L145" s="363">
        <v>0</v>
      </c>
      <c r="M145" s="698">
        <v>0</v>
      </c>
      <c r="N145" s="362">
        <v>0</v>
      </c>
      <c r="O145" s="363">
        <v>0</v>
      </c>
      <c r="P145" s="364">
        <v>0</v>
      </c>
      <c r="Q145" s="776" t="s">
        <v>386</v>
      </c>
    </row>
    <row r="146" spans="1:17" ht="34.5" customHeight="1" x14ac:dyDescent="0.2">
      <c r="A146" s="1173"/>
      <c r="B146" s="787" t="s">
        <v>3721</v>
      </c>
      <c r="C146" s="693">
        <v>6427.8339999999998</v>
      </c>
      <c r="D146" s="361">
        <v>0</v>
      </c>
      <c r="E146" s="694">
        <v>0</v>
      </c>
      <c r="F146" s="695">
        <v>3077.8339999999998</v>
      </c>
      <c r="G146" s="696">
        <v>3077.8339999999998</v>
      </c>
      <c r="H146" s="709">
        <v>0</v>
      </c>
      <c r="I146" s="697">
        <v>0</v>
      </c>
      <c r="J146" s="362">
        <v>3350</v>
      </c>
      <c r="K146" s="696">
        <v>3350</v>
      </c>
      <c r="L146" s="363">
        <v>0</v>
      </c>
      <c r="M146" s="698">
        <v>0</v>
      </c>
      <c r="N146" s="362">
        <v>0</v>
      </c>
      <c r="O146" s="363">
        <v>0</v>
      </c>
      <c r="P146" s="364">
        <v>0</v>
      </c>
      <c r="Q146" s="776" t="s">
        <v>386</v>
      </c>
    </row>
    <row r="147" spans="1:17" ht="34.5" customHeight="1" x14ac:dyDescent="0.2">
      <c r="A147" s="1173"/>
      <c r="B147" s="787" t="s">
        <v>3722</v>
      </c>
      <c r="C147" s="693">
        <v>315</v>
      </c>
      <c r="D147" s="361">
        <v>0</v>
      </c>
      <c r="E147" s="694">
        <v>0</v>
      </c>
      <c r="F147" s="695">
        <v>290</v>
      </c>
      <c r="G147" s="696">
        <v>290</v>
      </c>
      <c r="H147" s="709">
        <v>0</v>
      </c>
      <c r="I147" s="697">
        <v>0</v>
      </c>
      <c r="J147" s="362">
        <v>0</v>
      </c>
      <c r="K147" s="696">
        <v>0</v>
      </c>
      <c r="L147" s="363">
        <v>0</v>
      </c>
      <c r="M147" s="698">
        <v>0</v>
      </c>
      <c r="N147" s="362">
        <v>0</v>
      </c>
      <c r="O147" s="363">
        <v>0</v>
      </c>
      <c r="P147" s="364">
        <v>0</v>
      </c>
      <c r="Q147" s="784" t="s">
        <v>376</v>
      </c>
    </row>
    <row r="148" spans="1:17" ht="34.5" customHeight="1" x14ac:dyDescent="0.2">
      <c r="A148" s="1173"/>
      <c r="B148" s="787" t="s">
        <v>3476</v>
      </c>
      <c r="C148" s="693">
        <v>1400</v>
      </c>
      <c r="D148" s="361">
        <v>0</v>
      </c>
      <c r="E148" s="694">
        <v>0</v>
      </c>
      <c r="F148" s="695">
        <v>1100</v>
      </c>
      <c r="G148" s="696">
        <v>1100</v>
      </c>
      <c r="H148" s="709">
        <v>0</v>
      </c>
      <c r="I148" s="697">
        <v>0</v>
      </c>
      <c r="J148" s="362">
        <v>0</v>
      </c>
      <c r="K148" s="696">
        <v>0</v>
      </c>
      <c r="L148" s="363">
        <v>0</v>
      </c>
      <c r="M148" s="698">
        <v>0</v>
      </c>
      <c r="N148" s="362">
        <v>0</v>
      </c>
      <c r="O148" s="363">
        <v>0</v>
      </c>
      <c r="P148" s="364">
        <v>0</v>
      </c>
      <c r="Q148" s="784" t="s">
        <v>376</v>
      </c>
    </row>
    <row r="149" spans="1:17" ht="24" customHeight="1" x14ac:dyDescent="0.2">
      <c r="A149" s="1173"/>
      <c r="B149" s="787" t="s">
        <v>3723</v>
      </c>
      <c r="C149" s="693">
        <v>3557.0209999999997</v>
      </c>
      <c r="D149" s="361">
        <v>0</v>
      </c>
      <c r="E149" s="694">
        <v>0</v>
      </c>
      <c r="F149" s="695">
        <v>3557.0209999999997</v>
      </c>
      <c r="G149" s="696">
        <v>3557.0209999999997</v>
      </c>
      <c r="H149" s="709">
        <v>0</v>
      </c>
      <c r="I149" s="697">
        <v>0</v>
      </c>
      <c r="J149" s="362">
        <v>0</v>
      </c>
      <c r="K149" s="696">
        <v>0</v>
      </c>
      <c r="L149" s="363">
        <v>0</v>
      </c>
      <c r="M149" s="698">
        <v>0</v>
      </c>
      <c r="N149" s="362">
        <v>0</v>
      </c>
      <c r="O149" s="363">
        <v>0</v>
      </c>
      <c r="P149" s="364">
        <v>0</v>
      </c>
      <c r="Q149" s="776" t="s">
        <v>386</v>
      </c>
    </row>
    <row r="150" spans="1:17" ht="24" customHeight="1" x14ac:dyDescent="0.2">
      <c r="A150" s="1173"/>
      <c r="B150" s="700" t="s">
        <v>2042</v>
      </c>
      <c r="C150" s="693">
        <v>3246.8766599999999</v>
      </c>
      <c r="D150" s="703">
        <v>0</v>
      </c>
      <c r="E150" s="694">
        <v>2808</v>
      </c>
      <c r="F150" s="695">
        <v>438.87665999999996</v>
      </c>
      <c r="G150" s="696">
        <v>438.87665999999996</v>
      </c>
      <c r="H150" s="709">
        <v>0</v>
      </c>
      <c r="I150" s="697">
        <v>0</v>
      </c>
      <c r="J150" s="362">
        <v>0</v>
      </c>
      <c r="K150" s="696">
        <v>0</v>
      </c>
      <c r="L150" s="709">
        <v>0</v>
      </c>
      <c r="M150" s="710">
        <v>0</v>
      </c>
      <c r="N150" s="708">
        <v>0</v>
      </c>
      <c r="O150" s="709">
        <v>0</v>
      </c>
      <c r="P150" s="711">
        <v>0</v>
      </c>
      <c r="Q150" s="761" t="s">
        <v>94</v>
      </c>
    </row>
    <row r="151" spans="1:17" ht="24" customHeight="1" x14ac:dyDescent="0.2">
      <c r="A151" s="1173"/>
      <c r="B151" s="787" t="s">
        <v>3724</v>
      </c>
      <c r="C151" s="693">
        <v>6431.6324599999998</v>
      </c>
      <c r="D151" s="361">
        <v>0</v>
      </c>
      <c r="E151" s="694">
        <v>0</v>
      </c>
      <c r="F151" s="695">
        <v>4431.6324599999998</v>
      </c>
      <c r="G151" s="696">
        <v>4431.6324599999998</v>
      </c>
      <c r="H151" s="709">
        <v>0</v>
      </c>
      <c r="I151" s="697">
        <v>0</v>
      </c>
      <c r="J151" s="362">
        <v>2000</v>
      </c>
      <c r="K151" s="696">
        <v>2000</v>
      </c>
      <c r="L151" s="363">
        <v>0</v>
      </c>
      <c r="M151" s="698">
        <v>0</v>
      </c>
      <c r="N151" s="362">
        <v>0</v>
      </c>
      <c r="O151" s="363">
        <v>0</v>
      </c>
      <c r="P151" s="364">
        <v>0</v>
      </c>
      <c r="Q151" s="776" t="s">
        <v>386</v>
      </c>
    </row>
    <row r="152" spans="1:17" ht="45" customHeight="1" x14ac:dyDescent="0.2">
      <c r="A152" s="1173"/>
      <c r="B152" s="1106" t="s">
        <v>3725</v>
      </c>
      <c r="C152" s="1095">
        <v>2261.0360000000001</v>
      </c>
      <c r="D152" s="361">
        <v>0</v>
      </c>
      <c r="E152" s="694">
        <v>0</v>
      </c>
      <c r="F152" s="695">
        <v>2111.0360000000001</v>
      </c>
      <c r="G152" s="696">
        <v>2111.0360000000001</v>
      </c>
      <c r="H152" s="363">
        <v>0</v>
      </c>
      <c r="I152" s="697">
        <v>0</v>
      </c>
      <c r="J152" s="362">
        <v>0</v>
      </c>
      <c r="K152" s="696">
        <v>0</v>
      </c>
      <c r="L152" s="363">
        <v>0</v>
      </c>
      <c r="M152" s="698">
        <v>0</v>
      </c>
      <c r="N152" s="362">
        <v>0</v>
      </c>
      <c r="O152" s="363">
        <v>0</v>
      </c>
      <c r="P152" s="364">
        <v>0</v>
      </c>
      <c r="Q152" s="784" t="s">
        <v>376</v>
      </c>
    </row>
    <row r="153" spans="1:17" ht="34.5" customHeight="1" x14ac:dyDescent="0.2">
      <c r="A153" s="1173"/>
      <c r="B153" s="787" t="s">
        <v>3726</v>
      </c>
      <c r="C153" s="1083">
        <v>381.93794000000003</v>
      </c>
      <c r="D153" s="795">
        <v>0</v>
      </c>
      <c r="E153" s="737">
        <v>0</v>
      </c>
      <c r="F153" s="1085">
        <v>381.93794000000003</v>
      </c>
      <c r="G153" s="1086">
        <v>381.93794000000003</v>
      </c>
      <c r="H153" s="791">
        <v>0</v>
      </c>
      <c r="I153" s="1087">
        <v>0</v>
      </c>
      <c r="J153" s="798">
        <v>0</v>
      </c>
      <c r="K153" s="1086">
        <v>0</v>
      </c>
      <c r="L153" s="796">
        <v>0</v>
      </c>
      <c r="M153" s="797">
        <v>0</v>
      </c>
      <c r="N153" s="798">
        <v>0</v>
      </c>
      <c r="O153" s="796">
        <v>0</v>
      </c>
      <c r="P153" s="799">
        <v>0</v>
      </c>
      <c r="Q153" s="784" t="s">
        <v>94</v>
      </c>
    </row>
    <row r="154" spans="1:17" ht="34.5" customHeight="1" x14ac:dyDescent="0.2">
      <c r="A154" s="1173"/>
      <c r="B154" s="787" t="s">
        <v>3727</v>
      </c>
      <c r="C154" s="693">
        <v>786</v>
      </c>
      <c r="D154" s="361">
        <v>0</v>
      </c>
      <c r="E154" s="694">
        <v>0</v>
      </c>
      <c r="F154" s="695">
        <v>700</v>
      </c>
      <c r="G154" s="696">
        <v>700</v>
      </c>
      <c r="H154" s="709">
        <v>0</v>
      </c>
      <c r="I154" s="697">
        <v>0</v>
      </c>
      <c r="J154" s="362">
        <v>0</v>
      </c>
      <c r="K154" s="696">
        <v>0</v>
      </c>
      <c r="L154" s="363">
        <v>0</v>
      </c>
      <c r="M154" s="698">
        <v>0</v>
      </c>
      <c r="N154" s="362">
        <v>0</v>
      </c>
      <c r="O154" s="363">
        <v>0</v>
      </c>
      <c r="P154" s="364">
        <v>0</v>
      </c>
      <c r="Q154" s="776" t="s">
        <v>376</v>
      </c>
    </row>
    <row r="155" spans="1:17" ht="34.5" customHeight="1" x14ac:dyDescent="0.2">
      <c r="A155" s="1173"/>
      <c r="B155" s="700" t="s">
        <v>3728</v>
      </c>
      <c r="C155" s="693">
        <v>46034.656999999999</v>
      </c>
      <c r="D155" s="703">
        <v>0</v>
      </c>
      <c r="E155" s="694">
        <v>0</v>
      </c>
      <c r="F155" s="695">
        <v>679.65700000000004</v>
      </c>
      <c r="G155" s="696">
        <v>679.65700000000004</v>
      </c>
      <c r="H155" s="709">
        <v>0</v>
      </c>
      <c r="I155" s="697">
        <v>0</v>
      </c>
      <c r="J155" s="362">
        <v>25000</v>
      </c>
      <c r="K155" s="696">
        <v>25000</v>
      </c>
      <c r="L155" s="709">
        <v>0</v>
      </c>
      <c r="M155" s="710">
        <v>0</v>
      </c>
      <c r="N155" s="708">
        <v>20000</v>
      </c>
      <c r="O155" s="709"/>
      <c r="P155" s="711">
        <v>0</v>
      </c>
      <c r="Q155" s="776" t="s">
        <v>376</v>
      </c>
    </row>
    <row r="156" spans="1:17" ht="24" customHeight="1" x14ac:dyDescent="0.2">
      <c r="A156" s="1173"/>
      <c r="B156" s="700" t="s">
        <v>3729</v>
      </c>
      <c r="C156" s="693">
        <v>22</v>
      </c>
      <c r="D156" s="703">
        <v>0</v>
      </c>
      <c r="E156" s="694">
        <v>0</v>
      </c>
      <c r="F156" s="695">
        <v>22</v>
      </c>
      <c r="G156" s="696">
        <v>22</v>
      </c>
      <c r="H156" s="709">
        <v>0</v>
      </c>
      <c r="I156" s="697">
        <v>0</v>
      </c>
      <c r="J156" s="362">
        <v>0</v>
      </c>
      <c r="K156" s="696">
        <v>0</v>
      </c>
      <c r="L156" s="709">
        <v>0</v>
      </c>
      <c r="M156" s="710">
        <v>0</v>
      </c>
      <c r="N156" s="708">
        <v>0</v>
      </c>
      <c r="O156" s="709">
        <v>0</v>
      </c>
      <c r="P156" s="711">
        <v>0</v>
      </c>
      <c r="Q156" s="761" t="s">
        <v>94</v>
      </c>
    </row>
    <row r="157" spans="1:17" ht="34.5" customHeight="1" x14ac:dyDescent="0.2">
      <c r="A157" s="1173"/>
      <c r="B157" s="700" t="s">
        <v>3730</v>
      </c>
      <c r="C157" s="693">
        <v>5260</v>
      </c>
      <c r="D157" s="703">
        <v>0</v>
      </c>
      <c r="E157" s="694">
        <v>0</v>
      </c>
      <c r="F157" s="695">
        <v>5200</v>
      </c>
      <c r="G157" s="696">
        <v>5200</v>
      </c>
      <c r="H157" s="709">
        <v>0</v>
      </c>
      <c r="I157" s="697">
        <v>0</v>
      </c>
      <c r="J157" s="362">
        <v>0</v>
      </c>
      <c r="K157" s="696">
        <v>0</v>
      </c>
      <c r="L157" s="709">
        <v>0</v>
      </c>
      <c r="M157" s="710">
        <v>0</v>
      </c>
      <c r="N157" s="708">
        <v>0</v>
      </c>
      <c r="O157" s="709">
        <v>0</v>
      </c>
      <c r="P157" s="711">
        <v>0</v>
      </c>
      <c r="Q157" s="776" t="s">
        <v>376</v>
      </c>
    </row>
    <row r="158" spans="1:17" ht="34.5" customHeight="1" x14ac:dyDescent="0.2">
      <c r="A158" s="1173"/>
      <c r="B158" s="700" t="s">
        <v>3731</v>
      </c>
      <c r="C158" s="693">
        <v>1094</v>
      </c>
      <c r="D158" s="703">
        <v>0</v>
      </c>
      <c r="E158" s="694">
        <v>0</v>
      </c>
      <c r="F158" s="695">
        <v>800</v>
      </c>
      <c r="G158" s="696">
        <v>800</v>
      </c>
      <c r="H158" s="709">
        <v>0</v>
      </c>
      <c r="I158" s="697">
        <v>0</v>
      </c>
      <c r="J158" s="362">
        <v>0</v>
      </c>
      <c r="K158" s="696">
        <v>0</v>
      </c>
      <c r="L158" s="709">
        <v>0</v>
      </c>
      <c r="M158" s="710">
        <v>0</v>
      </c>
      <c r="N158" s="708">
        <v>0</v>
      </c>
      <c r="O158" s="709">
        <v>0</v>
      </c>
      <c r="P158" s="711">
        <v>0</v>
      </c>
      <c r="Q158" s="776" t="s">
        <v>376</v>
      </c>
    </row>
    <row r="159" spans="1:17" ht="34.5" customHeight="1" x14ac:dyDescent="0.2">
      <c r="A159" s="1173"/>
      <c r="B159" s="700" t="s">
        <v>3732</v>
      </c>
      <c r="C159" s="693">
        <v>5500.0069999999996</v>
      </c>
      <c r="D159" s="703">
        <v>0</v>
      </c>
      <c r="E159" s="694">
        <v>0</v>
      </c>
      <c r="F159" s="695">
        <v>147.77699999999999</v>
      </c>
      <c r="G159" s="696">
        <v>147.77699999999999</v>
      </c>
      <c r="H159" s="709">
        <v>0</v>
      </c>
      <c r="I159" s="697">
        <v>0</v>
      </c>
      <c r="J159" s="362">
        <v>5338.23</v>
      </c>
      <c r="K159" s="696">
        <v>5338.23</v>
      </c>
      <c r="L159" s="709">
        <v>0</v>
      </c>
      <c r="M159" s="710">
        <v>0</v>
      </c>
      <c r="N159" s="708">
        <v>0</v>
      </c>
      <c r="O159" s="709">
        <v>0</v>
      </c>
      <c r="P159" s="711">
        <v>0</v>
      </c>
      <c r="Q159" s="776" t="s">
        <v>3675</v>
      </c>
    </row>
    <row r="160" spans="1:17" ht="24" customHeight="1" x14ac:dyDescent="0.2">
      <c r="A160" s="1173"/>
      <c r="B160" s="700" t="s">
        <v>3733</v>
      </c>
      <c r="C160" s="693">
        <v>3001.1203800000003</v>
      </c>
      <c r="D160" s="703">
        <v>0</v>
      </c>
      <c r="E160" s="694">
        <v>0</v>
      </c>
      <c r="F160" s="695">
        <v>3001.1203800000003</v>
      </c>
      <c r="G160" s="696">
        <v>3001.1203800000003</v>
      </c>
      <c r="H160" s="709">
        <v>0</v>
      </c>
      <c r="I160" s="697">
        <v>0</v>
      </c>
      <c r="J160" s="362">
        <v>0</v>
      </c>
      <c r="K160" s="696">
        <v>0</v>
      </c>
      <c r="L160" s="709">
        <v>0</v>
      </c>
      <c r="M160" s="710">
        <v>0</v>
      </c>
      <c r="N160" s="708">
        <v>0</v>
      </c>
      <c r="O160" s="709">
        <v>0</v>
      </c>
      <c r="P160" s="711">
        <v>0</v>
      </c>
      <c r="Q160" s="761" t="s">
        <v>94</v>
      </c>
    </row>
    <row r="161" spans="1:17" ht="34.5" customHeight="1" x14ac:dyDescent="0.2">
      <c r="A161" s="1173"/>
      <c r="B161" s="700" t="s">
        <v>3734</v>
      </c>
      <c r="C161" s="693">
        <v>6631.0010000000002</v>
      </c>
      <c r="D161" s="703">
        <v>0</v>
      </c>
      <c r="E161" s="694">
        <v>0</v>
      </c>
      <c r="F161" s="695">
        <v>233.911</v>
      </c>
      <c r="G161" s="696">
        <v>233.911</v>
      </c>
      <c r="H161" s="709">
        <v>0</v>
      </c>
      <c r="I161" s="697">
        <v>0</v>
      </c>
      <c r="J161" s="362">
        <v>5997.09</v>
      </c>
      <c r="K161" s="696">
        <v>5997.09</v>
      </c>
      <c r="L161" s="709">
        <v>0</v>
      </c>
      <c r="M161" s="710">
        <v>0</v>
      </c>
      <c r="N161" s="708">
        <v>0</v>
      </c>
      <c r="O161" s="709">
        <v>0</v>
      </c>
      <c r="P161" s="711">
        <v>0</v>
      </c>
      <c r="Q161" s="776" t="s">
        <v>3735</v>
      </c>
    </row>
    <row r="162" spans="1:17" ht="24.75" customHeight="1" thickBot="1" x14ac:dyDescent="0.25">
      <c r="A162" s="1174"/>
      <c r="B162" s="700" t="s">
        <v>3736</v>
      </c>
      <c r="C162" s="693">
        <v>7400</v>
      </c>
      <c r="D162" s="703">
        <v>0</v>
      </c>
      <c r="E162" s="694">
        <v>0</v>
      </c>
      <c r="F162" s="695">
        <v>84.7</v>
      </c>
      <c r="G162" s="696">
        <v>84.7</v>
      </c>
      <c r="H162" s="709">
        <v>0</v>
      </c>
      <c r="I162" s="697">
        <v>0</v>
      </c>
      <c r="J162" s="362">
        <v>7315.3</v>
      </c>
      <c r="K162" s="696">
        <v>7315.3</v>
      </c>
      <c r="L162" s="709">
        <v>0</v>
      </c>
      <c r="M162" s="710">
        <v>0</v>
      </c>
      <c r="N162" s="708">
        <v>0</v>
      </c>
      <c r="O162" s="709">
        <v>0</v>
      </c>
      <c r="P162" s="711">
        <v>0</v>
      </c>
      <c r="Q162" s="761" t="s">
        <v>94</v>
      </c>
    </row>
    <row r="163" spans="1:17" s="659" customFormat="1" ht="15.75" customHeight="1" thickBot="1" x14ac:dyDescent="0.25">
      <c r="A163" s="1163" t="s">
        <v>380</v>
      </c>
      <c r="B163" s="1164"/>
      <c r="C163" s="713">
        <v>382574.64286999998</v>
      </c>
      <c r="D163" s="714">
        <v>12753</v>
      </c>
      <c r="E163" s="715">
        <v>38352.600059999997</v>
      </c>
      <c r="F163" s="716">
        <v>162509.89281000002</v>
      </c>
      <c r="G163" s="717">
        <v>160849.89281000002</v>
      </c>
      <c r="H163" s="717">
        <v>1660</v>
      </c>
      <c r="I163" s="718">
        <v>0</v>
      </c>
      <c r="J163" s="716">
        <v>127258.15</v>
      </c>
      <c r="K163" s="717">
        <v>127258.15</v>
      </c>
      <c r="L163" s="717">
        <v>0</v>
      </c>
      <c r="M163" s="718">
        <v>0</v>
      </c>
      <c r="N163" s="716">
        <v>20000</v>
      </c>
      <c r="O163" s="717">
        <v>0</v>
      </c>
      <c r="P163" s="718">
        <v>0</v>
      </c>
      <c r="Q163" s="719"/>
    </row>
    <row r="164" spans="1:17" s="659" customFormat="1" ht="18.75" customHeight="1" thickBot="1" x14ac:dyDescent="0.3">
      <c r="A164" s="1123" t="s">
        <v>379</v>
      </c>
      <c r="B164" s="1124"/>
      <c r="C164" s="1124"/>
      <c r="D164" s="1124"/>
      <c r="E164" s="1124"/>
      <c r="F164" s="1124"/>
      <c r="G164" s="1124"/>
      <c r="H164" s="1124"/>
      <c r="I164" s="1124"/>
      <c r="J164" s="1124"/>
      <c r="K164" s="1124"/>
      <c r="L164" s="1124"/>
      <c r="M164" s="1124"/>
      <c r="N164" s="1124"/>
      <c r="O164" s="1124"/>
      <c r="P164" s="1124"/>
      <c r="Q164" s="1125"/>
    </row>
    <row r="165" spans="1:17" s="659" customFormat="1" ht="68.25" customHeight="1" x14ac:dyDescent="0.2">
      <c r="A165" s="1175"/>
      <c r="B165" s="735" t="s">
        <v>3737</v>
      </c>
      <c r="C165" s="681">
        <v>311948.68218999996</v>
      </c>
      <c r="D165" s="795">
        <v>39924</v>
      </c>
      <c r="E165" s="737">
        <v>259.81967000000003</v>
      </c>
      <c r="F165" s="684">
        <v>158.28251999999998</v>
      </c>
      <c r="G165" s="685">
        <v>158.28251999999998</v>
      </c>
      <c r="H165" s="685">
        <v>0</v>
      </c>
      <c r="I165" s="686">
        <v>0</v>
      </c>
      <c r="J165" s="687">
        <v>33716.58</v>
      </c>
      <c r="K165" s="685">
        <v>33716.58</v>
      </c>
      <c r="L165" s="688">
        <v>0</v>
      </c>
      <c r="M165" s="690">
        <v>0</v>
      </c>
      <c r="N165" s="687">
        <v>16555</v>
      </c>
      <c r="O165" s="688">
        <v>16621</v>
      </c>
      <c r="P165" s="690">
        <v>204714</v>
      </c>
      <c r="Q165" s="770" t="s">
        <v>3333</v>
      </c>
    </row>
    <row r="166" spans="1:17" s="659" customFormat="1" ht="12.75" customHeight="1" x14ac:dyDescent="0.2">
      <c r="A166" s="1173"/>
      <c r="B166" s="700" t="s">
        <v>3738</v>
      </c>
      <c r="C166" s="693">
        <v>7335.7127700000001</v>
      </c>
      <c r="D166" s="361">
        <v>0</v>
      </c>
      <c r="E166" s="694">
        <v>0</v>
      </c>
      <c r="F166" s="695">
        <v>760.74277000000006</v>
      </c>
      <c r="G166" s="696">
        <v>760.74277000000006</v>
      </c>
      <c r="H166" s="696">
        <v>0</v>
      </c>
      <c r="I166" s="697">
        <v>0</v>
      </c>
      <c r="J166" s="362">
        <v>4574.97</v>
      </c>
      <c r="K166" s="696">
        <v>4574.97</v>
      </c>
      <c r="L166" s="363">
        <v>0</v>
      </c>
      <c r="M166" s="364">
        <v>0</v>
      </c>
      <c r="N166" s="362">
        <v>2000</v>
      </c>
      <c r="O166" s="363">
        <v>0</v>
      </c>
      <c r="P166" s="364">
        <v>0</v>
      </c>
      <c r="Q166" s="800" t="s">
        <v>94</v>
      </c>
    </row>
    <row r="167" spans="1:17" s="659" customFormat="1" ht="12.75" customHeight="1" x14ac:dyDescent="0.2">
      <c r="A167" s="1173"/>
      <c r="B167" s="700" t="s">
        <v>377</v>
      </c>
      <c r="C167" s="693">
        <v>16795.593000000001</v>
      </c>
      <c r="D167" s="361">
        <v>8023.4933600000004</v>
      </c>
      <c r="E167" s="694">
        <v>6766.2076399999996</v>
      </c>
      <c r="F167" s="695">
        <v>2005.8919999999998</v>
      </c>
      <c r="G167" s="696">
        <v>2005.8919999999998</v>
      </c>
      <c r="H167" s="696">
        <v>0</v>
      </c>
      <c r="I167" s="697">
        <v>0</v>
      </c>
      <c r="J167" s="362">
        <v>0</v>
      </c>
      <c r="K167" s="696">
        <v>0</v>
      </c>
      <c r="L167" s="363">
        <v>0</v>
      </c>
      <c r="M167" s="364">
        <v>0</v>
      </c>
      <c r="N167" s="362">
        <v>0</v>
      </c>
      <c r="O167" s="363">
        <v>0</v>
      </c>
      <c r="P167" s="364">
        <v>0</v>
      </c>
      <c r="Q167" s="800" t="s">
        <v>94</v>
      </c>
    </row>
    <row r="168" spans="1:17" s="659" customFormat="1" ht="34.5" customHeight="1" x14ac:dyDescent="0.2">
      <c r="A168" s="1173"/>
      <c r="B168" s="700" t="s">
        <v>3332</v>
      </c>
      <c r="C168" s="693">
        <v>7000</v>
      </c>
      <c r="D168" s="361">
        <v>0</v>
      </c>
      <c r="E168" s="694">
        <v>1741.78325</v>
      </c>
      <c r="F168" s="695">
        <v>3758.21675</v>
      </c>
      <c r="G168" s="696">
        <v>3758.21675</v>
      </c>
      <c r="H168" s="696">
        <v>0</v>
      </c>
      <c r="I168" s="697">
        <v>0</v>
      </c>
      <c r="J168" s="362">
        <v>0</v>
      </c>
      <c r="K168" s="696">
        <v>0</v>
      </c>
      <c r="L168" s="363">
        <v>0</v>
      </c>
      <c r="M168" s="364">
        <v>0</v>
      </c>
      <c r="N168" s="362">
        <v>0</v>
      </c>
      <c r="O168" s="363">
        <v>0</v>
      </c>
      <c r="P168" s="364">
        <v>0</v>
      </c>
      <c r="Q168" s="776" t="s">
        <v>376</v>
      </c>
    </row>
    <row r="169" spans="1:17" s="659" customFormat="1" ht="34.5" customHeight="1" x14ac:dyDescent="0.2">
      <c r="A169" s="1173"/>
      <c r="B169" s="700" t="s">
        <v>3331</v>
      </c>
      <c r="C169" s="693">
        <v>4975.9448299999995</v>
      </c>
      <c r="D169" s="361">
        <v>0</v>
      </c>
      <c r="E169" s="694">
        <v>133.19999999999999</v>
      </c>
      <c r="F169" s="695">
        <v>4842.7448299999996</v>
      </c>
      <c r="G169" s="696">
        <v>4842.7448299999996</v>
      </c>
      <c r="H169" s="696">
        <v>0</v>
      </c>
      <c r="I169" s="697">
        <v>0</v>
      </c>
      <c r="J169" s="362">
        <v>0</v>
      </c>
      <c r="K169" s="696">
        <v>0</v>
      </c>
      <c r="L169" s="363">
        <v>0</v>
      </c>
      <c r="M169" s="364">
        <v>0</v>
      </c>
      <c r="N169" s="362">
        <v>0</v>
      </c>
      <c r="O169" s="363">
        <v>0</v>
      </c>
      <c r="P169" s="364">
        <v>0</v>
      </c>
      <c r="Q169" s="800" t="s">
        <v>94</v>
      </c>
    </row>
    <row r="170" spans="1:17" s="659" customFormat="1" ht="34.5" customHeight="1" x14ac:dyDescent="0.2">
      <c r="A170" s="1173"/>
      <c r="B170" s="700" t="s">
        <v>3330</v>
      </c>
      <c r="C170" s="693">
        <v>1004.96</v>
      </c>
      <c r="D170" s="361">
        <v>0</v>
      </c>
      <c r="E170" s="694">
        <v>93.5</v>
      </c>
      <c r="F170" s="695">
        <v>757.46</v>
      </c>
      <c r="G170" s="696">
        <v>757.46</v>
      </c>
      <c r="H170" s="696">
        <v>0</v>
      </c>
      <c r="I170" s="697">
        <v>0</v>
      </c>
      <c r="J170" s="362">
        <v>0</v>
      </c>
      <c r="K170" s="696">
        <v>0</v>
      </c>
      <c r="L170" s="363">
        <v>0</v>
      </c>
      <c r="M170" s="364">
        <v>0</v>
      </c>
      <c r="N170" s="362">
        <v>0</v>
      </c>
      <c r="O170" s="363">
        <v>0</v>
      </c>
      <c r="P170" s="364">
        <v>0</v>
      </c>
      <c r="Q170" s="776" t="s">
        <v>376</v>
      </c>
    </row>
    <row r="171" spans="1:17" s="659" customFormat="1" ht="24" customHeight="1" x14ac:dyDescent="0.2">
      <c r="A171" s="1173"/>
      <c r="B171" s="700" t="s">
        <v>3329</v>
      </c>
      <c r="C171" s="693">
        <v>47126</v>
      </c>
      <c r="D171" s="361">
        <v>0</v>
      </c>
      <c r="E171" s="694">
        <v>60.5</v>
      </c>
      <c r="F171" s="695">
        <v>1141.03</v>
      </c>
      <c r="G171" s="696">
        <v>1141.03</v>
      </c>
      <c r="H171" s="696">
        <v>0</v>
      </c>
      <c r="I171" s="697">
        <v>0</v>
      </c>
      <c r="J171" s="362">
        <v>25275.47</v>
      </c>
      <c r="K171" s="696">
        <v>25275.47</v>
      </c>
      <c r="L171" s="363">
        <v>0</v>
      </c>
      <c r="M171" s="364">
        <v>0</v>
      </c>
      <c r="N171" s="362">
        <v>20649</v>
      </c>
      <c r="O171" s="363">
        <v>0</v>
      </c>
      <c r="P171" s="364">
        <v>0</v>
      </c>
      <c r="Q171" s="800" t="s">
        <v>94</v>
      </c>
    </row>
    <row r="172" spans="1:17" s="659" customFormat="1" ht="24" customHeight="1" x14ac:dyDescent="0.2">
      <c r="A172" s="1173"/>
      <c r="B172" s="700" t="s">
        <v>2076</v>
      </c>
      <c r="C172" s="693">
        <v>11887.412600000003</v>
      </c>
      <c r="D172" s="361">
        <v>0</v>
      </c>
      <c r="E172" s="694">
        <v>0</v>
      </c>
      <c r="F172" s="695">
        <v>11887.412600000003</v>
      </c>
      <c r="G172" s="696">
        <v>11887.412600000003</v>
      </c>
      <c r="H172" s="696">
        <v>0</v>
      </c>
      <c r="I172" s="697">
        <v>0</v>
      </c>
      <c r="J172" s="362">
        <v>0</v>
      </c>
      <c r="K172" s="696">
        <v>0</v>
      </c>
      <c r="L172" s="363">
        <v>0</v>
      </c>
      <c r="M172" s="364">
        <v>0</v>
      </c>
      <c r="N172" s="362">
        <v>0</v>
      </c>
      <c r="O172" s="363">
        <v>0</v>
      </c>
      <c r="P172" s="364">
        <v>0</v>
      </c>
      <c r="Q172" s="801" t="s">
        <v>94</v>
      </c>
    </row>
    <row r="173" spans="1:17" s="659" customFormat="1" ht="34.5" customHeight="1" x14ac:dyDescent="0.2">
      <c r="A173" s="1173"/>
      <c r="B173" s="700" t="s">
        <v>3739</v>
      </c>
      <c r="C173" s="693">
        <v>8961.6012200000005</v>
      </c>
      <c r="D173" s="361">
        <v>0</v>
      </c>
      <c r="E173" s="694">
        <v>0</v>
      </c>
      <c r="F173" s="695">
        <v>6881.6012199999996</v>
      </c>
      <c r="G173" s="696">
        <v>1.2199999991935329E-3</v>
      </c>
      <c r="H173" s="696">
        <v>6881.6</v>
      </c>
      <c r="I173" s="697">
        <v>0</v>
      </c>
      <c r="J173" s="362">
        <v>0</v>
      </c>
      <c r="K173" s="696">
        <v>0</v>
      </c>
      <c r="L173" s="363">
        <v>0</v>
      </c>
      <c r="M173" s="364">
        <v>0</v>
      </c>
      <c r="N173" s="362">
        <v>0</v>
      </c>
      <c r="O173" s="363">
        <v>0</v>
      </c>
      <c r="P173" s="364">
        <v>0</v>
      </c>
      <c r="Q173" s="776" t="s">
        <v>376</v>
      </c>
    </row>
    <row r="174" spans="1:17" s="659" customFormat="1" ht="34.5" customHeight="1" x14ac:dyDescent="0.2">
      <c r="A174" s="1173"/>
      <c r="B174" s="1094" t="s">
        <v>3509</v>
      </c>
      <c r="C174" s="1095">
        <v>12000</v>
      </c>
      <c r="D174" s="361">
        <v>0</v>
      </c>
      <c r="E174" s="694">
        <v>0</v>
      </c>
      <c r="F174" s="695">
        <v>4000</v>
      </c>
      <c r="G174" s="696">
        <v>4000</v>
      </c>
      <c r="H174" s="696">
        <v>0</v>
      </c>
      <c r="I174" s="697">
        <v>0</v>
      </c>
      <c r="J174" s="362">
        <v>0</v>
      </c>
      <c r="K174" s="696">
        <v>0</v>
      </c>
      <c r="L174" s="363">
        <v>0</v>
      </c>
      <c r="M174" s="364">
        <v>0</v>
      </c>
      <c r="N174" s="362">
        <v>0</v>
      </c>
      <c r="O174" s="363">
        <v>0</v>
      </c>
      <c r="P174" s="364">
        <v>0</v>
      </c>
      <c r="Q174" s="776" t="s">
        <v>376</v>
      </c>
    </row>
    <row r="175" spans="1:17" s="659" customFormat="1" ht="34.5" customHeight="1" x14ac:dyDescent="0.2">
      <c r="A175" s="1173"/>
      <c r="B175" s="735" t="s">
        <v>3510</v>
      </c>
      <c r="C175" s="1083">
        <v>1529</v>
      </c>
      <c r="D175" s="795">
        <v>0</v>
      </c>
      <c r="E175" s="737">
        <v>0</v>
      </c>
      <c r="F175" s="1085">
        <v>500</v>
      </c>
      <c r="G175" s="1086">
        <v>500</v>
      </c>
      <c r="H175" s="1086">
        <v>0</v>
      </c>
      <c r="I175" s="1087">
        <v>0</v>
      </c>
      <c r="J175" s="798">
        <v>0</v>
      </c>
      <c r="K175" s="1086">
        <v>0</v>
      </c>
      <c r="L175" s="796">
        <v>0</v>
      </c>
      <c r="M175" s="799">
        <v>0</v>
      </c>
      <c r="N175" s="798">
        <v>0</v>
      </c>
      <c r="O175" s="796">
        <v>0</v>
      </c>
      <c r="P175" s="799">
        <v>0</v>
      </c>
      <c r="Q175" s="784" t="s">
        <v>376</v>
      </c>
    </row>
    <row r="176" spans="1:17" s="659" customFormat="1" ht="34.5" customHeight="1" x14ac:dyDescent="0.2">
      <c r="A176" s="1173"/>
      <c r="B176" s="700" t="s">
        <v>3328</v>
      </c>
      <c r="C176" s="693">
        <v>4033.3810000000003</v>
      </c>
      <c r="D176" s="361">
        <v>0</v>
      </c>
      <c r="E176" s="694">
        <v>517.27499999999998</v>
      </c>
      <c r="F176" s="695">
        <v>3516.1060000000002</v>
      </c>
      <c r="G176" s="696">
        <v>3516.1060000000002</v>
      </c>
      <c r="H176" s="696">
        <v>0</v>
      </c>
      <c r="I176" s="697">
        <v>0</v>
      </c>
      <c r="J176" s="362">
        <v>0</v>
      </c>
      <c r="K176" s="696">
        <v>0</v>
      </c>
      <c r="L176" s="363">
        <v>0</v>
      </c>
      <c r="M176" s="364">
        <v>0</v>
      </c>
      <c r="N176" s="362">
        <v>0</v>
      </c>
      <c r="O176" s="363">
        <v>0</v>
      </c>
      <c r="P176" s="364">
        <v>0</v>
      </c>
      <c r="Q176" s="800" t="s">
        <v>94</v>
      </c>
    </row>
    <row r="177" spans="1:17" s="659" customFormat="1" ht="24" customHeight="1" x14ac:dyDescent="0.2">
      <c r="A177" s="1173"/>
      <c r="B177" s="700" t="s">
        <v>3327</v>
      </c>
      <c r="C177" s="693">
        <v>2490.1110699999999</v>
      </c>
      <c r="D177" s="361">
        <v>0</v>
      </c>
      <c r="E177" s="694">
        <v>102.366</v>
      </c>
      <c r="F177" s="695">
        <v>1389.64507</v>
      </c>
      <c r="G177" s="696">
        <v>1389.64507</v>
      </c>
      <c r="H177" s="696">
        <v>0</v>
      </c>
      <c r="I177" s="697">
        <v>0</v>
      </c>
      <c r="J177" s="362">
        <v>998.1</v>
      </c>
      <c r="K177" s="696">
        <v>998.1</v>
      </c>
      <c r="L177" s="363">
        <v>0</v>
      </c>
      <c r="M177" s="364">
        <v>0</v>
      </c>
      <c r="N177" s="362">
        <v>0</v>
      </c>
      <c r="O177" s="363">
        <v>0</v>
      </c>
      <c r="P177" s="364">
        <v>0</v>
      </c>
      <c r="Q177" s="800" t="s">
        <v>94</v>
      </c>
    </row>
    <row r="178" spans="1:17" s="659" customFormat="1" ht="24" customHeight="1" x14ac:dyDescent="0.2">
      <c r="A178" s="1173"/>
      <c r="B178" s="700" t="s">
        <v>3511</v>
      </c>
      <c r="C178" s="693">
        <v>1945.09</v>
      </c>
      <c r="D178" s="361">
        <v>0</v>
      </c>
      <c r="E178" s="694">
        <v>0</v>
      </c>
      <c r="F178" s="695">
        <v>1945.09</v>
      </c>
      <c r="G178" s="696">
        <v>1945.09</v>
      </c>
      <c r="H178" s="696">
        <v>0</v>
      </c>
      <c r="I178" s="697">
        <v>0</v>
      </c>
      <c r="J178" s="362">
        <v>0</v>
      </c>
      <c r="K178" s="696">
        <v>0</v>
      </c>
      <c r="L178" s="363">
        <v>0</v>
      </c>
      <c r="M178" s="364">
        <v>0</v>
      </c>
      <c r="N178" s="362">
        <v>0</v>
      </c>
      <c r="O178" s="363">
        <v>0</v>
      </c>
      <c r="P178" s="364">
        <v>0</v>
      </c>
      <c r="Q178" s="800" t="s">
        <v>94</v>
      </c>
    </row>
    <row r="179" spans="1:17" s="659" customFormat="1" ht="24" customHeight="1" x14ac:dyDescent="0.2">
      <c r="A179" s="1173"/>
      <c r="B179" s="700" t="s">
        <v>3512</v>
      </c>
      <c r="C179" s="693">
        <v>1044.069</v>
      </c>
      <c r="D179" s="361">
        <v>0</v>
      </c>
      <c r="E179" s="694">
        <v>0</v>
      </c>
      <c r="F179" s="695">
        <v>1044.069</v>
      </c>
      <c r="G179" s="696">
        <v>1044.069</v>
      </c>
      <c r="H179" s="696">
        <v>0</v>
      </c>
      <c r="I179" s="697">
        <v>0</v>
      </c>
      <c r="J179" s="362">
        <v>0</v>
      </c>
      <c r="K179" s="696">
        <v>0</v>
      </c>
      <c r="L179" s="363">
        <v>0</v>
      </c>
      <c r="M179" s="364">
        <v>0</v>
      </c>
      <c r="N179" s="362">
        <v>0</v>
      </c>
      <c r="O179" s="363">
        <v>0</v>
      </c>
      <c r="P179" s="364">
        <v>0</v>
      </c>
      <c r="Q179" s="800" t="s">
        <v>94</v>
      </c>
    </row>
    <row r="180" spans="1:17" s="659" customFormat="1" ht="24" customHeight="1" x14ac:dyDescent="0.2">
      <c r="A180" s="1173"/>
      <c r="B180" s="700" t="s">
        <v>3513</v>
      </c>
      <c r="C180" s="693">
        <v>1306.8</v>
      </c>
      <c r="D180" s="361">
        <v>0</v>
      </c>
      <c r="E180" s="694">
        <v>0</v>
      </c>
      <c r="F180" s="695">
        <v>1306.8</v>
      </c>
      <c r="G180" s="696">
        <v>1306.8</v>
      </c>
      <c r="H180" s="696">
        <v>0</v>
      </c>
      <c r="I180" s="697">
        <v>0</v>
      </c>
      <c r="J180" s="362">
        <v>0</v>
      </c>
      <c r="K180" s="696">
        <v>0</v>
      </c>
      <c r="L180" s="363">
        <v>0</v>
      </c>
      <c r="M180" s="364">
        <v>0</v>
      </c>
      <c r="N180" s="362">
        <v>0</v>
      </c>
      <c r="O180" s="363">
        <v>0</v>
      </c>
      <c r="P180" s="364">
        <v>0</v>
      </c>
      <c r="Q180" s="800" t="s">
        <v>94</v>
      </c>
    </row>
    <row r="181" spans="1:17" s="659" customFormat="1" ht="24" customHeight="1" x14ac:dyDescent="0.2">
      <c r="A181" s="1173"/>
      <c r="B181" s="700" t="s">
        <v>3514</v>
      </c>
      <c r="C181" s="693">
        <v>136.82679999999999</v>
      </c>
      <c r="D181" s="361">
        <v>0</v>
      </c>
      <c r="E181" s="694">
        <v>0</v>
      </c>
      <c r="F181" s="695">
        <v>136.82679999999999</v>
      </c>
      <c r="G181" s="696">
        <v>136.82679999999999</v>
      </c>
      <c r="H181" s="696">
        <v>0</v>
      </c>
      <c r="I181" s="697">
        <v>0</v>
      </c>
      <c r="J181" s="362">
        <v>0</v>
      </c>
      <c r="K181" s="696">
        <v>0</v>
      </c>
      <c r="L181" s="363">
        <v>0</v>
      </c>
      <c r="M181" s="364">
        <v>0</v>
      </c>
      <c r="N181" s="362">
        <v>0</v>
      </c>
      <c r="O181" s="363">
        <v>0</v>
      </c>
      <c r="P181" s="364">
        <v>0</v>
      </c>
      <c r="Q181" s="800" t="s">
        <v>94</v>
      </c>
    </row>
    <row r="182" spans="1:17" s="659" customFormat="1" ht="24" customHeight="1" x14ac:dyDescent="0.2">
      <c r="A182" s="1173"/>
      <c r="B182" s="700" t="s">
        <v>3740</v>
      </c>
      <c r="C182" s="693">
        <v>7326.9125000000004</v>
      </c>
      <c r="D182" s="361">
        <v>0</v>
      </c>
      <c r="E182" s="694">
        <v>157.30000000000001</v>
      </c>
      <c r="F182" s="695">
        <v>7169.6125000000002</v>
      </c>
      <c r="G182" s="696">
        <v>7169.6125000000002</v>
      </c>
      <c r="H182" s="696">
        <v>0</v>
      </c>
      <c r="I182" s="697">
        <v>0</v>
      </c>
      <c r="J182" s="362">
        <v>0</v>
      </c>
      <c r="K182" s="696">
        <v>0</v>
      </c>
      <c r="L182" s="363">
        <v>0</v>
      </c>
      <c r="M182" s="364">
        <v>0</v>
      </c>
      <c r="N182" s="362">
        <v>0</v>
      </c>
      <c r="O182" s="363">
        <v>0</v>
      </c>
      <c r="P182" s="364">
        <v>0</v>
      </c>
      <c r="Q182" s="800" t="s">
        <v>94</v>
      </c>
    </row>
    <row r="183" spans="1:17" s="659" customFormat="1" ht="34.5" customHeight="1" x14ac:dyDescent="0.2">
      <c r="A183" s="1173"/>
      <c r="B183" s="700" t="s">
        <v>3516</v>
      </c>
      <c r="C183" s="693">
        <v>5503</v>
      </c>
      <c r="D183" s="361">
        <v>0</v>
      </c>
      <c r="E183" s="694">
        <v>0</v>
      </c>
      <c r="F183" s="695">
        <v>5000</v>
      </c>
      <c r="G183" s="696">
        <v>5000</v>
      </c>
      <c r="H183" s="696">
        <v>0</v>
      </c>
      <c r="I183" s="697">
        <v>0</v>
      </c>
      <c r="J183" s="362">
        <v>0</v>
      </c>
      <c r="K183" s="696">
        <v>0</v>
      </c>
      <c r="L183" s="363">
        <v>0</v>
      </c>
      <c r="M183" s="364">
        <v>0</v>
      </c>
      <c r="N183" s="362">
        <v>0</v>
      </c>
      <c r="O183" s="363">
        <v>0</v>
      </c>
      <c r="P183" s="364">
        <v>0</v>
      </c>
      <c r="Q183" s="776" t="s">
        <v>376</v>
      </c>
    </row>
    <row r="184" spans="1:17" s="659" customFormat="1" ht="34.5" customHeight="1" x14ac:dyDescent="0.2">
      <c r="A184" s="1173"/>
      <c r="B184" s="700" t="s">
        <v>3517</v>
      </c>
      <c r="C184" s="693">
        <v>120</v>
      </c>
      <c r="D184" s="361">
        <v>0</v>
      </c>
      <c r="E184" s="694">
        <v>0</v>
      </c>
      <c r="F184" s="695">
        <v>120</v>
      </c>
      <c r="G184" s="696">
        <v>120</v>
      </c>
      <c r="H184" s="696">
        <v>0</v>
      </c>
      <c r="I184" s="697">
        <v>0</v>
      </c>
      <c r="J184" s="362">
        <v>0</v>
      </c>
      <c r="K184" s="696">
        <v>0</v>
      </c>
      <c r="L184" s="363">
        <v>0</v>
      </c>
      <c r="M184" s="364">
        <v>0</v>
      </c>
      <c r="N184" s="362">
        <v>0</v>
      </c>
      <c r="O184" s="363">
        <v>0</v>
      </c>
      <c r="P184" s="364">
        <v>0</v>
      </c>
      <c r="Q184" s="800" t="s">
        <v>94</v>
      </c>
    </row>
    <row r="185" spans="1:17" s="659" customFormat="1" ht="34.5" customHeight="1" x14ac:dyDescent="0.2">
      <c r="A185" s="1173"/>
      <c r="B185" s="700" t="s">
        <v>3518</v>
      </c>
      <c r="C185" s="693">
        <v>159.99964000000003</v>
      </c>
      <c r="D185" s="361">
        <v>0</v>
      </c>
      <c r="E185" s="694">
        <v>0</v>
      </c>
      <c r="F185" s="695">
        <v>159.99964000000003</v>
      </c>
      <c r="G185" s="696">
        <v>159.99964000000003</v>
      </c>
      <c r="H185" s="696">
        <v>0</v>
      </c>
      <c r="I185" s="697">
        <v>0</v>
      </c>
      <c r="J185" s="362">
        <v>0</v>
      </c>
      <c r="K185" s="696">
        <v>0</v>
      </c>
      <c r="L185" s="363">
        <v>0</v>
      </c>
      <c r="M185" s="364">
        <v>0</v>
      </c>
      <c r="N185" s="362">
        <v>0</v>
      </c>
      <c r="O185" s="363">
        <v>0</v>
      </c>
      <c r="P185" s="364">
        <v>0</v>
      </c>
      <c r="Q185" s="800" t="s">
        <v>94</v>
      </c>
    </row>
    <row r="186" spans="1:17" s="659" customFormat="1" ht="34.5" customHeight="1" x14ac:dyDescent="0.2">
      <c r="A186" s="1173"/>
      <c r="B186" s="700" t="s">
        <v>3520</v>
      </c>
      <c r="C186" s="693">
        <v>496.1</v>
      </c>
      <c r="D186" s="361">
        <v>0</v>
      </c>
      <c r="E186" s="694">
        <v>0</v>
      </c>
      <c r="F186" s="695">
        <v>150</v>
      </c>
      <c r="G186" s="696">
        <v>150</v>
      </c>
      <c r="H186" s="696">
        <v>0</v>
      </c>
      <c r="I186" s="697">
        <v>0</v>
      </c>
      <c r="J186" s="362">
        <v>0</v>
      </c>
      <c r="K186" s="696">
        <v>0</v>
      </c>
      <c r="L186" s="363">
        <v>0</v>
      </c>
      <c r="M186" s="364">
        <v>0</v>
      </c>
      <c r="N186" s="362">
        <v>0</v>
      </c>
      <c r="O186" s="363">
        <v>0</v>
      </c>
      <c r="P186" s="364">
        <v>0</v>
      </c>
      <c r="Q186" s="776" t="s">
        <v>376</v>
      </c>
    </row>
    <row r="187" spans="1:17" s="659" customFormat="1" ht="24" customHeight="1" x14ac:dyDescent="0.2">
      <c r="A187" s="1173"/>
      <c r="B187" s="700" t="s">
        <v>3521</v>
      </c>
      <c r="C187" s="693">
        <v>438.86700000000002</v>
      </c>
      <c r="D187" s="361">
        <v>0</v>
      </c>
      <c r="E187" s="694">
        <v>0</v>
      </c>
      <c r="F187" s="695">
        <v>438.86700000000002</v>
      </c>
      <c r="G187" s="696">
        <v>438.86700000000002</v>
      </c>
      <c r="H187" s="696">
        <v>0</v>
      </c>
      <c r="I187" s="697">
        <v>0</v>
      </c>
      <c r="J187" s="362">
        <v>0</v>
      </c>
      <c r="K187" s="696">
        <v>0</v>
      </c>
      <c r="L187" s="363">
        <v>0</v>
      </c>
      <c r="M187" s="364">
        <v>0</v>
      </c>
      <c r="N187" s="362">
        <v>0</v>
      </c>
      <c r="O187" s="363">
        <v>0</v>
      </c>
      <c r="P187" s="364">
        <v>0</v>
      </c>
      <c r="Q187" s="800" t="s">
        <v>94</v>
      </c>
    </row>
    <row r="188" spans="1:17" s="659" customFormat="1" ht="34.5" customHeight="1" x14ac:dyDescent="0.2">
      <c r="A188" s="1173"/>
      <c r="B188" s="700" t="s">
        <v>3522</v>
      </c>
      <c r="C188" s="693">
        <v>285.71490999999997</v>
      </c>
      <c r="D188" s="361">
        <v>0</v>
      </c>
      <c r="E188" s="694">
        <v>0</v>
      </c>
      <c r="F188" s="695">
        <v>285.71490999999997</v>
      </c>
      <c r="G188" s="696">
        <v>285.71490999999997</v>
      </c>
      <c r="H188" s="696">
        <v>0</v>
      </c>
      <c r="I188" s="697">
        <v>0</v>
      </c>
      <c r="J188" s="362">
        <v>0</v>
      </c>
      <c r="K188" s="696">
        <v>0</v>
      </c>
      <c r="L188" s="363">
        <v>0</v>
      </c>
      <c r="M188" s="364">
        <v>0</v>
      </c>
      <c r="N188" s="362">
        <v>0</v>
      </c>
      <c r="O188" s="363">
        <v>0</v>
      </c>
      <c r="P188" s="364">
        <v>0</v>
      </c>
      <c r="Q188" s="800" t="s">
        <v>94</v>
      </c>
    </row>
    <row r="189" spans="1:17" s="659" customFormat="1" ht="34.5" customHeight="1" x14ac:dyDescent="0.2">
      <c r="A189" s="1173"/>
      <c r="B189" s="700" t="s">
        <v>3741</v>
      </c>
      <c r="C189" s="693">
        <v>29603.497360000001</v>
      </c>
      <c r="D189" s="361">
        <v>0</v>
      </c>
      <c r="E189" s="694">
        <v>0</v>
      </c>
      <c r="F189" s="695">
        <v>4903.4973600000003</v>
      </c>
      <c r="G189" s="696">
        <v>4903.4973600000003</v>
      </c>
      <c r="H189" s="696">
        <v>0</v>
      </c>
      <c r="I189" s="697">
        <v>0</v>
      </c>
      <c r="J189" s="362">
        <v>0</v>
      </c>
      <c r="K189" s="696">
        <v>0</v>
      </c>
      <c r="L189" s="363">
        <v>0</v>
      </c>
      <c r="M189" s="364">
        <v>0</v>
      </c>
      <c r="N189" s="362">
        <v>0</v>
      </c>
      <c r="O189" s="363">
        <v>0</v>
      </c>
      <c r="P189" s="364">
        <v>0</v>
      </c>
      <c r="Q189" s="776" t="s">
        <v>376</v>
      </c>
    </row>
    <row r="190" spans="1:17" s="659" customFormat="1" ht="34.5" customHeight="1" x14ac:dyDescent="0.2">
      <c r="A190" s="1173"/>
      <c r="B190" s="701" t="s">
        <v>3742</v>
      </c>
      <c r="C190" s="693">
        <v>7338.7564599999996</v>
      </c>
      <c r="D190" s="361">
        <v>0</v>
      </c>
      <c r="E190" s="694">
        <v>0</v>
      </c>
      <c r="F190" s="695">
        <v>7338.7564599999996</v>
      </c>
      <c r="G190" s="696">
        <v>7338.7564599999996</v>
      </c>
      <c r="H190" s="696">
        <v>0</v>
      </c>
      <c r="I190" s="697">
        <v>0</v>
      </c>
      <c r="J190" s="362">
        <v>0</v>
      </c>
      <c r="K190" s="696">
        <v>0</v>
      </c>
      <c r="L190" s="363">
        <v>0</v>
      </c>
      <c r="M190" s="364">
        <v>0</v>
      </c>
      <c r="N190" s="362">
        <v>0</v>
      </c>
      <c r="O190" s="363">
        <v>0</v>
      </c>
      <c r="P190" s="364">
        <v>0</v>
      </c>
      <c r="Q190" s="800" t="s">
        <v>94</v>
      </c>
    </row>
    <row r="191" spans="1:17" s="659" customFormat="1" ht="34.5" customHeight="1" x14ac:dyDescent="0.2">
      <c r="A191" s="1173"/>
      <c r="B191" s="700" t="s">
        <v>3743</v>
      </c>
      <c r="C191" s="693">
        <v>3000</v>
      </c>
      <c r="D191" s="361">
        <v>0</v>
      </c>
      <c r="E191" s="694">
        <v>0</v>
      </c>
      <c r="F191" s="695">
        <v>133.1</v>
      </c>
      <c r="G191" s="696">
        <v>133.1</v>
      </c>
      <c r="H191" s="696">
        <v>0</v>
      </c>
      <c r="I191" s="697">
        <v>0</v>
      </c>
      <c r="J191" s="362">
        <v>2866.9</v>
      </c>
      <c r="K191" s="696">
        <v>2866.9</v>
      </c>
      <c r="L191" s="363">
        <v>0</v>
      </c>
      <c r="M191" s="364">
        <v>0</v>
      </c>
      <c r="N191" s="362">
        <v>0</v>
      </c>
      <c r="O191" s="363">
        <v>0</v>
      </c>
      <c r="P191" s="364">
        <v>0</v>
      </c>
      <c r="Q191" s="800" t="s">
        <v>94</v>
      </c>
    </row>
    <row r="192" spans="1:17" s="659" customFormat="1" ht="34.5" customHeight="1" x14ac:dyDescent="0.2">
      <c r="A192" s="1173"/>
      <c r="B192" s="700" t="s">
        <v>3744</v>
      </c>
      <c r="C192" s="693">
        <v>4410.2234400000007</v>
      </c>
      <c r="D192" s="361">
        <v>0</v>
      </c>
      <c r="E192" s="694">
        <v>0</v>
      </c>
      <c r="F192" s="695">
        <v>4303.2234400000007</v>
      </c>
      <c r="G192" s="696">
        <v>4303.2234400000007</v>
      </c>
      <c r="H192" s="696">
        <v>0</v>
      </c>
      <c r="I192" s="697">
        <v>0</v>
      </c>
      <c r="J192" s="362">
        <v>0</v>
      </c>
      <c r="K192" s="696">
        <v>0</v>
      </c>
      <c r="L192" s="363">
        <v>0</v>
      </c>
      <c r="M192" s="364">
        <v>0</v>
      </c>
      <c r="N192" s="362">
        <v>0</v>
      </c>
      <c r="O192" s="363">
        <v>0</v>
      </c>
      <c r="P192" s="364">
        <v>0</v>
      </c>
      <c r="Q192" s="776" t="s">
        <v>376</v>
      </c>
    </row>
    <row r="193" spans="1:17" s="659" customFormat="1" ht="34.5" customHeight="1" x14ac:dyDescent="0.2">
      <c r="A193" s="1173"/>
      <c r="B193" s="700" t="s">
        <v>3745</v>
      </c>
      <c r="C193" s="693">
        <v>4586.9104900000002</v>
      </c>
      <c r="D193" s="361">
        <v>0</v>
      </c>
      <c r="E193" s="694">
        <v>0</v>
      </c>
      <c r="F193" s="695">
        <v>1516.91049</v>
      </c>
      <c r="G193" s="696">
        <v>1516.91049</v>
      </c>
      <c r="H193" s="696">
        <v>0</v>
      </c>
      <c r="I193" s="697">
        <v>0</v>
      </c>
      <c r="J193" s="362">
        <v>3070</v>
      </c>
      <c r="K193" s="696">
        <v>3070</v>
      </c>
      <c r="L193" s="363">
        <v>0</v>
      </c>
      <c r="M193" s="364">
        <v>0</v>
      </c>
      <c r="N193" s="362">
        <v>0</v>
      </c>
      <c r="O193" s="363">
        <v>0</v>
      </c>
      <c r="P193" s="364">
        <v>0</v>
      </c>
      <c r="Q193" s="800" t="s">
        <v>94</v>
      </c>
    </row>
    <row r="194" spans="1:17" s="659" customFormat="1" ht="24" customHeight="1" x14ac:dyDescent="0.2">
      <c r="A194" s="1173"/>
      <c r="B194" s="700" t="s">
        <v>3746</v>
      </c>
      <c r="C194" s="693">
        <v>149999.79999999999</v>
      </c>
      <c r="D194" s="361">
        <v>0</v>
      </c>
      <c r="E194" s="694">
        <v>0</v>
      </c>
      <c r="F194" s="695">
        <v>459.8</v>
      </c>
      <c r="G194" s="696">
        <v>459.8</v>
      </c>
      <c r="H194" s="696">
        <v>0</v>
      </c>
      <c r="I194" s="697">
        <v>0</v>
      </c>
      <c r="J194" s="362">
        <v>4400</v>
      </c>
      <c r="K194" s="696">
        <v>4400</v>
      </c>
      <c r="L194" s="363">
        <v>0</v>
      </c>
      <c r="M194" s="364">
        <v>0</v>
      </c>
      <c r="N194" s="362">
        <v>60000</v>
      </c>
      <c r="O194" s="363">
        <v>85140</v>
      </c>
      <c r="P194" s="364">
        <v>0</v>
      </c>
      <c r="Q194" s="800" t="s">
        <v>371</v>
      </c>
    </row>
    <row r="195" spans="1:17" s="659" customFormat="1" ht="34.5" customHeight="1" x14ac:dyDescent="0.2">
      <c r="A195" s="1173"/>
      <c r="B195" s="701" t="s">
        <v>3747</v>
      </c>
      <c r="C195" s="693">
        <v>217.8</v>
      </c>
      <c r="D195" s="361">
        <v>0</v>
      </c>
      <c r="E195" s="694">
        <v>0</v>
      </c>
      <c r="F195" s="695">
        <v>217.8</v>
      </c>
      <c r="G195" s="696">
        <v>217.8</v>
      </c>
      <c r="H195" s="696">
        <v>0</v>
      </c>
      <c r="I195" s="697">
        <v>0</v>
      </c>
      <c r="J195" s="362">
        <v>0</v>
      </c>
      <c r="K195" s="696">
        <v>0</v>
      </c>
      <c r="L195" s="363">
        <v>0</v>
      </c>
      <c r="M195" s="364">
        <v>0</v>
      </c>
      <c r="N195" s="362">
        <v>0</v>
      </c>
      <c r="O195" s="363">
        <v>0</v>
      </c>
      <c r="P195" s="364">
        <v>0</v>
      </c>
      <c r="Q195" s="800" t="s">
        <v>371</v>
      </c>
    </row>
    <row r="196" spans="1:17" s="659" customFormat="1" ht="12.75" customHeight="1" x14ac:dyDescent="0.2">
      <c r="A196" s="1173"/>
      <c r="B196" s="701" t="s">
        <v>3748</v>
      </c>
      <c r="C196" s="693">
        <v>162.37412</v>
      </c>
      <c r="D196" s="361">
        <v>0</v>
      </c>
      <c r="E196" s="694">
        <v>0</v>
      </c>
      <c r="F196" s="695">
        <v>162.37412</v>
      </c>
      <c r="G196" s="696">
        <v>162.37412</v>
      </c>
      <c r="H196" s="696">
        <v>0</v>
      </c>
      <c r="I196" s="697">
        <v>0</v>
      </c>
      <c r="J196" s="362">
        <v>0</v>
      </c>
      <c r="K196" s="696">
        <v>0</v>
      </c>
      <c r="L196" s="363">
        <v>0</v>
      </c>
      <c r="M196" s="364">
        <v>0</v>
      </c>
      <c r="N196" s="362">
        <v>0</v>
      </c>
      <c r="O196" s="363">
        <v>0</v>
      </c>
      <c r="P196" s="364">
        <v>0</v>
      </c>
      <c r="Q196" s="800" t="s">
        <v>94</v>
      </c>
    </row>
    <row r="197" spans="1:17" s="659" customFormat="1" ht="12.75" customHeight="1" x14ac:dyDescent="0.2">
      <c r="A197" s="1173"/>
      <c r="B197" s="1094" t="s">
        <v>3749</v>
      </c>
      <c r="C197" s="1095">
        <v>60817.834950000004</v>
      </c>
      <c r="D197" s="361">
        <v>0</v>
      </c>
      <c r="E197" s="694">
        <v>0</v>
      </c>
      <c r="F197" s="695">
        <v>15858.294950000001</v>
      </c>
      <c r="G197" s="696">
        <v>15858.294950000001</v>
      </c>
      <c r="H197" s="696">
        <v>0</v>
      </c>
      <c r="I197" s="697">
        <v>0</v>
      </c>
      <c r="J197" s="362">
        <v>23759.54</v>
      </c>
      <c r="K197" s="696">
        <v>23759.54</v>
      </c>
      <c r="L197" s="363">
        <v>0</v>
      </c>
      <c r="M197" s="364">
        <v>0</v>
      </c>
      <c r="N197" s="362">
        <v>21200</v>
      </c>
      <c r="O197" s="363">
        <v>0</v>
      </c>
      <c r="P197" s="364">
        <v>0</v>
      </c>
      <c r="Q197" s="800" t="s">
        <v>94</v>
      </c>
    </row>
    <row r="198" spans="1:17" s="659" customFormat="1" ht="34.5" customHeight="1" x14ac:dyDescent="0.2">
      <c r="A198" s="1173"/>
      <c r="B198" s="785" t="s">
        <v>3523</v>
      </c>
      <c r="C198" s="1083">
        <v>4230.1048799999999</v>
      </c>
      <c r="D198" s="795">
        <v>0</v>
      </c>
      <c r="E198" s="737">
        <v>0</v>
      </c>
      <c r="F198" s="1085">
        <v>4230.1048799999999</v>
      </c>
      <c r="G198" s="1086">
        <v>4230.1048799999999</v>
      </c>
      <c r="H198" s="1086">
        <v>0</v>
      </c>
      <c r="I198" s="1087">
        <v>0</v>
      </c>
      <c r="J198" s="798">
        <v>0</v>
      </c>
      <c r="K198" s="1086">
        <v>0</v>
      </c>
      <c r="L198" s="796">
        <v>0</v>
      </c>
      <c r="M198" s="799">
        <v>0</v>
      </c>
      <c r="N198" s="798">
        <v>0</v>
      </c>
      <c r="O198" s="796">
        <v>0</v>
      </c>
      <c r="P198" s="799">
        <v>0</v>
      </c>
      <c r="Q198" s="770" t="s">
        <v>94</v>
      </c>
    </row>
    <row r="199" spans="1:17" s="659" customFormat="1" ht="34.5" customHeight="1" x14ac:dyDescent="0.2">
      <c r="A199" s="1173"/>
      <c r="B199" s="700" t="s">
        <v>3750</v>
      </c>
      <c r="C199" s="693">
        <v>6086.43</v>
      </c>
      <c r="D199" s="361">
        <v>0</v>
      </c>
      <c r="E199" s="694">
        <v>0</v>
      </c>
      <c r="F199" s="695">
        <v>6086.43</v>
      </c>
      <c r="G199" s="696">
        <v>6086.43</v>
      </c>
      <c r="H199" s="696">
        <v>0</v>
      </c>
      <c r="I199" s="697">
        <v>0</v>
      </c>
      <c r="J199" s="362">
        <v>0</v>
      </c>
      <c r="K199" s="696">
        <v>0</v>
      </c>
      <c r="L199" s="363">
        <v>0</v>
      </c>
      <c r="M199" s="364">
        <v>0</v>
      </c>
      <c r="N199" s="362"/>
      <c r="O199" s="363"/>
      <c r="P199" s="364">
        <v>0</v>
      </c>
      <c r="Q199" s="800" t="s">
        <v>94</v>
      </c>
    </row>
    <row r="200" spans="1:17" s="659" customFormat="1" ht="24" customHeight="1" x14ac:dyDescent="0.2">
      <c r="A200" s="1173"/>
      <c r="B200" s="701" t="s">
        <v>3751</v>
      </c>
      <c r="C200" s="693">
        <v>200</v>
      </c>
      <c r="D200" s="361">
        <v>0</v>
      </c>
      <c r="E200" s="694">
        <v>0</v>
      </c>
      <c r="F200" s="695">
        <v>200</v>
      </c>
      <c r="G200" s="696">
        <v>200</v>
      </c>
      <c r="H200" s="696">
        <v>0</v>
      </c>
      <c r="I200" s="697">
        <v>0</v>
      </c>
      <c r="J200" s="362">
        <v>0</v>
      </c>
      <c r="K200" s="696">
        <v>0</v>
      </c>
      <c r="L200" s="363">
        <v>0</v>
      </c>
      <c r="M200" s="364">
        <v>0</v>
      </c>
      <c r="N200" s="362">
        <v>0</v>
      </c>
      <c r="O200" s="363">
        <v>0</v>
      </c>
      <c r="P200" s="364">
        <v>0</v>
      </c>
      <c r="Q200" s="776" t="s">
        <v>94</v>
      </c>
    </row>
    <row r="201" spans="1:17" s="659" customFormat="1" ht="34.5" customHeight="1" x14ac:dyDescent="0.2">
      <c r="A201" s="1173"/>
      <c r="B201" s="701" t="s">
        <v>3752</v>
      </c>
      <c r="C201" s="693">
        <v>250</v>
      </c>
      <c r="D201" s="361">
        <v>0</v>
      </c>
      <c r="E201" s="694">
        <v>0</v>
      </c>
      <c r="F201" s="695">
        <v>250</v>
      </c>
      <c r="G201" s="696">
        <v>250</v>
      </c>
      <c r="H201" s="696">
        <v>0</v>
      </c>
      <c r="I201" s="697">
        <v>0</v>
      </c>
      <c r="J201" s="362">
        <v>0</v>
      </c>
      <c r="K201" s="696">
        <v>0</v>
      </c>
      <c r="L201" s="363">
        <v>0</v>
      </c>
      <c r="M201" s="364">
        <v>0</v>
      </c>
      <c r="N201" s="362">
        <v>0</v>
      </c>
      <c r="O201" s="363">
        <v>0</v>
      </c>
      <c r="P201" s="364">
        <v>0</v>
      </c>
      <c r="Q201" s="800" t="s">
        <v>94</v>
      </c>
    </row>
    <row r="202" spans="1:17" s="659" customFormat="1" ht="34.5" customHeight="1" x14ac:dyDescent="0.2">
      <c r="A202" s="1173"/>
      <c r="B202" s="700" t="s">
        <v>3753</v>
      </c>
      <c r="C202" s="693">
        <v>200</v>
      </c>
      <c r="D202" s="703">
        <v>0</v>
      </c>
      <c r="E202" s="694">
        <v>0</v>
      </c>
      <c r="F202" s="695">
        <v>200</v>
      </c>
      <c r="G202" s="696">
        <v>200</v>
      </c>
      <c r="H202" s="696">
        <v>0</v>
      </c>
      <c r="I202" s="697">
        <v>0</v>
      </c>
      <c r="J202" s="362">
        <v>0</v>
      </c>
      <c r="K202" s="696">
        <v>0</v>
      </c>
      <c r="L202" s="709">
        <v>0</v>
      </c>
      <c r="M202" s="711">
        <v>0</v>
      </c>
      <c r="N202" s="708">
        <v>0</v>
      </c>
      <c r="O202" s="709">
        <v>0</v>
      </c>
      <c r="P202" s="711">
        <v>0</v>
      </c>
      <c r="Q202" s="802" t="s">
        <v>94</v>
      </c>
    </row>
    <row r="203" spans="1:17" s="659" customFormat="1" ht="34.5" customHeight="1" x14ac:dyDescent="0.2">
      <c r="A203" s="1173"/>
      <c r="B203" s="700" t="s">
        <v>3754</v>
      </c>
      <c r="C203" s="693">
        <v>3298.3390600000002</v>
      </c>
      <c r="D203" s="703">
        <v>0</v>
      </c>
      <c r="E203" s="694">
        <v>0</v>
      </c>
      <c r="F203" s="695">
        <v>2048.3390600000002</v>
      </c>
      <c r="G203" s="696">
        <v>0</v>
      </c>
      <c r="H203" s="706">
        <v>2048.3390600000002</v>
      </c>
      <c r="I203" s="697">
        <v>0</v>
      </c>
      <c r="J203" s="362">
        <v>0</v>
      </c>
      <c r="K203" s="696">
        <v>0</v>
      </c>
      <c r="L203" s="709">
        <v>0</v>
      </c>
      <c r="M203" s="711">
        <v>0</v>
      </c>
      <c r="N203" s="708">
        <v>0</v>
      </c>
      <c r="O203" s="709">
        <v>0</v>
      </c>
      <c r="P203" s="711">
        <v>0</v>
      </c>
      <c r="Q203" s="776" t="s">
        <v>376</v>
      </c>
    </row>
    <row r="204" spans="1:17" s="659" customFormat="1" ht="34.5" customHeight="1" x14ac:dyDescent="0.2">
      <c r="A204" s="1173"/>
      <c r="B204" s="700" t="s">
        <v>3755</v>
      </c>
      <c r="C204" s="693">
        <v>5090.4760000000006</v>
      </c>
      <c r="D204" s="703">
        <v>0</v>
      </c>
      <c r="E204" s="694">
        <v>0</v>
      </c>
      <c r="F204" s="695">
        <v>3840.4760000000001</v>
      </c>
      <c r="G204" s="696">
        <v>0</v>
      </c>
      <c r="H204" s="706">
        <v>3840.4760000000001</v>
      </c>
      <c r="I204" s="697">
        <v>0</v>
      </c>
      <c r="J204" s="362">
        <v>0</v>
      </c>
      <c r="K204" s="696">
        <v>0</v>
      </c>
      <c r="L204" s="709">
        <v>0</v>
      </c>
      <c r="M204" s="711">
        <v>0</v>
      </c>
      <c r="N204" s="708">
        <v>0</v>
      </c>
      <c r="O204" s="709">
        <v>0</v>
      </c>
      <c r="P204" s="711">
        <v>0</v>
      </c>
      <c r="Q204" s="776" t="s">
        <v>376</v>
      </c>
    </row>
    <row r="205" spans="1:17" s="659" customFormat="1" ht="34.5" customHeight="1" x14ac:dyDescent="0.2">
      <c r="A205" s="1173"/>
      <c r="B205" s="700" t="s">
        <v>3756</v>
      </c>
      <c r="C205" s="693">
        <v>214.37692999999999</v>
      </c>
      <c r="D205" s="703">
        <v>0</v>
      </c>
      <c r="E205" s="694">
        <v>0</v>
      </c>
      <c r="F205" s="695">
        <v>214.37692999999999</v>
      </c>
      <c r="G205" s="696">
        <v>214.37692999999999</v>
      </c>
      <c r="H205" s="706">
        <v>0</v>
      </c>
      <c r="I205" s="697">
        <v>0</v>
      </c>
      <c r="J205" s="362">
        <v>0</v>
      </c>
      <c r="K205" s="696">
        <v>0</v>
      </c>
      <c r="L205" s="709">
        <v>0</v>
      </c>
      <c r="M205" s="711">
        <v>0</v>
      </c>
      <c r="N205" s="708">
        <v>0</v>
      </c>
      <c r="O205" s="709">
        <v>0</v>
      </c>
      <c r="P205" s="711">
        <v>0</v>
      </c>
      <c r="Q205" s="802" t="s">
        <v>94</v>
      </c>
    </row>
    <row r="206" spans="1:17" s="659" customFormat="1" ht="24" customHeight="1" x14ac:dyDescent="0.2">
      <c r="A206" s="1173"/>
      <c r="B206" s="700" t="s">
        <v>3757</v>
      </c>
      <c r="C206" s="693">
        <v>1299.6468400000001</v>
      </c>
      <c r="D206" s="703">
        <v>0</v>
      </c>
      <c r="E206" s="694">
        <v>0</v>
      </c>
      <c r="F206" s="695">
        <v>1299.6468400000001</v>
      </c>
      <c r="G206" s="696">
        <v>1299.6468400000001</v>
      </c>
      <c r="H206" s="706">
        <v>0</v>
      </c>
      <c r="I206" s="697">
        <v>0</v>
      </c>
      <c r="J206" s="362">
        <v>0</v>
      </c>
      <c r="K206" s="696">
        <v>0</v>
      </c>
      <c r="L206" s="709">
        <v>0</v>
      </c>
      <c r="M206" s="711">
        <v>0</v>
      </c>
      <c r="N206" s="708">
        <v>0</v>
      </c>
      <c r="O206" s="709">
        <v>0</v>
      </c>
      <c r="P206" s="711">
        <v>0</v>
      </c>
      <c r="Q206" s="802" t="s">
        <v>94</v>
      </c>
    </row>
    <row r="207" spans="1:17" s="659" customFormat="1" ht="34.5" customHeight="1" x14ac:dyDescent="0.2">
      <c r="A207" s="1173"/>
      <c r="B207" s="700" t="s">
        <v>3758</v>
      </c>
      <c r="C207" s="693">
        <v>1530</v>
      </c>
      <c r="D207" s="703">
        <v>0</v>
      </c>
      <c r="E207" s="694">
        <v>0</v>
      </c>
      <c r="F207" s="695">
        <v>860</v>
      </c>
      <c r="G207" s="696">
        <v>860</v>
      </c>
      <c r="H207" s="706">
        <v>0</v>
      </c>
      <c r="I207" s="697">
        <v>0</v>
      </c>
      <c r="J207" s="362">
        <v>0</v>
      </c>
      <c r="K207" s="696">
        <v>0</v>
      </c>
      <c r="L207" s="709">
        <v>0</v>
      </c>
      <c r="M207" s="711">
        <v>0</v>
      </c>
      <c r="N207" s="708">
        <v>0</v>
      </c>
      <c r="O207" s="709">
        <v>0</v>
      </c>
      <c r="P207" s="711">
        <v>0</v>
      </c>
      <c r="Q207" s="776" t="s">
        <v>376</v>
      </c>
    </row>
    <row r="208" spans="1:17" s="659" customFormat="1" ht="24" customHeight="1" x14ac:dyDescent="0.2">
      <c r="A208" s="1173"/>
      <c r="B208" s="700" t="s">
        <v>3759</v>
      </c>
      <c r="C208" s="693">
        <v>2500.0067000000004</v>
      </c>
      <c r="D208" s="703">
        <v>0</v>
      </c>
      <c r="E208" s="694">
        <v>0</v>
      </c>
      <c r="F208" s="695">
        <v>47.916699999999999</v>
      </c>
      <c r="G208" s="696">
        <v>47.916699999999999</v>
      </c>
      <c r="H208" s="706">
        <v>0</v>
      </c>
      <c r="I208" s="697">
        <v>0</v>
      </c>
      <c r="J208" s="362">
        <v>2452.09</v>
      </c>
      <c r="K208" s="696">
        <v>2452.09</v>
      </c>
      <c r="L208" s="709">
        <v>0</v>
      </c>
      <c r="M208" s="711">
        <v>0</v>
      </c>
      <c r="N208" s="708">
        <v>0</v>
      </c>
      <c r="O208" s="709">
        <v>0</v>
      </c>
      <c r="P208" s="711">
        <v>0</v>
      </c>
      <c r="Q208" s="802" t="s">
        <v>94</v>
      </c>
    </row>
    <row r="209" spans="1:18" s="659" customFormat="1" ht="45" customHeight="1" x14ac:dyDescent="0.25">
      <c r="A209" s="1173"/>
      <c r="B209" s="700" t="s">
        <v>3766</v>
      </c>
      <c r="C209" s="693">
        <v>25000.000000000004</v>
      </c>
      <c r="D209" s="703">
        <v>0</v>
      </c>
      <c r="E209" s="694">
        <v>0</v>
      </c>
      <c r="F209" s="695">
        <v>73.81</v>
      </c>
      <c r="G209" s="696">
        <v>73.81</v>
      </c>
      <c r="H209" s="706">
        <v>0</v>
      </c>
      <c r="I209" s="697">
        <v>0</v>
      </c>
      <c r="J209" s="362">
        <v>24926.190000000002</v>
      </c>
      <c r="K209" s="696">
        <v>24926.190000000002</v>
      </c>
      <c r="L209" s="709">
        <v>0</v>
      </c>
      <c r="M209" s="711">
        <v>0</v>
      </c>
      <c r="N209" s="708">
        <v>0</v>
      </c>
      <c r="O209" s="709">
        <v>0</v>
      </c>
      <c r="P209" s="711">
        <v>0</v>
      </c>
      <c r="Q209" s="802" t="s">
        <v>94</v>
      </c>
      <c r="R209" s="803"/>
    </row>
    <row r="210" spans="1:18" s="659" customFormat="1" ht="34.5" customHeight="1" x14ac:dyDescent="0.2">
      <c r="A210" s="1173"/>
      <c r="B210" s="700" t="s">
        <v>3760</v>
      </c>
      <c r="C210" s="693">
        <v>2200</v>
      </c>
      <c r="D210" s="703">
        <v>0</v>
      </c>
      <c r="E210" s="694">
        <v>0</v>
      </c>
      <c r="F210" s="695">
        <v>114.95</v>
      </c>
      <c r="G210" s="696">
        <v>114.95</v>
      </c>
      <c r="H210" s="706">
        <v>0</v>
      </c>
      <c r="I210" s="697">
        <v>0</v>
      </c>
      <c r="J210" s="362">
        <v>2085.0500000000002</v>
      </c>
      <c r="K210" s="696">
        <v>2085.0500000000002</v>
      </c>
      <c r="L210" s="709">
        <v>0</v>
      </c>
      <c r="M210" s="711">
        <v>0</v>
      </c>
      <c r="N210" s="708">
        <v>0</v>
      </c>
      <c r="O210" s="709">
        <v>0</v>
      </c>
      <c r="P210" s="711">
        <v>0</v>
      </c>
      <c r="Q210" s="802" t="s">
        <v>94</v>
      </c>
    </row>
    <row r="211" spans="1:18" s="659" customFormat="1" ht="24" customHeight="1" x14ac:dyDescent="0.2">
      <c r="A211" s="1173"/>
      <c r="B211" s="700" t="s">
        <v>3761</v>
      </c>
      <c r="C211" s="693">
        <v>5000</v>
      </c>
      <c r="D211" s="703">
        <v>0</v>
      </c>
      <c r="E211" s="694">
        <v>0</v>
      </c>
      <c r="F211" s="695">
        <v>5000</v>
      </c>
      <c r="G211" s="696">
        <v>5000</v>
      </c>
      <c r="H211" s="706">
        <v>0</v>
      </c>
      <c r="I211" s="697">
        <v>0</v>
      </c>
      <c r="J211" s="362">
        <v>0</v>
      </c>
      <c r="K211" s="696">
        <v>0</v>
      </c>
      <c r="L211" s="709">
        <v>0</v>
      </c>
      <c r="M211" s="711">
        <v>0</v>
      </c>
      <c r="N211" s="708">
        <v>0</v>
      </c>
      <c r="O211" s="709">
        <v>0</v>
      </c>
      <c r="P211" s="711">
        <v>0</v>
      </c>
      <c r="Q211" s="802" t="s">
        <v>94</v>
      </c>
    </row>
    <row r="212" spans="1:18" s="659" customFormat="1" ht="24.75" customHeight="1" thickBot="1" x14ac:dyDescent="0.25">
      <c r="A212" s="1174"/>
      <c r="B212" s="700" t="s">
        <v>3762</v>
      </c>
      <c r="C212" s="693">
        <v>284.11220000000003</v>
      </c>
      <c r="D212" s="703">
        <v>0</v>
      </c>
      <c r="E212" s="694">
        <v>0</v>
      </c>
      <c r="F212" s="695">
        <v>284.11220000000003</v>
      </c>
      <c r="G212" s="696">
        <v>284.11220000000003</v>
      </c>
      <c r="H212" s="706">
        <v>0</v>
      </c>
      <c r="I212" s="697">
        <v>0</v>
      </c>
      <c r="J212" s="362">
        <v>0</v>
      </c>
      <c r="K212" s="696">
        <v>0</v>
      </c>
      <c r="L212" s="709">
        <v>0</v>
      </c>
      <c r="M212" s="711">
        <v>0</v>
      </c>
      <c r="N212" s="708">
        <v>0</v>
      </c>
      <c r="O212" s="709">
        <v>0</v>
      </c>
      <c r="P212" s="711">
        <v>0</v>
      </c>
      <c r="Q212" s="802" t="s">
        <v>94</v>
      </c>
    </row>
    <row r="213" spans="1:18" s="659" customFormat="1" ht="15.75" customHeight="1" thickBot="1" x14ac:dyDescent="0.25">
      <c r="A213" s="1163" t="s">
        <v>375</v>
      </c>
      <c r="B213" s="1164"/>
      <c r="C213" s="713">
        <v>773372.46796000004</v>
      </c>
      <c r="D213" s="714">
        <v>47947.49336</v>
      </c>
      <c r="E213" s="715">
        <v>9831.9515599999995</v>
      </c>
      <c r="F213" s="716">
        <v>119000.03303999999</v>
      </c>
      <c r="G213" s="717">
        <v>106229.61798</v>
      </c>
      <c r="H213" s="717">
        <v>12770.415060000001</v>
      </c>
      <c r="I213" s="718">
        <v>0</v>
      </c>
      <c r="J213" s="716">
        <v>128124.89</v>
      </c>
      <c r="K213" s="717">
        <v>128124.89</v>
      </c>
      <c r="L213" s="717">
        <v>0</v>
      </c>
      <c r="M213" s="718">
        <v>0</v>
      </c>
      <c r="N213" s="716">
        <v>120404</v>
      </c>
      <c r="O213" s="717">
        <v>101761</v>
      </c>
      <c r="P213" s="718">
        <v>204714</v>
      </c>
      <c r="Q213" s="719"/>
    </row>
    <row r="214" spans="1:18" s="659" customFormat="1" ht="9" customHeight="1" thickBot="1" x14ac:dyDescent="0.25">
      <c r="A214" s="1170"/>
      <c r="B214" s="1171"/>
      <c r="C214" s="804"/>
      <c r="D214" s="804"/>
      <c r="E214" s="804"/>
      <c r="F214" s="804"/>
      <c r="G214" s="804"/>
      <c r="H214" s="804"/>
      <c r="I214" s="804"/>
      <c r="J214" s="804"/>
      <c r="K214" s="804"/>
      <c r="L214" s="804"/>
      <c r="M214" s="804"/>
      <c r="N214" s="804"/>
      <c r="O214" s="804"/>
      <c r="P214" s="804"/>
      <c r="Q214" s="805"/>
    </row>
    <row r="215" spans="1:18" s="659" customFormat="1" ht="18" customHeight="1" thickBot="1" x14ac:dyDescent="0.25">
      <c r="A215" s="1163" t="s">
        <v>365</v>
      </c>
      <c r="B215" s="1164"/>
      <c r="C215" s="806">
        <v>3862105.3588200002</v>
      </c>
      <c r="D215" s="714">
        <v>442462.54550000001</v>
      </c>
      <c r="E215" s="715">
        <v>281446.67903999996</v>
      </c>
      <c r="F215" s="807">
        <v>588108.03727999993</v>
      </c>
      <c r="G215" s="717">
        <v>511495.22122000001</v>
      </c>
      <c r="H215" s="717">
        <v>76612.816059999997</v>
      </c>
      <c r="I215" s="808">
        <v>0</v>
      </c>
      <c r="J215" s="807">
        <v>648955.62699999998</v>
      </c>
      <c r="K215" s="717">
        <v>592364.24699999997</v>
      </c>
      <c r="L215" s="717">
        <v>46591.38</v>
      </c>
      <c r="M215" s="808">
        <v>10000</v>
      </c>
      <c r="N215" s="807">
        <v>287779</v>
      </c>
      <c r="O215" s="717">
        <v>227048</v>
      </c>
      <c r="P215" s="808">
        <v>323615</v>
      </c>
      <c r="Q215" s="719"/>
    </row>
  </sheetData>
  <mergeCells count="36">
    <mergeCell ref="A213:B213"/>
    <mergeCell ref="A214:B214"/>
    <mergeCell ref="A215:B215"/>
    <mergeCell ref="A72:B72"/>
    <mergeCell ref="A73:Q73"/>
    <mergeCell ref="A74:A162"/>
    <mergeCell ref="A163:B163"/>
    <mergeCell ref="A164:Q164"/>
    <mergeCell ref="A165:A212"/>
    <mergeCell ref="A57:A71"/>
    <mergeCell ref="A18:A27"/>
    <mergeCell ref="A28:B28"/>
    <mergeCell ref="A29:Q29"/>
    <mergeCell ref="A30:A35"/>
    <mergeCell ref="A36:B36"/>
    <mergeCell ref="A37:Q37"/>
    <mergeCell ref="A38:A51"/>
    <mergeCell ref="A52:B52"/>
    <mergeCell ref="A53:Q53"/>
    <mergeCell ref="A55:B55"/>
    <mergeCell ref="A56:Q56"/>
    <mergeCell ref="A17:Q17"/>
    <mergeCell ref="A2:Q2"/>
    <mergeCell ref="A4:A6"/>
    <mergeCell ref="B4:B6"/>
    <mergeCell ref="C4:C6"/>
    <mergeCell ref="D4:E5"/>
    <mergeCell ref="F4:I5"/>
    <mergeCell ref="J4:M5"/>
    <mergeCell ref="N4:P4"/>
    <mergeCell ref="Q4:Q6"/>
    <mergeCell ref="A7:Q7"/>
    <mergeCell ref="A8:A11"/>
    <mergeCell ref="A13:B13"/>
    <mergeCell ref="A14:Q14"/>
    <mergeCell ref="A16:B16"/>
  </mergeCells>
  <printOptions horizontalCentered="1"/>
  <pageMargins left="0.39370078740157483" right="0.39370078740157483" top="0.59055118110236227" bottom="0.39370078740157483" header="0.31496062992125984" footer="0.11811023622047245"/>
  <pageSetup paperSize="9" scale="70" firstPageNumber="203" fitToHeight="0" orientation="landscape" useFirstPageNumber="1" r:id="rId1"/>
  <headerFooter>
    <oddHeader>&amp;L&amp;"Tahoma,Kurzíva"Závěrečný účet za rok 2017&amp;R&amp;"Tahoma,Kurzíva"Tabulka č. 3</oddHeader>
    <oddFooter>&amp;C&amp;"Tahoma,Obyčejné"&amp;P</oddFooter>
  </headerFooter>
  <rowBreaks count="8" manualBreakCount="8">
    <brk id="24" max="16" man="1"/>
    <brk id="48" max="16" man="1"/>
    <brk id="93" max="16" man="1"/>
    <brk id="112" max="16" man="1"/>
    <brk id="132" max="16" man="1"/>
    <brk id="152" max="16" man="1"/>
    <brk id="174" max="16" man="1"/>
    <brk id="197" max="1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2"/>
  <sheetViews>
    <sheetView zoomScaleNormal="100" zoomScaleSheetLayoutView="100" workbookViewId="0">
      <selection activeCell="H3" sqref="H3"/>
    </sheetView>
  </sheetViews>
  <sheetFormatPr defaultRowHeight="12.75" x14ac:dyDescent="0.2"/>
  <cols>
    <col min="1" max="1" width="45.7109375" style="96" customWidth="1"/>
    <col min="2" max="2" width="12.5703125" style="97" hidden="1" customWidth="1"/>
    <col min="3" max="6" width="11.42578125" style="96" customWidth="1"/>
    <col min="7" max="16384" width="9.140625" style="96"/>
  </cols>
  <sheetData>
    <row r="2" spans="1:6" ht="33" customHeight="1" x14ac:dyDescent="0.2">
      <c r="A2" s="1176" t="s">
        <v>3622</v>
      </c>
      <c r="B2" s="1176"/>
      <c r="C2" s="1176"/>
      <c r="D2" s="1176"/>
      <c r="E2" s="1176"/>
      <c r="F2" s="1176"/>
    </row>
    <row r="3" spans="1:6" ht="13.5" thickBot="1" x14ac:dyDescent="0.25">
      <c r="A3" s="121"/>
      <c r="B3" s="122"/>
      <c r="C3" s="121"/>
      <c r="D3" s="121"/>
      <c r="E3" s="121"/>
      <c r="F3" s="120" t="s">
        <v>2</v>
      </c>
    </row>
    <row r="4" spans="1:6" ht="30" customHeight="1" thickBot="1" x14ac:dyDescent="0.25">
      <c r="A4" s="119" t="s">
        <v>9</v>
      </c>
      <c r="B4" s="118" t="s">
        <v>440</v>
      </c>
      <c r="C4" s="117" t="s">
        <v>80</v>
      </c>
      <c r="D4" s="117" t="s">
        <v>79</v>
      </c>
      <c r="E4" s="117" t="s">
        <v>1</v>
      </c>
      <c r="F4" s="116" t="s">
        <v>439</v>
      </c>
    </row>
    <row r="5" spans="1:6" ht="27.75" customHeight="1" x14ac:dyDescent="0.2">
      <c r="A5" s="109" t="s">
        <v>3623</v>
      </c>
      <c r="B5" s="108">
        <v>1782</v>
      </c>
      <c r="C5" s="107">
        <v>0</v>
      </c>
      <c r="D5" s="107">
        <v>2500</v>
      </c>
      <c r="E5" s="107">
        <v>2500</v>
      </c>
      <c r="F5" s="106">
        <f>(E5/D5)*100</f>
        <v>100</v>
      </c>
    </row>
    <row r="6" spans="1:6" ht="18" customHeight="1" x14ac:dyDescent="0.2">
      <c r="A6" s="105" t="s">
        <v>3624</v>
      </c>
      <c r="B6" s="104"/>
      <c r="C6" s="103">
        <f>SUM(C5)</f>
        <v>0</v>
      </c>
      <c r="D6" s="103">
        <f>SUM(D5)</f>
        <v>2500</v>
      </c>
      <c r="E6" s="103">
        <f>SUM(E5)</f>
        <v>2500</v>
      </c>
      <c r="F6" s="102">
        <f>(E6/D6)*100</f>
        <v>100</v>
      </c>
    </row>
    <row r="7" spans="1:6" ht="15" customHeight="1" x14ac:dyDescent="0.2">
      <c r="A7" s="109" t="s">
        <v>548</v>
      </c>
      <c r="B7" s="108">
        <v>1781</v>
      </c>
      <c r="C7" s="107">
        <v>750</v>
      </c>
      <c r="D7" s="107">
        <v>0</v>
      </c>
      <c r="E7" s="107">
        <v>0</v>
      </c>
      <c r="F7" s="655" t="s">
        <v>195</v>
      </c>
    </row>
    <row r="8" spans="1:6" ht="18" customHeight="1" x14ac:dyDescent="0.2">
      <c r="A8" s="105" t="s">
        <v>554</v>
      </c>
      <c r="B8" s="104"/>
      <c r="C8" s="103">
        <f>SUM(C7)</f>
        <v>750</v>
      </c>
      <c r="D8" s="103">
        <f>SUM(D7)</f>
        <v>0</v>
      </c>
      <c r="E8" s="103">
        <f>SUM(E7)</f>
        <v>0</v>
      </c>
      <c r="F8" s="656" t="s">
        <v>195</v>
      </c>
    </row>
    <row r="9" spans="1:6" ht="27.75" customHeight="1" x14ac:dyDescent="0.2">
      <c r="A9" s="109" t="s">
        <v>436</v>
      </c>
      <c r="B9" s="108">
        <v>1710</v>
      </c>
      <c r="C9" s="107">
        <v>1500</v>
      </c>
      <c r="D9" s="107">
        <v>1500.0000000000002</v>
      </c>
      <c r="E9" s="107">
        <v>1486.2100000000003</v>
      </c>
      <c r="F9" s="106">
        <f>(E9/D9)*100</f>
        <v>99.080666666666673</v>
      </c>
    </row>
    <row r="10" spans="1:6" ht="28.5" customHeight="1" x14ac:dyDescent="0.2">
      <c r="A10" s="109" t="s">
        <v>438</v>
      </c>
      <c r="B10" s="108">
        <v>1711</v>
      </c>
      <c r="C10" s="107">
        <v>10000</v>
      </c>
      <c r="D10" s="107">
        <v>10271.219999999999</v>
      </c>
      <c r="E10" s="107">
        <v>9847.6637699999992</v>
      </c>
      <c r="F10" s="106">
        <f t="shared" ref="F10:F52" si="0">(E10/D10)*100</f>
        <v>95.876281201259445</v>
      </c>
    </row>
    <row r="11" spans="1:6" ht="15" customHeight="1" x14ac:dyDescent="0.2">
      <c r="A11" s="109" t="s">
        <v>437</v>
      </c>
      <c r="B11" s="108">
        <v>1712</v>
      </c>
      <c r="C11" s="107">
        <v>10000</v>
      </c>
      <c r="D11" s="107">
        <v>10000</v>
      </c>
      <c r="E11" s="107">
        <v>9967.3294500000011</v>
      </c>
      <c r="F11" s="106">
        <f>(E11/D11)*100</f>
        <v>99.673294500000011</v>
      </c>
    </row>
    <row r="12" spans="1:6" ht="18" customHeight="1" x14ac:dyDescent="0.2">
      <c r="A12" s="105" t="s">
        <v>435</v>
      </c>
      <c r="B12" s="104"/>
      <c r="C12" s="103">
        <f>SUM(C9:C11)</f>
        <v>21500</v>
      </c>
      <c r="D12" s="103">
        <f>SUM(D9:D11)</f>
        <v>21771.22</v>
      </c>
      <c r="E12" s="103">
        <f>SUM(E9:E11)</f>
        <v>21301.203220000003</v>
      </c>
      <c r="F12" s="102">
        <f t="shared" si="0"/>
        <v>97.841109593307138</v>
      </c>
    </row>
    <row r="13" spans="1:6" ht="27.75" customHeight="1" x14ac:dyDescent="0.2">
      <c r="A13" s="109" t="s">
        <v>431</v>
      </c>
      <c r="B13" s="108">
        <v>1730</v>
      </c>
      <c r="C13" s="107">
        <v>20000</v>
      </c>
      <c r="D13" s="107">
        <v>27556.019999999997</v>
      </c>
      <c r="E13" s="107">
        <v>25096.408180000013</v>
      </c>
      <c r="F13" s="106">
        <f>(E13/D13)*100</f>
        <v>91.074139806837181</v>
      </c>
    </row>
    <row r="14" spans="1:6" ht="15" customHeight="1" x14ac:dyDescent="0.2">
      <c r="A14" s="109" t="s">
        <v>434</v>
      </c>
      <c r="B14" s="108">
        <v>1731</v>
      </c>
      <c r="C14" s="107">
        <v>15000</v>
      </c>
      <c r="D14" s="107">
        <v>22365.67</v>
      </c>
      <c r="E14" s="107">
        <v>14386.649540000002</v>
      </c>
      <c r="F14" s="106">
        <f>(E14/D14)*100</f>
        <v>64.324697359837657</v>
      </c>
    </row>
    <row r="15" spans="1:6" ht="15" customHeight="1" x14ac:dyDescent="0.2">
      <c r="A15" s="109" t="s">
        <v>433</v>
      </c>
      <c r="B15" s="108">
        <v>1733</v>
      </c>
      <c r="C15" s="107">
        <v>15000</v>
      </c>
      <c r="D15" s="107">
        <v>25927.919999999995</v>
      </c>
      <c r="E15" s="107">
        <v>17789.933860000001</v>
      </c>
      <c r="F15" s="106">
        <f>(E15/D15)*100</f>
        <v>68.613038994257948</v>
      </c>
    </row>
    <row r="16" spans="1:6" ht="15" customHeight="1" x14ac:dyDescent="0.2">
      <c r="A16" s="109" t="s">
        <v>3625</v>
      </c>
      <c r="B16" s="108">
        <v>1734</v>
      </c>
      <c r="C16" s="107">
        <v>3000</v>
      </c>
      <c r="D16" s="107">
        <v>3000</v>
      </c>
      <c r="E16" s="107">
        <v>535.95000000000005</v>
      </c>
      <c r="F16" s="106">
        <f>(E16/D16)*100</f>
        <v>17.865000000000002</v>
      </c>
    </row>
    <row r="17" spans="1:7" ht="15" customHeight="1" x14ac:dyDescent="0.2">
      <c r="A17" s="109" t="s">
        <v>432</v>
      </c>
      <c r="B17" s="108">
        <v>1735</v>
      </c>
      <c r="C17" s="107">
        <v>3000</v>
      </c>
      <c r="D17" s="107">
        <v>6916.9600000000009</v>
      </c>
      <c r="E17" s="107">
        <v>6166.9452499999989</v>
      </c>
      <c r="F17" s="106">
        <f>(E17/D17)*100</f>
        <v>89.156873106104385</v>
      </c>
    </row>
    <row r="18" spans="1:7" ht="15" customHeight="1" x14ac:dyDescent="0.2">
      <c r="A18" s="109" t="s">
        <v>3626</v>
      </c>
      <c r="B18" s="108">
        <v>1737</v>
      </c>
      <c r="C18" s="107">
        <v>20000</v>
      </c>
      <c r="D18" s="107">
        <v>36000</v>
      </c>
      <c r="E18" s="107">
        <v>12848.5</v>
      </c>
      <c r="F18" s="106">
        <f t="shared" si="0"/>
        <v>35.69027777777778</v>
      </c>
    </row>
    <row r="19" spans="1:7" ht="18" customHeight="1" x14ac:dyDescent="0.2">
      <c r="A19" s="105" t="s">
        <v>430</v>
      </c>
      <c r="B19" s="104"/>
      <c r="C19" s="103">
        <f>SUM(C13:C18)</f>
        <v>76000</v>
      </c>
      <c r="D19" s="103">
        <f>SUM(D13:D18)</f>
        <v>121766.56999999999</v>
      </c>
      <c r="E19" s="103">
        <f>SUM(E13:E18)</f>
        <v>76824.386830000003</v>
      </c>
      <c r="F19" s="102">
        <f t="shared" si="0"/>
        <v>63.09152572007244</v>
      </c>
    </row>
    <row r="20" spans="1:7" ht="27.75" customHeight="1" x14ac:dyDescent="0.2">
      <c r="A20" s="115" t="s">
        <v>428</v>
      </c>
      <c r="B20" s="114">
        <v>1740</v>
      </c>
      <c r="C20" s="113">
        <v>3500</v>
      </c>
      <c r="D20" s="113">
        <v>2545.0199999999995</v>
      </c>
      <c r="E20" s="113">
        <v>2051.4739999999997</v>
      </c>
      <c r="F20" s="106">
        <f>(E20/D20)*100</f>
        <v>80.607382260257282</v>
      </c>
    </row>
    <row r="21" spans="1:7" ht="27.75" customHeight="1" x14ac:dyDescent="0.2">
      <c r="A21" s="109" t="s">
        <v>425</v>
      </c>
      <c r="B21" s="108">
        <v>1741</v>
      </c>
      <c r="C21" s="107">
        <v>2000</v>
      </c>
      <c r="D21" s="107">
        <v>2043.6</v>
      </c>
      <c r="E21" s="107">
        <v>1965.1819999999998</v>
      </c>
      <c r="F21" s="106">
        <f>(E21/D21)*100</f>
        <v>96.162752006263446</v>
      </c>
    </row>
    <row r="22" spans="1:7" ht="15" customHeight="1" x14ac:dyDescent="0.2">
      <c r="A22" s="115" t="s">
        <v>3627</v>
      </c>
      <c r="B22" s="114">
        <v>1742</v>
      </c>
      <c r="C22" s="113">
        <v>4500</v>
      </c>
      <c r="D22" s="113">
        <v>7209.01</v>
      </c>
      <c r="E22" s="113">
        <v>4960.4030000000002</v>
      </c>
      <c r="F22" s="106">
        <f t="shared" si="0"/>
        <v>68.80838006883053</v>
      </c>
    </row>
    <row r="23" spans="1:7" ht="15" customHeight="1" x14ac:dyDescent="0.2">
      <c r="A23" s="109" t="s">
        <v>427</v>
      </c>
      <c r="B23" s="108" t="s">
        <v>426</v>
      </c>
      <c r="C23" s="107">
        <v>1000</v>
      </c>
      <c r="D23" s="107">
        <f>1206+199.8</f>
        <v>1405.8</v>
      </c>
      <c r="E23" s="107">
        <f>1172.784+199.8</f>
        <v>1372.5840000000001</v>
      </c>
      <c r="F23" s="106">
        <f t="shared" si="0"/>
        <v>97.637217242851051</v>
      </c>
      <c r="G23" s="110"/>
    </row>
    <row r="24" spans="1:7" ht="27.75" customHeight="1" x14ac:dyDescent="0.2">
      <c r="A24" s="115" t="s">
        <v>429</v>
      </c>
      <c r="B24" s="114">
        <v>1744</v>
      </c>
      <c r="C24" s="113">
        <v>6000</v>
      </c>
      <c r="D24" s="113">
        <v>5748.7499999999991</v>
      </c>
      <c r="E24" s="113">
        <v>4482.4874799999998</v>
      </c>
      <c r="F24" s="106">
        <f>(E24/D24)*100</f>
        <v>77.973254707545124</v>
      </c>
    </row>
    <row r="25" spans="1:7" ht="18" customHeight="1" x14ac:dyDescent="0.2">
      <c r="A25" s="105" t="s">
        <v>424</v>
      </c>
      <c r="B25" s="104"/>
      <c r="C25" s="103">
        <f>SUM(C20:C24)</f>
        <v>17000</v>
      </c>
      <c r="D25" s="103">
        <f>SUM(D20:D24)</f>
        <v>18952.179999999997</v>
      </c>
      <c r="E25" s="103">
        <f>SUM(E20:E24)</f>
        <v>14832.13048</v>
      </c>
      <c r="F25" s="102">
        <f t="shared" si="0"/>
        <v>78.260814745322179</v>
      </c>
    </row>
    <row r="26" spans="1:7" ht="27.75" customHeight="1" x14ac:dyDescent="0.2">
      <c r="A26" s="109" t="s">
        <v>3628</v>
      </c>
      <c r="B26" s="108">
        <v>1770</v>
      </c>
      <c r="C26" s="107">
        <v>0</v>
      </c>
      <c r="D26" s="107">
        <v>1154.7</v>
      </c>
      <c r="E26" s="107">
        <v>1138.22</v>
      </c>
      <c r="F26" s="106">
        <f>(E26/D26)*100</f>
        <v>98.572789469126178</v>
      </c>
    </row>
    <row r="27" spans="1:7" ht="27.75" customHeight="1" x14ac:dyDescent="0.2">
      <c r="A27" s="109" t="s">
        <v>421</v>
      </c>
      <c r="B27" s="108">
        <v>1771</v>
      </c>
      <c r="C27" s="107">
        <v>700</v>
      </c>
      <c r="D27" s="107">
        <v>700</v>
      </c>
      <c r="E27" s="107">
        <v>700</v>
      </c>
      <c r="F27" s="106">
        <f>(E27/D27)*100</f>
        <v>100</v>
      </c>
    </row>
    <row r="28" spans="1:7" ht="41.25" customHeight="1" x14ac:dyDescent="0.2">
      <c r="A28" s="109" t="s">
        <v>423</v>
      </c>
      <c r="B28" s="108">
        <v>1772</v>
      </c>
      <c r="C28" s="107">
        <v>2800</v>
      </c>
      <c r="D28" s="107">
        <v>2800</v>
      </c>
      <c r="E28" s="107">
        <v>2800</v>
      </c>
      <c r="F28" s="106">
        <f>(E28/D28)*100</f>
        <v>100</v>
      </c>
    </row>
    <row r="29" spans="1:7" ht="27.75" customHeight="1" x14ac:dyDescent="0.2">
      <c r="A29" s="109" t="s">
        <v>422</v>
      </c>
      <c r="B29" s="108">
        <v>1773</v>
      </c>
      <c r="C29" s="107">
        <v>15000</v>
      </c>
      <c r="D29" s="107">
        <v>16524.190000000002</v>
      </c>
      <c r="E29" s="107">
        <v>16511.480000000003</v>
      </c>
      <c r="F29" s="106">
        <f>(E29/D29)*100</f>
        <v>99.923082462740993</v>
      </c>
    </row>
    <row r="30" spans="1:7" ht="41.25" customHeight="1" x14ac:dyDescent="0.2">
      <c r="A30" s="109" t="s">
        <v>746</v>
      </c>
      <c r="B30" s="108">
        <v>1774</v>
      </c>
      <c r="C30" s="107">
        <v>3200</v>
      </c>
      <c r="D30" s="107">
        <v>3200</v>
      </c>
      <c r="E30" s="107">
        <v>3101.5</v>
      </c>
      <c r="F30" s="106">
        <f>(E30/D30)*100</f>
        <v>96.921875</v>
      </c>
    </row>
    <row r="31" spans="1:7" ht="41.25" customHeight="1" x14ac:dyDescent="0.2">
      <c r="A31" s="109" t="s">
        <v>745</v>
      </c>
      <c r="B31" s="108">
        <v>1775</v>
      </c>
      <c r="C31" s="107">
        <v>50000</v>
      </c>
      <c r="D31" s="107">
        <v>48975.8</v>
      </c>
      <c r="E31" s="107">
        <v>48975.8</v>
      </c>
      <c r="F31" s="106">
        <f t="shared" si="0"/>
        <v>100</v>
      </c>
    </row>
    <row r="32" spans="1:7" ht="41.25" customHeight="1" x14ac:dyDescent="0.2">
      <c r="A32" s="109" t="s">
        <v>420</v>
      </c>
      <c r="B32" s="108">
        <v>1776</v>
      </c>
      <c r="C32" s="107">
        <v>500</v>
      </c>
      <c r="D32" s="107">
        <v>500</v>
      </c>
      <c r="E32" s="107">
        <v>500</v>
      </c>
      <c r="F32" s="106">
        <f t="shared" si="0"/>
        <v>100</v>
      </c>
    </row>
    <row r="33" spans="1:7" ht="15" customHeight="1" x14ac:dyDescent="0.2">
      <c r="A33" s="109" t="s">
        <v>419</v>
      </c>
      <c r="B33" s="108" t="s">
        <v>418</v>
      </c>
      <c r="C33" s="107">
        <v>0</v>
      </c>
      <c r="D33" s="107">
        <f>944341.15+359319</f>
        <v>1303660.1499999999</v>
      </c>
      <c r="E33" s="107">
        <f>944341.111+359319</f>
        <v>1303660.111</v>
      </c>
      <c r="F33" s="106">
        <f>(E33/D33)*100</f>
        <v>99.999997008422795</v>
      </c>
    </row>
    <row r="34" spans="1:7" ht="41.25" customHeight="1" x14ac:dyDescent="0.2">
      <c r="A34" s="109" t="s">
        <v>3629</v>
      </c>
      <c r="B34" s="108">
        <v>1779</v>
      </c>
      <c r="C34" s="107">
        <v>12731</v>
      </c>
      <c r="D34" s="107">
        <v>12331</v>
      </c>
      <c r="E34" s="107">
        <v>12331</v>
      </c>
      <c r="F34" s="106">
        <f>(E34/D34)*100</f>
        <v>100</v>
      </c>
    </row>
    <row r="35" spans="1:7" ht="18" customHeight="1" x14ac:dyDescent="0.2">
      <c r="A35" s="105" t="s">
        <v>417</v>
      </c>
      <c r="B35" s="104"/>
      <c r="C35" s="103">
        <f>SUM(C26:C34)</f>
        <v>84931</v>
      </c>
      <c r="D35" s="103">
        <f>SUM(D26:D34)</f>
        <v>1389845.8399999999</v>
      </c>
      <c r="E35" s="103">
        <f>SUM(E26:E34)</f>
        <v>1389718.111</v>
      </c>
      <c r="F35" s="102">
        <f t="shared" si="0"/>
        <v>99.990809844061573</v>
      </c>
    </row>
    <row r="36" spans="1:7" ht="15" customHeight="1" x14ac:dyDescent="0.2">
      <c r="A36" s="111" t="s">
        <v>416</v>
      </c>
      <c r="B36" s="108">
        <v>1760</v>
      </c>
      <c r="C36" s="107">
        <v>29250</v>
      </c>
      <c r="D36" s="107">
        <v>30346.889999999996</v>
      </c>
      <c r="E36" s="107">
        <v>30005.968939999999</v>
      </c>
      <c r="F36" s="112">
        <f t="shared" si="0"/>
        <v>98.876586497001838</v>
      </c>
    </row>
    <row r="37" spans="1:7" ht="41.25" customHeight="1" x14ac:dyDescent="0.2">
      <c r="A37" s="109" t="s">
        <v>1900</v>
      </c>
      <c r="B37" s="108">
        <v>1761</v>
      </c>
      <c r="C37" s="107">
        <v>2200</v>
      </c>
      <c r="D37" s="107">
        <v>2200</v>
      </c>
      <c r="E37" s="107">
        <v>2010.8999999999999</v>
      </c>
      <c r="F37" s="112">
        <f t="shared" si="0"/>
        <v>91.404545454545456</v>
      </c>
    </row>
    <row r="38" spans="1:7" ht="27.75" customHeight="1" x14ac:dyDescent="0.2">
      <c r="A38" s="111" t="s">
        <v>3583</v>
      </c>
      <c r="B38" s="108" t="s">
        <v>748</v>
      </c>
      <c r="C38" s="107">
        <v>1500</v>
      </c>
      <c r="D38" s="107">
        <f>1230.7+269.3</f>
        <v>1500</v>
      </c>
      <c r="E38" s="107">
        <f>1230.7+269.3</f>
        <v>1500</v>
      </c>
      <c r="F38" s="106">
        <f>(E38/D38)*100</f>
        <v>100</v>
      </c>
      <c r="G38" s="110"/>
    </row>
    <row r="39" spans="1:7" ht="27.75" customHeight="1" x14ac:dyDescent="0.2">
      <c r="A39" s="111" t="s">
        <v>415</v>
      </c>
      <c r="B39" s="108" t="s">
        <v>744</v>
      </c>
      <c r="C39" s="107">
        <v>1500</v>
      </c>
      <c r="D39" s="107">
        <v>170</v>
      </c>
      <c r="E39" s="107">
        <v>170</v>
      </c>
      <c r="F39" s="106">
        <f>(E39/D39)*100</f>
        <v>100</v>
      </c>
      <c r="G39" s="110"/>
    </row>
    <row r="40" spans="1:7" ht="41.25" customHeight="1" x14ac:dyDescent="0.2">
      <c r="A40" s="111" t="s">
        <v>3630</v>
      </c>
      <c r="B40" s="108">
        <v>1764</v>
      </c>
      <c r="C40" s="107">
        <v>0</v>
      </c>
      <c r="D40" s="107">
        <v>4400</v>
      </c>
      <c r="E40" s="107">
        <v>4299.6000000000004</v>
      </c>
      <c r="F40" s="106">
        <f>(E40/D40)*100</f>
        <v>97.718181818181833</v>
      </c>
      <c r="G40" s="110"/>
    </row>
    <row r="41" spans="1:7" ht="27.75" customHeight="1" x14ac:dyDescent="0.2">
      <c r="A41" s="109" t="s">
        <v>3631</v>
      </c>
      <c r="B41" s="108">
        <v>1765</v>
      </c>
      <c r="C41" s="107">
        <v>349</v>
      </c>
      <c r="D41" s="107">
        <v>1086.45</v>
      </c>
      <c r="E41" s="107">
        <v>1053.5</v>
      </c>
      <c r="F41" s="112">
        <f t="shared" si="0"/>
        <v>96.967186709006398</v>
      </c>
    </row>
    <row r="42" spans="1:7" ht="15" customHeight="1" x14ac:dyDescent="0.2">
      <c r="A42" s="109" t="s">
        <v>3632</v>
      </c>
      <c r="B42" s="108">
        <v>1766</v>
      </c>
      <c r="C42" s="107">
        <v>27000</v>
      </c>
      <c r="D42" s="107">
        <v>25123.5</v>
      </c>
      <c r="E42" s="107">
        <v>25123.5</v>
      </c>
      <c r="F42" s="112">
        <f t="shared" si="0"/>
        <v>100</v>
      </c>
    </row>
    <row r="43" spans="1:7" ht="18" customHeight="1" x14ac:dyDescent="0.2">
      <c r="A43" s="105" t="s">
        <v>414</v>
      </c>
      <c r="B43" s="104"/>
      <c r="C43" s="103">
        <f>SUM(C36:C42)</f>
        <v>61799</v>
      </c>
      <c r="D43" s="103">
        <f>SUM(D36:D42)</f>
        <v>64826.84</v>
      </c>
      <c r="E43" s="103">
        <f>SUM(E36:E42)</f>
        <v>64163.468939999999</v>
      </c>
      <c r="F43" s="102">
        <f t="shared" si="0"/>
        <v>98.976703075454552</v>
      </c>
    </row>
    <row r="44" spans="1:7" ht="15" customHeight="1" x14ac:dyDescent="0.2">
      <c r="A44" s="109" t="s">
        <v>413</v>
      </c>
      <c r="B44" s="108">
        <v>1700</v>
      </c>
      <c r="C44" s="107">
        <v>4000</v>
      </c>
      <c r="D44" s="107">
        <v>2458</v>
      </c>
      <c r="E44" s="107">
        <v>2458</v>
      </c>
      <c r="F44" s="106">
        <f t="shared" si="0"/>
        <v>100</v>
      </c>
    </row>
    <row r="45" spans="1:7" ht="41.25" customHeight="1" x14ac:dyDescent="0.2">
      <c r="A45" s="109" t="s">
        <v>747</v>
      </c>
      <c r="B45" s="108">
        <v>1701</v>
      </c>
      <c r="C45" s="107">
        <v>1000</v>
      </c>
      <c r="D45" s="107">
        <v>363.4</v>
      </c>
      <c r="E45" s="107">
        <v>363.4</v>
      </c>
      <c r="F45" s="106">
        <f t="shared" si="0"/>
        <v>100</v>
      </c>
    </row>
    <row r="46" spans="1:7" ht="18" customHeight="1" x14ac:dyDescent="0.2">
      <c r="A46" s="105" t="s">
        <v>412</v>
      </c>
      <c r="B46" s="104"/>
      <c r="C46" s="103">
        <f>SUM(C44:C45)</f>
        <v>5000</v>
      </c>
      <c r="D46" s="103">
        <f>SUM(D44:D45)</f>
        <v>2821.4</v>
      </c>
      <c r="E46" s="103">
        <f>SUM(E44:E45)</f>
        <v>2821.4</v>
      </c>
      <c r="F46" s="102">
        <f t="shared" si="0"/>
        <v>100</v>
      </c>
    </row>
    <row r="47" spans="1:7" ht="15" customHeight="1" x14ac:dyDescent="0.2">
      <c r="A47" s="109" t="s">
        <v>410</v>
      </c>
      <c r="B47" s="108">
        <v>1750</v>
      </c>
      <c r="C47" s="107">
        <v>15000</v>
      </c>
      <c r="D47" s="107">
        <v>25129.769999999997</v>
      </c>
      <c r="E47" s="107">
        <v>11244.690700000001</v>
      </c>
      <c r="F47" s="106">
        <f>(E47/D47)*100</f>
        <v>44.746492705663456</v>
      </c>
    </row>
    <row r="48" spans="1:7" ht="27.75" customHeight="1" x14ac:dyDescent="0.2">
      <c r="A48" s="109" t="s">
        <v>411</v>
      </c>
      <c r="B48" s="108">
        <v>1752</v>
      </c>
      <c r="C48" s="107">
        <v>0</v>
      </c>
      <c r="D48" s="107">
        <v>7081.04</v>
      </c>
      <c r="E48" s="107">
        <v>7080.9759999999997</v>
      </c>
      <c r="F48" s="106">
        <f t="shared" si="0"/>
        <v>99.999096177962556</v>
      </c>
    </row>
    <row r="49" spans="1:6" ht="15" customHeight="1" x14ac:dyDescent="0.2">
      <c r="A49" s="109" t="s">
        <v>408</v>
      </c>
      <c r="B49" s="108">
        <v>1757</v>
      </c>
      <c r="C49" s="107">
        <v>0</v>
      </c>
      <c r="D49" s="107">
        <v>3714.76</v>
      </c>
      <c r="E49" s="107">
        <v>1735.0815500000003</v>
      </c>
      <c r="F49" s="106">
        <f t="shared" si="0"/>
        <v>46.707769815546634</v>
      </c>
    </row>
    <row r="50" spans="1:6" ht="27.75" customHeight="1" x14ac:dyDescent="0.2">
      <c r="A50" s="109" t="s">
        <v>409</v>
      </c>
      <c r="B50" s="108">
        <v>1758</v>
      </c>
      <c r="C50" s="107">
        <v>2000</v>
      </c>
      <c r="D50" s="107">
        <v>2000</v>
      </c>
      <c r="E50" s="107">
        <v>1830.684</v>
      </c>
      <c r="F50" s="106">
        <f>(E50/D50)*100</f>
        <v>91.534199999999998</v>
      </c>
    </row>
    <row r="51" spans="1:6" ht="18" customHeight="1" x14ac:dyDescent="0.2">
      <c r="A51" s="105" t="s">
        <v>407</v>
      </c>
      <c r="B51" s="104"/>
      <c r="C51" s="103">
        <f>SUM(C47:C50)</f>
        <v>17000</v>
      </c>
      <c r="D51" s="103">
        <f>SUM(D47:D50)</f>
        <v>37925.57</v>
      </c>
      <c r="E51" s="103">
        <f>SUM(E47:E50)</f>
        <v>21891.432250000002</v>
      </c>
      <c r="F51" s="102">
        <f t="shared" si="0"/>
        <v>57.722091586230619</v>
      </c>
    </row>
    <row r="52" spans="1:6" ht="18.75" customHeight="1" thickBot="1" x14ac:dyDescent="0.25">
      <c r="A52" s="101" t="s">
        <v>365</v>
      </c>
      <c r="B52" s="100"/>
      <c r="C52" s="99">
        <f>SUM(C6,C8,C12,C19,C25,C35,C43,C46,C51)</f>
        <v>283980</v>
      </c>
      <c r="D52" s="99">
        <f>SUM(D6,D8,D12,D19,D25,D35,D43,D46,D51)</f>
        <v>1660409.6199999999</v>
      </c>
      <c r="E52" s="99">
        <f>SUM(E6,E8,E12,E19,E25,E35,E43,E46,E51)</f>
        <v>1594052.1327200001</v>
      </c>
      <c r="F52" s="98">
        <f t="shared" si="0"/>
        <v>96.003547168077731</v>
      </c>
    </row>
  </sheetData>
  <mergeCells count="1">
    <mergeCell ref="A2:F2"/>
  </mergeCells>
  <printOptions horizontalCentered="1"/>
  <pageMargins left="0.39370078740157483" right="0.39370078740157483" top="0.59055118110236227" bottom="0.39370078740157483" header="0.31496062992125984" footer="0.11811023622047245"/>
  <pageSetup paperSize="9" firstPageNumber="213" fitToHeight="2" orientation="portrait" useFirstPageNumber="1" r:id="rId1"/>
  <headerFooter>
    <oddHeader>&amp;L&amp;"Tahoma,Kurzíva"&amp;9Závěrečný účet za rok 2017&amp;R&amp;"Tahoma,Kurzíva"&amp;9Tabulka č. 4</oddHeader>
    <oddFooter>&amp;C&amp;"Tahoma,Obyčejné"&amp;P</oddFooter>
  </headerFooter>
  <rowBreaks count="1" manualBreakCount="1">
    <brk id="32"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36"/>
  <sheetViews>
    <sheetView zoomScaleNormal="100" zoomScaleSheetLayoutView="100" workbookViewId="0">
      <selection activeCell="G4" sqref="G4"/>
    </sheetView>
  </sheetViews>
  <sheetFormatPr defaultRowHeight="15" x14ac:dyDescent="0.25"/>
  <cols>
    <col min="1" max="1" width="40.7109375" style="825" customWidth="1"/>
    <col min="2" max="2" width="40.7109375" style="826" customWidth="1"/>
    <col min="3" max="4" width="12.7109375" style="827" customWidth="1"/>
    <col min="5" max="5" width="10.7109375" style="827" customWidth="1"/>
    <col min="6" max="16384" width="9.140625" style="827"/>
  </cols>
  <sheetData>
    <row r="1" spans="1:5" s="814" customFormat="1" ht="12.75" x14ac:dyDescent="0.2">
      <c r="A1" s="813"/>
      <c r="B1" s="813"/>
    </row>
    <row r="2" spans="1:5" s="123" customFormat="1" ht="21" customHeight="1" x14ac:dyDescent="0.2">
      <c r="A2" s="1176" t="s">
        <v>3767</v>
      </c>
      <c r="B2" s="1176"/>
      <c r="C2" s="1176"/>
      <c r="D2" s="1176"/>
      <c r="E2" s="1176"/>
    </row>
    <row r="3" spans="1:5" s="123" customFormat="1" ht="15" customHeight="1" x14ac:dyDescent="0.2">
      <c r="A3" s="461"/>
      <c r="B3" s="461"/>
      <c r="C3" s="124"/>
      <c r="D3" s="124"/>
      <c r="E3" s="461"/>
    </row>
    <row r="4" spans="1:5" s="123" customFormat="1" ht="12.75" customHeight="1" x14ac:dyDescent="0.2">
      <c r="A4" s="1179" t="s">
        <v>3584</v>
      </c>
      <c r="B4" s="1179"/>
      <c r="C4" s="1179"/>
      <c r="D4" s="1179"/>
      <c r="E4" s="1179"/>
    </row>
    <row r="5" spans="1:5" s="123" customFormat="1" ht="7.5" customHeight="1" x14ac:dyDescent="0.2">
      <c r="A5" s="125"/>
      <c r="B5" s="125"/>
      <c r="C5" s="126"/>
      <c r="D5" s="126"/>
      <c r="E5" s="125"/>
    </row>
    <row r="6" spans="1:5" s="123" customFormat="1" ht="13.5" customHeight="1" thickBot="1" x14ac:dyDescent="0.25">
      <c r="A6" s="127"/>
      <c r="B6" s="127"/>
      <c r="C6" s="128"/>
      <c r="D6" s="128"/>
      <c r="E6" s="120" t="s">
        <v>2</v>
      </c>
    </row>
    <row r="7" spans="1:5" s="123" customFormat="1" ht="30" customHeight="1" thickBot="1" x14ac:dyDescent="0.25">
      <c r="A7" s="119" t="s">
        <v>441</v>
      </c>
      <c r="B7" s="129" t="s">
        <v>442</v>
      </c>
      <c r="C7" s="117" t="s">
        <v>79</v>
      </c>
      <c r="D7" s="117" t="s">
        <v>1</v>
      </c>
      <c r="E7" s="116" t="s">
        <v>439</v>
      </c>
    </row>
    <row r="8" spans="1:5" s="123" customFormat="1" ht="18" customHeight="1" x14ac:dyDescent="0.2">
      <c r="A8" s="1180" t="s">
        <v>3646</v>
      </c>
      <c r="B8" s="1181"/>
      <c r="C8" s="1181"/>
      <c r="D8" s="1181"/>
      <c r="E8" s="1182"/>
    </row>
    <row r="9" spans="1:5" s="819" customFormat="1" x14ac:dyDescent="0.2">
      <c r="A9" s="815" t="s">
        <v>357</v>
      </c>
      <c r="B9" s="816" t="s">
        <v>443</v>
      </c>
      <c r="C9" s="817">
        <v>1000</v>
      </c>
      <c r="D9" s="817">
        <v>1000</v>
      </c>
      <c r="E9" s="818">
        <f t="shared" ref="E9:E22" si="0">D9/C9*100</f>
        <v>100</v>
      </c>
    </row>
    <row r="10" spans="1:5" s="819" customFormat="1" ht="25.5" x14ac:dyDescent="0.2">
      <c r="A10" s="822" t="s">
        <v>444</v>
      </c>
      <c r="B10" s="821" t="s">
        <v>445</v>
      </c>
      <c r="C10" s="828">
        <v>142</v>
      </c>
      <c r="D10" s="828">
        <v>141.26470999999998</v>
      </c>
      <c r="E10" s="829">
        <f t="shared" si="0"/>
        <v>99.482190140845063</v>
      </c>
    </row>
    <row r="11" spans="1:5" s="819" customFormat="1" x14ac:dyDescent="0.2">
      <c r="A11" s="1183" t="s">
        <v>446</v>
      </c>
      <c r="B11" s="821" t="s">
        <v>447</v>
      </c>
      <c r="C11" s="828">
        <v>8223.16</v>
      </c>
      <c r="D11" s="828">
        <v>8223.1447100000005</v>
      </c>
      <c r="E11" s="829">
        <f t="shared" si="0"/>
        <v>99.999814061747557</v>
      </c>
    </row>
    <row r="12" spans="1:5" s="819" customFormat="1" x14ac:dyDescent="0.2">
      <c r="A12" s="1184"/>
      <c r="B12" s="821" t="s">
        <v>499</v>
      </c>
      <c r="C12" s="828">
        <v>10000</v>
      </c>
      <c r="D12" s="828">
        <v>0</v>
      </c>
      <c r="E12" s="829">
        <f t="shared" si="0"/>
        <v>0</v>
      </c>
    </row>
    <row r="13" spans="1:5" s="819" customFormat="1" x14ac:dyDescent="0.2">
      <c r="A13" s="1184"/>
      <c r="B13" s="821" t="s">
        <v>764</v>
      </c>
      <c r="C13" s="828">
        <v>486</v>
      </c>
      <c r="D13" s="828">
        <v>0</v>
      </c>
      <c r="E13" s="829">
        <f t="shared" si="0"/>
        <v>0</v>
      </c>
    </row>
    <row r="14" spans="1:5" s="819" customFormat="1" x14ac:dyDescent="0.2">
      <c r="A14" s="1184"/>
      <c r="B14" s="821" t="s">
        <v>2208</v>
      </c>
      <c r="C14" s="828">
        <v>6000</v>
      </c>
      <c r="D14" s="828">
        <v>6000</v>
      </c>
      <c r="E14" s="829">
        <f t="shared" si="0"/>
        <v>100</v>
      </c>
    </row>
    <row r="15" spans="1:5" s="819" customFormat="1" x14ac:dyDescent="0.2">
      <c r="A15" s="1185"/>
      <c r="B15" s="821" t="s">
        <v>546</v>
      </c>
      <c r="C15" s="828">
        <v>14500</v>
      </c>
      <c r="D15" s="828">
        <v>0</v>
      </c>
      <c r="E15" s="829">
        <f t="shared" si="0"/>
        <v>0</v>
      </c>
    </row>
    <row r="16" spans="1:5" s="819" customFormat="1" x14ac:dyDescent="0.2">
      <c r="A16" s="1183" t="s">
        <v>3768</v>
      </c>
      <c r="B16" s="821" t="s">
        <v>751</v>
      </c>
      <c r="C16" s="828">
        <v>30</v>
      </c>
      <c r="D16" s="828">
        <v>30</v>
      </c>
      <c r="E16" s="829">
        <f t="shared" si="0"/>
        <v>100</v>
      </c>
    </row>
    <row r="17" spans="1:5" s="819" customFormat="1" x14ac:dyDescent="0.2">
      <c r="A17" s="1184"/>
      <c r="B17" s="821" t="s">
        <v>3769</v>
      </c>
      <c r="C17" s="828">
        <v>20</v>
      </c>
      <c r="D17" s="828">
        <v>20</v>
      </c>
      <c r="E17" s="829">
        <f t="shared" si="0"/>
        <v>100</v>
      </c>
    </row>
    <row r="18" spans="1:5" s="819" customFormat="1" ht="25.5" x14ac:dyDescent="0.2">
      <c r="A18" s="1184"/>
      <c r="B18" s="821" t="s">
        <v>3770</v>
      </c>
      <c r="C18" s="828">
        <v>100</v>
      </c>
      <c r="D18" s="828">
        <v>100</v>
      </c>
      <c r="E18" s="829">
        <f t="shared" si="0"/>
        <v>100</v>
      </c>
    </row>
    <row r="19" spans="1:5" s="819" customFormat="1" x14ac:dyDescent="0.2">
      <c r="A19" s="1184"/>
      <c r="B19" s="821" t="s">
        <v>752</v>
      </c>
      <c r="C19" s="828">
        <v>160.6</v>
      </c>
      <c r="D19" s="828">
        <v>160.58500000000001</v>
      </c>
      <c r="E19" s="829">
        <f t="shared" si="0"/>
        <v>99.990660024906603</v>
      </c>
    </row>
    <row r="20" spans="1:5" s="819" customFormat="1" x14ac:dyDescent="0.2">
      <c r="A20" s="1184"/>
      <c r="B20" s="821" t="s">
        <v>590</v>
      </c>
      <c r="C20" s="828">
        <v>50</v>
      </c>
      <c r="D20" s="828">
        <v>50</v>
      </c>
      <c r="E20" s="829">
        <f t="shared" si="0"/>
        <v>100</v>
      </c>
    </row>
    <row r="21" spans="1:5" s="819" customFormat="1" ht="25.5" x14ac:dyDescent="0.2">
      <c r="A21" s="1185"/>
      <c r="B21" s="821" t="s">
        <v>3771</v>
      </c>
      <c r="C21" s="828">
        <v>40</v>
      </c>
      <c r="D21" s="828">
        <v>0</v>
      </c>
      <c r="E21" s="829">
        <f t="shared" si="0"/>
        <v>0</v>
      </c>
    </row>
    <row r="22" spans="1:5" s="819" customFormat="1" x14ac:dyDescent="0.2">
      <c r="A22" s="1177" t="s">
        <v>3624</v>
      </c>
      <c r="B22" s="1178"/>
      <c r="C22" s="830">
        <f>SUM(C9:C21)</f>
        <v>40751.760000000002</v>
      </c>
      <c r="D22" s="830">
        <f>SUM(D9:D21)</f>
        <v>15724.994419999999</v>
      </c>
      <c r="E22" s="831">
        <f t="shared" si="0"/>
        <v>38.587276770377521</v>
      </c>
    </row>
    <row r="23" spans="1:5" s="820" customFormat="1" ht="18" customHeight="1" x14ac:dyDescent="0.2">
      <c r="A23" s="1186" t="s">
        <v>397</v>
      </c>
      <c r="B23" s="1187"/>
      <c r="C23" s="1187"/>
      <c r="D23" s="1187"/>
      <c r="E23" s="1188"/>
    </row>
    <row r="24" spans="1:5" s="819" customFormat="1" ht="25.5" x14ac:dyDescent="0.2">
      <c r="A24" s="822" t="s">
        <v>450</v>
      </c>
      <c r="B24" s="821" t="s">
        <v>451</v>
      </c>
      <c r="C24" s="828">
        <v>1900</v>
      </c>
      <c r="D24" s="828">
        <v>1900</v>
      </c>
      <c r="E24" s="829">
        <f t="shared" ref="E24:E87" si="1">D24/C24*100</f>
        <v>100</v>
      </c>
    </row>
    <row r="25" spans="1:5" s="819" customFormat="1" x14ac:dyDescent="0.2">
      <c r="A25" s="1183" t="s">
        <v>3772</v>
      </c>
      <c r="B25" s="821" t="s">
        <v>3773</v>
      </c>
      <c r="C25" s="828">
        <v>84</v>
      </c>
      <c r="D25" s="828">
        <v>84</v>
      </c>
      <c r="E25" s="829">
        <f t="shared" si="1"/>
        <v>100</v>
      </c>
    </row>
    <row r="26" spans="1:5" s="819" customFormat="1" x14ac:dyDescent="0.2">
      <c r="A26" s="1184"/>
      <c r="B26" s="821" t="s">
        <v>3774</v>
      </c>
      <c r="C26" s="828">
        <v>52.5</v>
      </c>
      <c r="D26" s="828">
        <v>52.5</v>
      </c>
      <c r="E26" s="829">
        <f t="shared" si="1"/>
        <v>100</v>
      </c>
    </row>
    <row r="27" spans="1:5" s="819" customFormat="1" x14ac:dyDescent="0.2">
      <c r="A27" s="1184"/>
      <c r="B27" s="821" t="s">
        <v>3775</v>
      </c>
      <c r="C27" s="828">
        <v>128</v>
      </c>
      <c r="D27" s="828">
        <v>128</v>
      </c>
      <c r="E27" s="829">
        <f t="shared" si="1"/>
        <v>100</v>
      </c>
    </row>
    <row r="28" spans="1:5" s="819" customFormat="1" x14ac:dyDescent="0.2">
      <c r="A28" s="1185"/>
      <c r="B28" s="821" t="s">
        <v>3776</v>
      </c>
      <c r="C28" s="828">
        <v>68</v>
      </c>
      <c r="D28" s="828">
        <v>68</v>
      </c>
      <c r="E28" s="829">
        <f t="shared" si="1"/>
        <v>100</v>
      </c>
    </row>
    <row r="29" spans="1:5" s="819" customFormat="1" ht="25.5" x14ac:dyDescent="0.2">
      <c r="A29" s="822" t="s">
        <v>3777</v>
      </c>
      <c r="B29" s="821" t="s">
        <v>458</v>
      </c>
      <c r="C29" s="828">
        <v>220</v>
      </c>
      <c r="D29" s="828">
        <v>0</v>
      </c>
      <c r="E29" s="829">
        <f t="shared" si="1"/>
        <v>0</v>
      </c>
    </row>
    <row r="30" spans="1:5" s="819" customFormat="1" x14ac:dyDescent="0.2">
      <c r="A30" s="822" t="s">
        <v>753</v>
      </c>
      <c r="B30" s="821" t="s">
        <v>474</v>
      </c>
      <c r="C30" s="828">
        <v>18500</v>
      </c>
      <c r="D30" s="828">
        <v>500</v>
      </c>
      <c r="E30" s="829">
        <f t="shared" si="1"/>
        <v>2.7027027027027026</v>
      </c>
    </row>
    <row r="31" spans="1:5" s="819" customFormat="1" ht="15" customHeight="1" x14ac:dyDescent="0.2">
      <c r="A31" s="1183" t="s">
        <v>452</v>
      </c>
      <c r="B31" s="821" t="s">
        <v>453</v>
      </c>
      <c r="C31" s="828">
        <v>300</v>
      </c>
      <c r="D31" s="828">
        <v>300</v>
      </c>
      <c r="E31" s="829">
        <f t="shared" si="1"/>
        <v>100</v>
      </c>
    </row>
    <row r="32" spans="1:5" s="819" customFormat="1" x14ac:dyDescent="0.2">
      <c r="A32" s="1184"/>
      <c r="B32" s="821" t="s">
        <v>476</v>
      </c>
      <c r="C32" s="828">
        <v>380</v>
      </c>
      <c r="D32" s="828">
        <v>380</v>
      </c>
      <c r="E32" s="829">
        <f t="shared" si="1"/>
        <v>100</v>
      </c>
    </row>
    <row r="33" spans="1:5" s="819" customFormat="1" x14ac:dyDescent="0.2">
      <c r="A33" s="1184"/>
      <c r="B33" s="821" t="s">
        <v>494</v>
      </c>
      <c r="C33" s="828">
        <v>300</v>
      </c>
      <c r="D33" s="828">
        <v>300</v>
      </c>
      <c r="E33" s="829">
        <f t="shared" si="1"/>
        <v>100</v>
      </c>
    </row>
    <row r="34" spans="1:5" s="819" customFormat="1" x14ac:dyDescent="0.2">
      <c r="A34" s="1184"/>
      <c r="B34" s="821" t="s">
        <v>754</v>
      </c>
      <c r="C34" s="828">
        <v>300</v>
      </c>
      <c r="D34" s="828">
        <v>300</v>
      </c>
      <c r="E34" s="829">
        <f t="shared" si="1"/>
        <v>100</v>
      </c>
    </row>
    <row r="35" spans="1:5" s="819" customFormat="1" x14ac:dyDescent="0.2">
      <c r="A35" s="1184"/>
      <c r="B35" s="821" t="s">
        <v>2170</v>
      </c>
      <c r="C35" s="828">
        <v>90</v>
      </c>
      <c r="D35" s="828">
        <v>89.382999999999996</v>
      </c>
      <c r="E35" s="829">
        <f t="shared" si="1"/>
        <v>99.314444444444433</v>
      </c>
    </row>
    <row r="36" spans="1:5" s="819" customFormat="1" ht="25.5" x14ac:dyDescent="0.2">
      <c r="A36" s="1184"/>
      <c r="B36" s="821" t="s">
        <v>657</v>
      </c>
      <c r="C36" s="828">
        <v>1528.52</v>
      </c>
      <c r="D36" s="828">
        <v>150</v>
      </c>
      <c r="E36" s="829">
        <f t="shared" si="1"/>
        <v>9.8134142830973747</v>
      </c>
    </row>
    <row r="37" spans="1:5" s="819" customFormat="1" ht="25.5" x14ac:dyDescent="0.2">
      <c r="A37" s="1184"/>
      <c r="B37" s="821" t="s">
        <v>3141</v>
      </c>
      <c r="C37" s="828">
        <v>70</v>
      </c>
      <c r="D37" s="828">
        <v>70</v>
      </c>
      <c r="E37" s="829">
        <f>D37/C37*100</f>
        <v>100</v>
      </c>
    </row>
    <row r="38" spans="1:5" s="819" customFormat="1" ht="25.5" x14ac:dyDescent="0.2">
      <c r="A38" s="1184"/>
      <c r="B38" s="821" t="s">
        <v>3129</v>
      </c>
      <c r="C38" s="828">
        <v>120</v>
      </c>
      <c r="D38" s="828">
        <v>120</v>
      </c>
      <c r="E38" s="829">
        <f>D38/C38*100</f>
        <v>100</v>
      </c>
    </row>
    <row r="39" spans="1:5" s="819" customFormat="1" ht="25.5" x14ac:dyDescent="0.2">
      <c r="A39" s="1184"/>
      <c r="B39" s="821" t="s">
        <v>756</v>
      </c>
      <c r="C39" s="828">
        <v>100</v>
      </c>
      <c r="D39" s="828">
        <v>100</v>
      </c>
      <c r="E39" s="829">
        <f t="shared" si="1"/>
        <v>100</v>
      </c>
    </row>
    <row r="40" spans="1:5" s="819" customFormat="1" ht="25.5" x14ac:dyDescent="0.2">
      <c r="A40" s="1184"/>
      <c r="B40" s="821" t="s">
        <v>3125</v>
      </c>
      <c r="C40" s="828">
        <v>86</v>
      </c>
      <c r="D40" s="828">
        <v>86</v>
      </c>
      <c r="E40" s="829">
        <f>D40/C40*100</f>
        <v>100</v>
      </c>
    </row>
    <row r="41" spans="1:5" s="819" customFormat="1" ht="25.5" x14ac:dyDescent="0.2">
      <c r="A41" s="1184"/>
      <c r="B41" s="821" t="s">
        <v>3130</v>
      </c>
      <c r="C41" s="828">
        <v>120</v>
      </c>
      <c r="D41" s="828">
        <v>120</v>
      </c>
      <c r="E41" s="829">
        <f>D41/C41*100</f>
        <v>100</v>
      </c>
    </row>
    <row r="42" spans="1:5" s="819" customFormat="1" ht="25.5" x14ac:dyDescent="0.2">
      <c r="A42" s="1185"/>
      <c r="B42" s="821" t="s">
        <v>757</v>
      </c>
      <c r="C42" s="828">
        <v>60</v>
      </c>
      <c r="D42" s="828">
        <v>60</v>
      </c>
      <c r="E42" s="829">
        <f t="shared" si="1"/>
        <v>100</v>
      </c>
    </row>
    <row r="43" spans="1:5" s="819" customFormat="1" ht="38.25" x14ac:dyDescent="0.2">
      <c r="A43" s="822" t="s">
        <v>457</v>
      </c>
      <c r="B43" s="821" t="s">
        <v>458</v>
      </c>
      <c r="C43" s="828">
        <v>38097.040000000001</v>
      </c>
      <c r="D43" s="828">
        <v>35697.035899999995</v>
      </c>
      <c r="E43" s="829">
        <f t="shared" si="1"/>
        <v>93.700287213914763</v>
      </c>
    </row>
    <row r="44" spans="1:5" s="819" customFormat="1" x14ac:dyDescent="0.2">
      <c r="A44" s="1183" t="s">
        <v>459</v>
      </c>
      <c r="B44" s="821" t="s">
        <v>460</v>
      </c>
      <c r="C44" s="828">
        <v>225</v>
      </c>
      <c r="D44" s="828">
        <v>225</v>
      </c>
      <c r="E44" s="829">
        <f t="shared" si="1"/>
        <v>100</v>
      </c>
    </row>
    <row r="45" spans="1:5" s="819" customFormat="1" x14ac:dyDescent="0.2">
      <c r="A45" s="1184"/>
      <c r="B45" s="821" t="s">
        <v>447</v>
      </c>
      <c r="C45" s="828">
        <v>275</v>
      </c>
      <c r="D45" s="828">
        <v>275</v>
      </c>
      <c r="E45" s="829">
        <f t="shared" si="1"/>
        <v>100</v>
      </c>
    </row>
    <row r="46" spans="1:5" s="819" customFormat="1" x14ac:dyDescent="0.2">
      <c r="A46" s="1184"/>
      <c r="B46" s="821" t="s">
        <v>461</v>
      </c>
      <c r="C46" s="828">
        <v>225</v>
      </c>
      <c r="D46" s="828">
        <v>225</v>
      </c>
      <c r="E46" s="829">
        <f t="shared" si="1"/>
        <v>100</v>
      </c>
    </row>
    <row r="47" spans="1:5" s="819" customFormat="1" x14ac:dyDescent="0.2">
      <c r="A47" s="1184"/>
      <c r="B47" s="821" t="s">
        <v>462</v>
      </c>
      <c r="C47" s="828">
        <v>50</v>
      </c>
      <c r="D47" s="828">
        <v>50</v>
      </c>
      <c r="E47" s="829">
        <f t="shared" si="1"/>
        <v>100</v>
      </c>
    </row>
    <row r="48" spans="1:5" s="819" customFormat="1" x14ac:dyDescent="0.2">
      <c r="A48" s="1184"/>
      <c r="B48" s="821" t="s">
        <v>464</v>
      </c>
      <c r="C48" s="828">
        <v>50</v>
      </c>
      <c r="D48" s="828">
        <v>50</v>
      </c>
      <c r="E48" s="829">
        <f t="shared" si="1"/>
        <v>100</v>
      </c>
    </row>
    <row r="49" spans="1:5" s="819" customFormat="1" x14ac:dyDescent="0.2">
      <c r="A49" s="1184"/>
      <c r="B49" s="821" t="s">
        <v>465</v>
      </c>
      <c r="C49" s="828">
        <v>50</v>
      </c>
      <c r="D49" s="828">
        <v>50</v>
      </c>
      <c r="E49" s="829">
        <f t="shared" si="1"/>
        <v>100</v>
      </c>
    </row>
    <row r="50" spans="1:5" s="819" customFormat="1" x14ac:dyDescent="0.2">
      <c r="A50" s="1184"/>
      <c r="B50" s="821" t="s">
        <v>466</v>
      </c>
      <c r="C50" s="828">
        <v>225</v>
      </c>
      <c r="D50" s="828">
        <v>225</v>
      </c>
      <c r="E50" s="829">
        <f t="shared" si="1"/>
        <v>100</v>
      </c>
    </row>
    <row r="51" spans="1:5" s="819" customFormat="1" x14ac:dyDescent="0.2">
      <c r="A51" s="1184"/>
      <c r="B51" s="821" t="s">
        <v>467</v>
      </c>
      <c r="C51" s="828">
        <v>225</v>
      </c>
      <c r="D51" s="828">
        <v>0</v>
      </c>
      <c r="E51" s="829">
        <f t="shared" si="1"/>
        <v>0</v>
      </c>
    </row>
    <row r="52" spans="1:5" s="819" customFormat="1" x14ac:dyDescent="0.2">
      <c r="A52" s="1184"/>
      <c r="B52" s="821" t="s">
        <v>468</v>
      </c>
      <c r="C52" s="828">
        <v>50</v>
      </c>
      <c r="D52" s="828">
        <v>50</v>
      </c>
      <c r="E52" s="829">
        <f t="shared" si="1"/>
        <v>100</v>
      </c>
    </row>
    <row r="53" spans="1:5" s="819" customFormat="1" x14ac:dyDescent="0.2">
      <c r="A53" s="1184"/>
      <c r="B53" s="821" t="s">
        <v>469</v>
      </c>
      <c r="C53" s="828">
        <v>50</v>
      </c>
      <c r="D53" s="828">
        <v>50</v>
      </c>
      <c r="E53" s="829">
        <f t="shared" si="1"/>
        <v>100</v>
      </c>
    </row>
    <row r="54" spans="1:5" s="819" customFormat="1" x14ac:dyDescent="0.2">
      <c r="A54" s="1184"/>
      <c r="B54" s="821" t="s">
        <v>470</v>
      </c>
      <c r="C54" s="828">
        <v>500</v>
      </c>
      <c r="D54" s="828">
        <v>275</v>
      </c>
      <c r="E54" s="829">
        <f t="shared" si="1"/>
        <v>55.000000000000007</v>
      </c>
    </row>
    <row r="55" spans="1:5" s="819" customFormat="1" x14ac:dyDescent="0.2">
      <c r="A55" s="1184"/>
      <c r="B55" s="821" t="s">
        <v>471</v>
      </c>
      <c r="C55" s="828">
        <v>50</v>
      </c>
      <c r="D55" s="828">
        <v>50</v>
      </c>
      <c r="E55" s="829">
        <f t="shared" si="1"/>
        <v>100</v>
      </c>
    </row>
    <row r="56" spans="1:5" s="819" customFormat="1" x14ac:dyDescent="0.2">
      <c r="A56" s="1184"/>
      <c r="B56" s="821" t="s">
        <v>472</v>
      </c>
      <c r="C56" s="828">
        <v>50</v>
      </c>
      <c r="D56" s="828">
        <v>50</v>
      </c>
      <c r="E56" s="829">
        <f t="shared" si="1"/>
        <v>100</v>
      </c>
    </row>
    <row r="57" spans="1:5" s="819" customFormat="1" x14ac:dyDescent="0.2">
      <c r="A57" s="1184"/>
      <c r="B57" s="821" t="s">
        <v>473</v>
      </c>
      <c r="C57" s="828">
        <v>50</v>
      </c>
      <c r="D57" s="828">
        <v>50</v>
      </c>
      <c r="E57" s="829">
        <f t="shared" si="1"/>
        <v>100</v>
      </c>
    </row>
    <row r="58" spans="1:5" s="819" customFormat="1" x14ac:dyDescent="0.2">
      <c r="A58" s="1184"/>
      <c r="B58" s="821" t="s">
        <v>474</v>
      </c>
      <c r="C58" s="828">
        <v>275</v>
      </c>
      <c r="D58" s="828">
        <v>275</v>
      </c>
      <c r="E58" s="829">
        <f t="shared" si="1"/>
        <v>100</v>
      </c>
    </row>
    <row r="59" spans="1:5" s="819" customFormat="1" x14ac:dyDescent="0.2">
      <c r="A59" s="1184"/>
      <c r="B59" s="821" t="s">
        <v>476</v>
      </c>
      <c r="C59" s="828">
        <v>50</v>
      </c>
      <c r="D59" s="828">
        <v>50</v>
      </c>
      <c r="E59" s="829">
        <f t="shared" si="1"/>
        <v>100</v>
      </c>
    </row>
    <row r="60" spans="1:5" s="819" customFormat="1" x14ac:dyDescent="0.2">
      <c r="A60" s="1184"/>
      <c r="B60" s="821" t="s">
        <v>477</v>
      </c>
      <c r="C60" s="828">
        <v>50</v>
      </c>
      <c r="D60" s="828">
        <v>50</v>
      </c>
      <c r="E60" s="829">
        <f t="shared" si="1"/>
        <v>100</v>
      </c>
    </row>
    <row r="61" spans="1:5" s="819" customFormat="1" x14ac:dyDescent="0.2">
      <c r="A61" s="1184"/>
      <c r="B61" s="821" t="s">
        <v>478</v>
      </c>
      <c r="C61" s="828">
        <v>275</v>
      </c>
      <c r="D61" s="828">
        <v>275</v>
      </c>
      <c r="E61" s="829">
        <f t="shared" si="1"/>
        <v>100</v>
      </c>
    </row>
    <row r="62" spans="1:5" s="819" customFormat="1" x14ac:dyDescent="0.2">
      <c r="A62" s="1184"/>
      <c r="B62" s="821" t="s">
        <v>479</v>
      </c>
      <c r="C62" s="828">
        <v>50</v>
      </c>
      <c r="D62" s="828">
        <v>50</v>
      </c>
      <c r="E62" s="829">
        <f t="shared" si="1"/>
        <v>100</v>
      </c>
    </row>
    <row r="63" spans="1:5" s="819" customFormat="1" x14ac:dyDescent="0.2">
      <c r="A63" s="1184"/>
      <c r="B63" s="821" t="s">
        <v>481</v>
      </c>
      <c r="C63" s="828">
        <v>500</v>
      </c>
      <c r="D63" s="828">
        <v>500</v>
      </c>
      <c r="E63" s="829">
        <f t="shared" si="1"/>
        <v>100</v>
      </c>
    </row>
    <row r="64" spans="1:5" s="819" customFormat="1" x14ac:dyDescent="0.2">
      <c r="A64" s="1184"/>
      <c r="B64" s="821" t="s">
        <v>484</v>
      </c>
      <c r="C64" s="828">
        <v>50</v>
      </c>
      <c r="D64" s="828">
        <v>50</v>
      </c>
      <c r="E64" s="829">
        <f t="shared" si="1"/>
        <v>100</v>
      </c>
    </row>
    <row r="65" spans="1:5" s="819" customFormat="1" x14ac:dyDescent="0.2">
      <c r="A65" s="1184"/>
      <c r="B65" s="821" t="s">
        <v>485</v>
      </c>
      <c r="C65" s="828">
        <v>275</v>
      </c>
      <c r="D65" s="828">
        <v>275</v>
      </c>
      <c r="E65" s="829">
        <f t="shared" si="1"/>
        <v>100</v>
      </c>
    </row>
    <row r="66" spans="1:5" s="819" customFormat="1" x14ac:dyDescent="0.2">
      <c r="A66" s="1184"/>
      <c r="B66" s="821" t="s">
        <v>486</v>
      </c>
      <c r="C66" s="828">
        <v>100</v>
      </c>
      <c r="D66" s="828">
        <v>100</v>
      </c>
      <c r="E66" s="829">
        <f t="shared" si="1"/>
        <v>100</v>
      </c>
    </row>
    <row r="67" spans="1:5" s="819" customFormat="1" x14ac:dyDescent="0.2">
      <c r="A67" s="1184"/>
      <c r="B67" s="821" t="s">
        <v>488</v>
      </c>
      <c r="C67" s="828">
        <v>50</v>
      </c>
      <c r="D67" s="828">
        <v>50</v>
      </c>
      <c r="E67" s="829">
        <f t="shared" si="1"/>
        <v>100</v>
      </c>
    </row>
    <row r="68" spans="1:5" s="819" customFormat="1" x14ac:dyDescent="0.2">
      <c r="A68" s="1184"/>
      <c r="B68" s="821" t="s">
        <v>489</v>
      </c>
      <c r="C68" s="828">
        <v>275</v>
      </c>
      <c r="D68" s="828">
        <v>275</v>
      </c>
      <c r="E68" s="829">
        <f t="shared" si="1"/>
        <v>100</v>
      </c>
    </row>
    <row r="69" spans="1:5" s="819" customFormat="1" x14ac:dyDescent="0.2">
      <c r="A69" s="1184"/>
      <c r="B69" s="821" t="s">
        <v>490</v>
      </c>
      <c r="C69" s="828">
        <v>275</v>
      </c>
      <c r="D69" s="828">
        <v>275</v>
      </c>
      <c r="E69" s="829">
        <f t="shared" si="1"/>
        <v>100</v>
      </c>
    </row>
    <row r="70" spans="1:5" s="819" customFormat="1" x14ac:dyDescent="0.2">
      <c r="A70" s="1184"/>
      <c r="B70" s="821" t="s">
        <v>491</v>
      </c>
      <c r="C70" s="828">
        <v>50</v>
      </c>
      <c r="D70" s="828">
        <v>50</v>
      </c>
      <c r="E70" s="829">
        <f t="shared" si="1"/>
        <v>100</v>
      </c>
    </row>
    <row r="71" spans="1:5" s="819" customFormat="1" x14ac:dyDescent="0.2">
      <c r="A71" s="1184"/>
      <c r="B71" s="821" t="s">
        <v>492</v>
      </c>
      <c r="C71" s="828">
        <v>5100</v>
      </c>
      <c r="D71" s="828">
        <v>100</v>
      </c>
      <c r="E71" s="829">
        <f t="shared" si="1"/>
        <v>1.9607843137254901</v>
      </c>
    </row>
    <row r="72" spans="1:5" s="819" customFormat="1" x14ac:dyDescent="0.2">
      <c r="A72" s="1184"/>
      <c r="B72" s="821" t="s">
        <v>493</v>
      </c>
      <c r="C72" s="828">
        <v>50</v>
      </c>
      <c r="D72" s="828">
        <v>50</v>
      </c>
      <c r="E72" s="829">
        <f t="shared" si="1"/>
        <v>100</v>
      </c>
    </row>
    <row r="73" spans="1:5" s="819" customFormat="1" x14ac:dyDescent="0.2">
      <c r="A73" s="1184"/>
      <c r="B73" s="821" t="s">
        <v>2125</v>
      </c>
      <c r="C73" s="828">
        <v>225</v>
      </c>
      <c r="D73" s="828">
        <v>225</v>
      </c>
      <c r="E73" s="829">
        <f t="shared" si="1"/>
        <v>100</v>
      </c>
    </row>
    <row r="74" spans="1:5" s="819" customFormat="1" x14ac:dyDescent="0.2">
      <c r="A74" s="1184"/>
      <c r="B74" s="821" t="s">
        <v>496</v>
      </c>
      <c r="C74" s="828">
        <v>225</v>
      </c>
      <c r="D74" s="828">
        <v>225</v>
      </c>
      <c r="E74" s="829">
        <f t="shared" si="1"/>
        <v>100</v>
      </c>
    </row>
    <row r="75" spans="1:5" s="819" customFormat="1" x14ac:dyDescent="0.2">
      <c r="A75" s="1184"/>
      <c r="B75" s="821" t="s">
        <v>759</v>
      </c>
      <c r="C75" s="828">
        <v>225</v>
      </c>
      <c r="D75" s="828">
        <v>225</v>
      </c>
      <c r="E75" s="829">
        <f t="shared" si="1"/>
        <v>100</v>
      </c>
    </row>
    <row r="76" spans="1:5" s="819" customFormat="1" x14ac:dyDescent="0.2">
      <c r="A76" s="1184"/>
      <c r="B76" s="821" t="s">
        <v>497</v>
      </c>
      <c r="C76" s="828">
        <v>50</v>
      </c>
      <c r="D76" s="828">
        <v>50</v>
      </c>
      <c r="E76" s="829">
        <f t="shared" si="1"/>
        <v>100</v>
      </c>
    </row>
    <row r="77" spans="1:5" s="819" customFormat="1" x14ac:dyDescent="0.2">
      <c r="A77" s="1184"/>
      <c r="B77" s="821" t="s">
        <v>498</v>
      </c>
      <c r="C77" s="828">
        <v>225</v>
      </c>
      <c r="D77" s="828">
        <v>225</v>
      </c>
      <c r="E77" s="829">
        <f t="shared" si="1"/>
        <v>100</v>
      </c>
    </row>
    <row r="78" spans="1:5" s="819" customFormat="1" x14ac:dyDescent="0.2">
      <c r="A78" s="1184"/>
      <c r="B78" s="821" t="s">
        <v>754</v>
      </c>
      <c r="C78" s="828">
        <v>225</v>
      </c>
      <c r="D78" s="828">
        <v>225</v>
      </c>
      <c r="E78" s="829">
        <f t="shared" si="1"/>
        <v>100</v>
      </c>
    </row>
    <row r="79" spans="1:5" s="819" customFormat="1" x14ac:dyDescent="0.2">
      <c r="A79" s="1184"/>
      <c r="B79" s="821" t="s">
        <v>760</v>
      </c>
      <c r="C79" s="828">
        <v>225</v>
      </c>
      <c r="D79" s="828">
        <v>225</v>
      </c>
      <c r="E79" s="829">
        <f t="shared" si="1"/>
        <v>100</v>
      </c>
    </row>
    <row r="80" spans="1:5" s="819" customFormat="1" x14ac:dyDescent="0.2">
      <c r="A80" s="1184"/>
      <c r="B80" s="821" t="s">
        <v>501</v>
      </c>
      <c r="C80" s="828">
        <v>900</v>
      </c>
      <c r="D80" s="828">
        <v>225</v>
      </c>
      <c r="E80" s="829">
        <f t="shared" si="1"/>
        <v>25</v>
      </c>
    </row>
    <row r="81" spans="1:5" s="819" customFormat="1" x14ac:dyDescent="0.2">
      <c r="A81" s="1184"/>
      <c r="B81" s="821" t="s">
        <v>574</v>
      </c>
      <c r="C81" s="828">
        <v>225</v>
      </c>
      <c r="D81" s="828">
        <v>225</v>
      </c>
      <c r="E81" s="829">
        <f t="shared" si="1"/>
        <v>100</v>
      </c>
    </row>
    <row r="82" spans="1:5" s="819" customFormat="1" x14ac:dyDescent="0.2">
      <c r="A82" s="1184"/>
      <c r="B82" s="821" t="s">
        <v>761</v>
      </c>
      <c r="C82" s="828">
        <v>225</v>
      </c>
      <c r="D82" s="828">
        <v>225</v>
      </c>
      <c r="E82" s="829">
        <f t="shared" si="1"/>
        <v>100</v>
      </c>
    </row>
    <row r="83" spans="1:5" s="819" customFormat="1" x14ac:dyDescent="0.2">
      <c r="A83" s="1184"/>
      <c r="B83" s="821" t="s">
        <v>503</v>
      </c>
      <c r="C83" s="828">
        <v>225</v>
      </c>
      <c r="D83" s="828">
        <v>0</v>
      </c>
      <c r="E83" s="829">
        <f t="shared" si="1"/>
        <v>0</v>
      </c>
    </row>
    <row r="84" spans="1:5" s="819" customFormat="1" x14ac:dyDescent="0.2">
      <c r="A84" s="1184"/>
      <c r="B84" s="821" t="s">
        <v>504</v>
      </c>
      <c r="C84" s="828">
        <v>50</v>
      </c>
      <c r="D84" s="828">
        <v>50</v>
      </c>
      <c r="E84" s="829">
        <f t="shared" si="1"/>
        <v>100</v>
      </c>
    </row>
    <row r="85" spans="1:5" s="819" customFormat="1" x14ac:dyDescent="0.2">
      <c r="A85" s="1184"/>
      <c r="B85" s="821" t="s">
        <v>507</v>
      </c>
      <c r="C85" s="828">
        <v>50</v>
      </c>
      <c r="D85" s="828">
        <v>50</v>
      </c>
      <c r="E85" s="829">
        <f t="shared" si="1"/>
        <v>100</v>
      </c>
    </row>
    <row r="86" spans="1:5" s="819" customFormat="1" x14ac:dyDescent="0.2">
      <c r="A86" s="1184"/>
      <c r="B86" s="821" t="s">
        <v>508</v>
      </c>
      <c r="C86" s="828">
        <v>1485</v>
      </c>
      <c r="D86" s="828">
        <v>0</v>
      </c>
      <c r="E86" s="829">
        <f t="shared" si="1"/>
        <v>0</v>
      </c>
    </row>
    <row r="87" spans="1:5" s="819" customFormat="1" x14ac:dyDescent="0.2">
      <c r="A87" s="1184"/>
      <c r="B87" s="821" t="s">
        <v>2150</v>
      </c>
      <c r="C87" s="828">
        <v>225</v>
      </c>
      <c r="D87" s="828">
        <v>225</v>
      </c>
      <c r="E87" s="829">
        <f t="shared" si="1"/>
        <v>100</v>
      </c>
    </row>
    <row r="88" spans="1:5" s="819" customFormat="1" x14ac:dyDescent="0.2">
      <c r="A88" s="1184"/>
      <c r="B88" s="821" t="s">
        <v>510</v>
      </c>
      <c r="C88" s="828">
        <v>275</v>
      </c>
      <c r="D88" s="828">
        <v>275</v>
      </c>
      <c r="E88" s="829">
        <f t="shared" ref="E88:E134" si="2">D88/C88*100</f>
        <v>100</v>
      </c>
    </row>
    <row r="89" spans="1:5" s="819" customFormat="1" x14ac:dyDescent="0.2">
      <c r="A89" s="1184"/>
      <c r="B89" s="821" t="s">
        <v>762</v>
      </c>
      <c r="C89" s="828">
        <v>225</v>
      </c>
      <c r="D89" s="828">
        <v>225</v>
      </c>
      <c r="E89" s="829">
        <f t="shared" si="2"/>
        <v>100</v>
      </c>
    </row>
    <row r="90" spans="1:5" s="819" customFormat="1" x14ac:dyDescent="0.2">
      <c r="A90" s="1184"/>
      <c r="B90" s="821" t="s">
        <v>448</v>
      </c>
      <c r="C90" s="828">
        <v>50</v>
      </c>
      <c r="D90" s="828">
        <v>50</v>
      </c>
      <c r="E90" s="829">
        <f t="shared" si="2"/>
        <v>100</v>
      </c>
    </row>
    <row r="91" spans="1:5" s="819" customFormat="1" x14ac:dyDescent="0.2">
      <c r="A91" s="1184"/>
      <c r="B91" s="821" t="s">
        <v>549</v>
      </c>
      <c r="C91" s="828">
        <v>450</v>
      </c>
      <c r="D91" s="828">
        <v>225</v>
      </c>
      <c r="E91" s="829">
        <f t="shared" si="2"/>
        <v>50</v>
      </c>
    </row>
    <row r="92" spans="1:5" s="819" customFormat="1" x14ac:dyDescent="0.2">
      <c r="A92" s="1184"/>
      <c r="B92" s="821" t="s">
        <v>512</v>
      </c>
      <c r="C92" s="828">
        <v>225</v>
      </c>
      <c r="D92" s="828">
        <v>225</v>
      </c>
      <c r="E92" s="829">
        <f t="shared" si="2"/>
        <v>100</v>
      </c>
    </row>
    <row r="93" spans="1:5" s="819" customFormat="1" x14ac:dyDescent="0.2">
      <c r="A93" s="1184"/>
      <c r="B93" s="821" t="s">
        <v>513</v>
      </c>
      <c r="C93" s="828">
        <v>50</v>
      </c>
      <c r="D93" s="828">
        <v>50</v>
      </c>
      <c r="E93" s="829">
        <f t="shared" si="2"/>
        <v>100</v>
      </c>
    </row>
    <row r="94" spans="1:5" s="819" customFormat="1" x14ac:dyDescent="0.2">
      <c r="A94" s="1184"/>
      <c r="B94" s="821" t="s">
        <v>2159</v>
      </c>
      <c r="C94" s="828">
        <v>225</v>
      </c>
      <c r="D94" s="828">
        <v>225</v>
      </c>
      <c r="E94" s="829">
        <f t="shared" si="2"/>
        <v>100</v>
      </c>
    </row>
    <row r="95" spans="1:5" s="819" customFormat="1" x14ac:dyDescent="0.2">
      <c r="A95" s="1184"/>
      <c r="B95" s="821" t="s">
        <v>515</v>
      </c>
      <c r="C95" s="828">
        <v>50</v>
      </c>
      <c r="D95" s="828">
        <v>50</v>
      </c>
      <c r="E95" s="829">
        <f t="shared" si="2"/>
        <v>100</v>
      </c>
    </row>
    <row r="96" spans="1:5" s="819" customFormat="1" x14ac:dyDescent="0.2">
      <c r="A96" s="1184"/>
      <c r="B96" s="821" t="s">
        <v>763</v>
      </c>
      <c r="C96" s="828">
        <v>225</v>
      </c>
      <c r="D96" s="828">
        <v>225</v>
      </c>
      <c r="E96" s="829">
        <f t="shared" si="2"/>
        <v>100</v>
      </c>
    </row>
    <row r="97" spans="1:5" s="819" customFormat="1" x14ac:dyDescent="0.2">
      <c r="A97" s="1184"/>
      <c r="B97" s="821" t="s">
        <v>2166</v>
      </c>
      <c r="C97" s="828">
        <v>225</v>
      </c>
      <c r="D97" s="828">
        <v>0</v>
      </c>
      <c r="E97" s="829">
        <f t="shared" si="2"/>
        <v>0</v>
      </c>
    </row>
    <row r="98" spans="1:5" s="819" customFormat="1" x14ac:dyDescent="0.2">
      <c r="A98" s="1184"/>
      <c r="B98" s="821" t="s">
        <v>3778</v>
      </c>
      <c r="C98" s="828">
        <v>225</v>
      </c>
      <c r="D98" s="828">
        <v>225</v>
      </c>
      <c r="E98" s="829">
        <f t="shared" si="2"/>
        <v>100</v>
      </c>
    </row>
    <row r="99" spans="1:5" s="819" customFormat="1" x14ac:dyDescent="0.2">
      <c r="A99" s="1184"/>
      <c r="B99" s="821" t="s">
        <v>518</v>
      </c>
      <c r="C99" s="828">
        <v>50</v>
      </c>
      <c r="D99" s="828">
        <v>50</v>
      </c>
      <c r="E99" s="829">
        <f t="shared" si="2"/>
        <v>100</v>
      </c>
    </row>
    <row r="100" spans="1:5" s="819" customFormat="1" x14ac:dyDescent="0.2">
      <c r="A100" s="1184"/>
      <c r="B100" s="821" t="s">
        <v>519</v>
      </c>
      <c r="C100" s="828">
        <v>50</v>
      </c>
      <c r="D100" s="828">
        <v>50</v>
      </c>
      <c r="E100" s="829">
        <f t="shared" si="2"/>
        <v>100</v>
      </c>
    </row>
    <row r="101" spans="1:5" s="819" customFormat="1" x14ac:dyDescent="0.2">
      <c r="A101" s="1184"/>
      <c r="B101" s="821" t="s">
        <v>3779</v>
      </c>
      <c r="C101" s="828">
        <v>225</v>
      </c>
      <c r="D101" s="828">
        <v>0</v>
      </c>
      <c r="E101" s="829">
        <f t="shared" si="2"/>
        <v>0</v>
      </c>
    </row>
    <row r="102" spans="1:5" s="819" customFormat="1" x14ac:dyDescent="0.2">
      <c r="A102" s="1184"/>
      <c r="B102" s="821" t="s">
        <v>520</v>
      </c>
      <c r="C102" s="828">
        <v>50</v>
      </c>
      <c r="D102" s="828">
        <v>50</v>
      </c>
      <c r="E102" s="829">
        <f t="shared" si="2"/>
        <v>100</v>
      </c>
    </row>
    <row r="103" spans="1:5" s="819" customFormat="1" x14ac:dyDescent="0.2">
      <c r="A103" s="1184"/>
      <c r="B103" s="821" t="s">
        <v>521</v>
      </c>
      <c r="C103" s="828">
        <v>225</v>
      </c>
      <c r="D103" s="828">
        <v>225</v>
      </c>
      <c r="E103" s="829">
        <f t="shared" si="2"/>
        <v>100</v>
      </c>
    </row>
    <row r="104" spans="1:5" s="819" customFormat="1" x14ac:dyDescent="0.2">
      <c r="A104" s="1184"/>
      <c r="B104" s="821" t="s">
        <v>456</v>
      </c>
      <c r="C104" s="828">
        <v>949.05</v>
      </c>
      <c r="D104" s="828">
        <v>774.61410999999998</v>
      </c>
      <c r="E104" s="829">
        <f t="shared" si="2"/>
        <v>81.619947315736795</v>
      </c>
    </row>
    <row r="105" spans="1:5" s="819" customFormat="1" x14ac:dyDescent="0.2">
      <c r="A105" s="1184"/>
      <c r="B105" s="821" t="s">
        <v>523</v>
      </c>
      <c r="C105" s="828">
        <v>225</v>
      </c>
      <c r="D105" s="828">
        <v>225</v>
      </c>
      <c r="E105" s="829">
        <f t="shared" si="2"/>
        <v>100</v>
      </c>
    </row>
    <row r="106" spans="1:5" s="819" customFormat="1" x14ac:dyDescent="0.2">
      <c r="A106" s="1184"/>
      <c r="B106" s="821" t="s">
        <v>2179</v>
      </c>
      <c r="C106" s="828">
        <v>225</v>
      </c>
      <c r="D106" s="828">
        <v>225</v>
      </c>
      <c r="E106" s="829">
        <f t="shared" si="2"/>
        <v>100</v>
      </c>
    </row>
    <row r="107" spans="1:5" s="819" customFormat="1" x14ac:dyDescent="0.2">
      <c r="A107" s="1184"/>
      <c r="B107" s="821" t="s">
        <v>764</v>
      </c>
      <c r="C107" s="828">
        <v>225</v>
      </c>
      <c r="D107" s="828">
        <v>225</v>
      </c>
      <c r="E107" s="829">
        <f t="shared" si="2"/>
        <v>100</v>
      </c>
    </row>
    <row r="108" spans="1:5" s="819" customFormat="1" x14ac:dyDescent="0.2">
      <c r="A108" s="1184"/>
      <c r="B108" s="821" t="s">
        <v>765</v>
      </c>
      <c r="C108" s="828">
        <v>225</v>
      </c>
      <c r="D108" s="828">
        <v>225</v>
      </c>
      <c r="E108" s="829">
        <f t="shared" si="2"/>
        <v>100</v>
      </c>
    </row>
    <row r="109" spans="1:5" s="819" customFormat="1" x14ac:dyDescent="0.2">
      <c r="A109" s="1184"/>
      <c r="B109" s="821" t="s">
        <v>526</v>
      </c>
      <c r="C109" s="828">
        <v>225</v>
      </c>
      <c r="D109" s="828">
        <v>225</v>
      </c>
      <c r="E109" s="829">
        <f t="shared" si="2"/>
        <v>100</v>
      </c>
    </row>
    <row r="110" spans="1:5" s="819" customFormat="1" x14ac:dyDescent="0.2">
      <c r="A110" s="1184"/>
      <c r="B110" s="821" t="s">
        <v>550</v>
      </c>
      <c r="C110" s="828">
        <v>115.05</v>
      </c>
      <c r="D110" s="828">
        <v>82.466999999999999</v>
      </c>
      <c r="E110" s="829">
        <f t="shared" si="2"/>
        <v>71.67926988265971</v>
      </c>
    </row>
    <row r="111" spans="1:5" s="819" customFormat="1" x14ac:dyDescent="0.2">
      <c r="A111" s="1184"/>
      <c r="B111" s="821" t="s">
        <v>2191</v>
      </c>
      <c r="C111" s="828">
        <v>225</v>
      </c>
      <c r="D111" s="828">
        <v>0</v>
      </c>
      <c r="E111" s="829">
        <f t="shared" si="2"/>
        <v>0</v>
      </c>
    </row>
    <row r="112" spans="1:5" s="819" customFormat="1" x14ac:dyDescent="0.2">
      <c r="A112" s="1184"/>
      <c r="B112" s="821" t="s">
        <v>527</v>
      </c>
      <c r="C112" s="828">
        <v>225</v>
      </c>
      <c r="D112" s="828">
        <v>225</v>
      </c>
      <c r="E112" s="829">
        <f t="shared" si="2"/>
        <v>100</v>
      </c>
    </row>
    <row r="113" spans="1:5" s="819" customFormat="1" x14ac:dyDescent="0.2">
      <c r="A113" s="1184"/>
      <c r="B113" s="821" t="s">
        <v>528</v>
      </c>
      <c r="C113" s="828">
        <v>225</v>
      </c>
      <c r="D113" s="828">
        <v>225</v>
      </c>
      <c r="E113" s="829">
        <f t="shared" si="2"/>
        <v>100</v>
      </c>
    </row>
    <row r="114" spans="1:5" s="819" customFormat="1" x14ac:dyDescent="0.2">
      <c r="A114" s="1184"/>
      <c r="B114" s="821" t="s">
        <v>2196</v>
      </c>
      <c r="C114" s="828">
        <v>225</v>
      </c>
      <c r="D114" s="828">
        <v>225</v>
      </c>
      <c r="E114" s="829">
        <f t="shared" si="2"/>
        <v>100</v>
      </c>
    </row>
    <row r="115" spans="1:5" s="819" customFormat="1" x14ac:dyDescent="0.2">
      <c r="A115" s="1184"/>
      <c r="B115" s="821" t="s">
        <v>532</v>
      </c>
      <c r="C115" s="828">
        <v>500</v>
      </c>
      <c r="D115" s="828">
        <v>275</v>
      </c>
      <c r="E115" s="829">
        <f t="shared" si="2"/>
        <v>55.000000000000007</v>
      </c>
    </row>
    <row r="116" spans="1:5" s="819" customFormat="1" x14ac:dyDescent="0.2">
      <c r="A116" s="1184"/>
      <c r="B116" s="821" t="s">
        <v>2202</v>
      </c>
      <c r="C116" s="828">
        <v>225</v>
      </c>
      <c r="D116" s="828">
        <v>0</v>
      </c>
      <c r="E116" s="829">
        <f t="shared" si="2"/>
        <v>0</v>
      </c>
    </row>
    <row r="117" spans="1:5" s="819" customFormat="1" x14ac:dyDescent="0.2">
      <c r="A117" s="1184"/>
      <c r="B117" s="821" t="s">
        <v>534</v>
      </c>
      <c r="C117" s="828">
        <v>50</v>
      </c>
      <c r="D117" s="828">
        <v>50</v>
      </c>
      <c r="E117" s="829">
        <f t="shared" si="2"/>
        <v>100</v>
      </c>
    </row>
    <row r="118" spans="1:5" s="819" customFormat="1" x14ac:dyDescent="0.2">
      <c r="A118" s="1184"/>
      <c r="B118" s="821" t="s">
        <v>537</v>
      </c>
      <c r="C118" s="828">
        <v>225</v>
      </c>
      <c r="D118" s="828">
        <v>225</v>
      </c>
      <c r="E118" s="829">
        <f t="shared" si="2"/>
        <v>100</v>
      </c>
    </row>
    <row r="119" spans="1:5" s="819" customFormat="1" x14ac:dyDescent="0.2">
      <c r="A119" s="1184"/>
      <c r="B119" s="821" t="s">
        <v>767</v>
      </c>
      <c r="C119" s="828">
        <v>225</v>
      </c>
      <c r="D119" s="828">
        <v>225</v>
      </c>
      <c r="E119" s="829">
        <f t="shared" si="2"/>
        <v>100</v>
      </c>
    </row>
    <row r="120" spans="1:5" s="819" customFormat="1" x14ac:dyDescent="0.2">
      <c r="A120" s="1184"/>
      <c r="B120" s="821" t="s">
        <v>539</v>
      </c>
      <c r="C120" s="828">
        <v>225</v>
      </c>
      <c r="D120" s="828">
        <v>220.52250000000001</v>
      </c>
      <c r="E120" s="829">
        <f t="shared" si="2"/>
        <v>98.01</v>
      </c>
    </row>
    <row r="121" spans="1:5" s="819" customFormat="1" x14ac:dyDescent="0.2">
      <c r="A121" s="1184"/>
      <c r="B121" s="821" t="s">
        <v>541</v>
      </c>
      <c r="C121" s="828">
        <v>225</v>
      </c>
      <c r="D121" s="828">
        <v>225</v>
      </c>
      <c r="E121" s="829">
        <f t="shared" si="2"/>
        <v>100</v>
      </c>
    </row>
    <row r="122" spans="1:5" s="819" customFormat="1" x14ac:dyDescent="0.2">
      <c r="A122" s="1184"/>
      <c r="B122" s="821" t="s">
        <v>2216</v>
      </c>
      <c r="C122" s="828">
        <v>225</v>
      </c>
      <c r="D122" s="828">
        <v>225</v>
      </c>
      <c r="E122" s="829">
        <f t="shared" si="2"/>
        <v>100</v>
      </c>
    </row>
    <row r="123" spans="1:5" s="819" customFormat="1" x14ac:dyDescent="0.2">
      <c r="A123" s="1184"/>
      <c r="B123" s="821" t="s">
        <v>3780</v>
      </c>
      <c r="C123" s="828">
        <v>225</v>
      </c>
      <c r="D123" s="828">
        <v>0</v>
      </c>
      <c r="E123" s="829">
        <f t="shared" si="2"/>
        <v>0</v>
      </c>
    </row>
    <row r="124" spans="1:5" s="819" customFormat="1" x14ac:dyDescent="0.2">
      <c r="A124" s="1184"/>
      <c r="B124" s="821" t="s">
        <v>544</v>
      </c>
      <c r="C124" s="828">
        <v>50</v>
      </c>
      <c r="D124" s="828">
        <v>50</v>
      </c>
      <c r="E124" s="829">
        <f t="shared" si="2"/>
        <v>100</v>
      </c>
    </row>
    <row r="125" spans="1:5" s="819" customFormat="1" x14ac:dyDescent="0.2">
      <c r="A125" s="1184"/>
      <c r="B125" s="821" t="s">
        <v>546</v>
      </c>
      <c r="C125" s="828">
        <v>500</v>
      </c>
      <c r="D125" s="828">
        <v>275</v>
      </c>
      <c r="E125" s="829">
        <f t="shared" si="2"/>
        <v>55.000000000000007</v>
      </c>
    </row>
    <row r="126" spans="1:5" s="819" customFormat="1" x14ac:dyDescent="0.2">
      <c r="A126" s="1185"/>
      <c r="B126" s="821" t="s">
        <v>547</v>
      </c>
      <c r="C126" s="828">
        <v>3200</v>
      </c>
      <c r="D126" s="828">
        <v>100</v>
      </c>
      <c r="E126" s="829">
        <f t="shared" si="2"/>
        <v>3.125</v>
      </c>
    </row>
    <row r="127" spans="1:5" s="819" customFormat="1" ht="51" x14ac:dyDescent="0.2">
      <c r="A127" s="822" t="s">
        <v>768</v>
      </c>
      <c r="B127" s="821" t="s">
        <v>547</v>
      </c>
      <c r="C127" s="828">
        <v>8692.5</v>
      </c>
      <c r="D127" s="828">
        <v>8692.5</v>
      </c>
      <c r="E127" s="829">
        <f t="shared" si="2"/>
        <v>100</v>
      </c>
    </row>
    <row r="128" spans="1:5" s="819" customFormat="1" ht="25.5" x14ac:dyDescent="0.2">
      <c r="A128" s="822" t="s">
        <v>548</v>
      </c>
      <c r="B128" s="821" t="s">
        <v>2229</v>
      </c>
      <c r="C128" s="828">
        <v>250</v>
      </c>
      <c r="D128" s="828">
        <v>250</v>
      </c>
      <c r="E128" s="829">
        <f t="shared" si="2"/>
        <v>100</v>
      </c>
    </row>
    <row r="129" spans="1:5" s="819" customFormat="1" x14ac:dyDescent="0.2">
      <c r="A129" s="1183" t="s">
        <v>552</v>
      </c>
      <c r="B129" s="821" t="s">
        <v>553</v>
      </c>
      <c r="C129" s="828">
        <v>50</v>
      </c>
      <c r="D129" s="828">
        <v>50</v>
      </c>
      <c r="E129" s="829">
        <f>D129/C129*100</f>
        <v>100</v>
      </c>
    </row>
    <row r="130" spans="1:5" s="819" customFormat="1" x14ac:dyDescent="0.2">
      <c r="A130" s="1184"/>
      <c r="B130" s="821" t="s">
        <v>3781</v>
      </c>
      <c r="C130" s="828">
        <v>90</v>
      </c>
      <c r="D130" s="828">
        <v>90</v>
      </c>
      <c r="E130" s="829">
        <f>D130/C130*100</f>
        <v>100</v>
      </c>
    </row>
    <row r="131" spans="1:5" s="819" customFormat="1" ht="25.5" x14ac:dyDescent="0.2">
      <c r="A131" s="1184"/>
      <c r="B131" s="821" t="s">
        <v>3782</v>
      </c>
      <c r="C131" s="828">
        <v>15</v>
      </c>
      <c r="D131" s="828">
        <v>15</v>
      </c>
      <c r="E131" s="829">
        <f>D131/C131*100</f>
        <v>100</v>
      </c>
    </row>
    <row r="132" spans="1:5" s="819" customFormat="1" ht="25.5" x14ac:dyDescent="0.2">
      <c r="A132" s="1184"/>
      <c r="B132" s="821" t="s">
        <v>3783</v>
      </c>
      <c r="C132" s="828">
        <v>99.2</v>
      </c>
      <c r="D132" s="828">
        <v>99.2</v>
      </c>
      <c r="E132" s="829">
        <f>D132/C132*100</f>
        <v>100</v>
      </c>
    </row>
    <row r="133" spans="1:5" s="819" customFormat="1" ht="25.5" x14ac:dyDescent="0.2">
      <c r="A133" s="1185"/>
      <c r="B133" s="821" t="s">
        <v>3784</v>
      </c>
      <c r="C133" s="828">
        <v>60</v>
      </c>
      <c r="D133" s="828">
        <v>60</v>
      </c>
      <c r="E133" s="829">
        <f>D133/C133*100</f>
        <v>100</v>
      </c>
    </row>
    <row r="134" spans="1:5" s="819" customFormat="1" x14ac:dyDescent="0.2">
      <c r="A134" s="1177" t="s">
        <v>554</v>
      </c>
      <c r="B134" s="1178"/>
      <c r="C134" s="830">
        <f>SUM(C24:C133)</f>
        <v>97834.86</v>
      </c>
      <c r="D134" s="830">
        <f>SUM(D24:D133)</f>
        <v>62889.222509999992</v>
      </c>
      <c r="E134" s="831">
        <f t="shared" si="2"/>
        <v>64.280996068272586</v>
      </c>
    </row>
    <row r="135" spans="1:5" s="820" customFormat="1" ht="18" customHeight="1" x14ac:dyDescent="0.2">
      <c r="A135" s="1186" t="s">
        <v>394</v>
      </c>
      <c r="B135" s="1187"/>
      <c r="C135" s="1187"/>
      <c r="D135" s="1187"/>
      <c r="E135" s="1188"/>
    </row>
    <row r="136" spans="1:5" s="819" customFormat="1" ht="25.5" x14ac:dyDescent="0.2">
      <c r="A136" s="1183" t="s">
        <v>555</v>
      </c>
      <c r="B136" s="821" t="s">
        <v>571</v>
      </c>
      <c r="C136" s="828">
        <v>250</v>
      </c>
      <c r="D136" s="828">
        <v>250</v>
      </c>
      <c r="E136" s="829">
        <f t="shared" ref="E136:E199" si="3">D136/C136*100</f>
        <v>100</v>
      </c>
    </row>
    <row r="137" spans="1:5" s="819" customFormat="1" ht="25.5" x14ac:dyDescent="0.2">
      <c r="A137" s="1184"/>
      <c r="B137" s="821" t="s">
        <v>778</v>
      </c>
      <c r="C137" s="828">
        <v>1200</v>
      </c>
      <c r="D137" s="828">
        <v>1200</v>
      </c>
      <c r="E137" s="829">
        <f t="shared" si="3"/>
        <v>100</v>
      </c>
    </row>
    <row r="138" spans="1:5" s="819" customFormat="1" x14ac:dyDescent="0.2">
      <c r="A138" s="1184"/>
      <c r="B138" s="821" t="s">
        <v>3785</v>
      </c>
      <c r="C138" s="828">
        <v>300</v>
      </c>
      <c r="D138" s="828">
        <v>300</v>
      </c>
      <c r="E138" s="829">
        <f t="shared" si="3"/>
        <v>100</v>
      </c>
    </row>
    <row r="139" spans="1:5" s="819" customFormat="1" x14ac:dyDescent="0.2">
      <c r="A139" s="1184"/>
      <c r="B139" s="821" t="s">
        <v>556</v>
      </c>
      <c r="C139" s="828">
        <v>2500</v>
      </c>
      <c r="D139" s="828">
        <v>2500</v>
      </c>
      <c r="E139" s="829">
        <f t="shared" si="3"/>
        <v>100</v>
      </c>
    </row>
    <row r="140" spans="1:5" s="819" customFormat="1" x14ac:dyDescent="0.2">
      <c r="A140" s="1184"/>
      <c r="B140" s="821" t="s">
        <v>771</v>
      </c>
      <c r="C140" s="828">
        <v>500</v>
      </c>
      <c r="D140" s="828">
        <v>500</v>
      </c>
      <c r="E140" s="829">
        <f t="shared" si="3"/>
        <v>100</v>
      </c>
    </row>
    <row r="141" spans="1:5" s="819" customFormat="1" x14ac:dyDescent="0.2">
      <c r="A141" s="1184"/>
      <c r="B141" s="821" t="s">
        <v>2984</v>
      </c>
      <c r="C141" s="828">
        <v>300</v>
      </c>
      <c r="D141" s="828">
        <v>300</v>
      </c>
      <c r="E141" s="829">
        <f t="shared" si="3"/>
        <v>100</v>
      </c>
    </row>
    <row r="142" spans="1:5" s="819" customFormat="1" x14ac:dyDescent="0.2">
      <c r="A142" s="1184"/>
      <c r="B142" s="821" t="s">
        <v>772</v>
      </c>
      <c r="C142" s="828">
        <v>400</v>
      </c>
      <c r="D142" s="828">
        <v>400</v>
      </c>
      <c r="E142" s="829">
        <f t="shared" si="3"/>
        <v>100</v>
      </c>
    </row>
    <row r="143" spans="1:5" s="819" customFormat="1" ht="25.5" x14ac:dyDescent="0.2">
      <c r="A143" s="1184"/>
      <c r="B143" s="821" t="s">
        <v>559</v>
      </c>
      <c r="C143" s="828">
        <v>2000</v>
      </c>
      <c r="D143" s="828">
        <v>2000</v>
      </c>
      <c r="E143" s="829">
        <f t="shared" si="3"/>
        <v>100</v>
      </c>
    </row>
    <row r="144" spans="1:5" s="819" customFormat="1" x14ac:dyDescent="0.2">
      <c r="A144" s="1184"/>
      <c r="B144" s="821" t="s">
        <v>3786</v>
      </c>
      <c r="C144" s="828">
        <v>360</v>
      </c>
      <c r="D144" s="828">
        <v>360</v>
      </c>
      <c r="E144" s="829">
        <f t="shared" si="3"/>
        <v>100</v>
      </c>
    </row>
    <row r="145" spans="1:5" s="819" customFormat="1" x14ac:dyDescent="0.2">
      <c r="A145" s="1184"/>
      <c r="B145" s="821" t="s">
        <v>3787</v>
      </c>
      <c r="C145" s="828">
        <v>700</v>
      </c>
      <c r="D145" s="828">
        <v>700</v>
      </c>
      <c r="E145" s="829">
        <f t="shared" si="3"/>
        <v>100</v>
      </c>
    </row>
    <row r="146" spans="1:5" s="819" customFormat="1" ht="25.5" x14ac:dyDescent="0.2">
      <c r="A146" s="1184"/>
      <c r="B146" s="821" t="s">
        <v>561</v>
      </c>
      <c r="C146" s="828">
        <v>500</v>
      </c>
      <c r="D146" s="828">
        <v>500</v>
      </c>
      <c r="E146" s="829">
        <f t="shared" si="3"/>
        <v>100</v>
      </c>
    </row>
    <row r="147" spans="1:5" s="819" customFormat="1" ht="25.5" x14ac:dyDescent="0.2">
      <c r="A147" s="1184"/>
      <c r="B147" s="821" t="s">
        <v>562</v>
      </c>
      <c r="C147" s="828">
        <v>300</v>
      </c>
      <c r="D147" s="828">
        <v>300</v>
      </c>
      <c r="E147" s="829">
        <f t="shared" si="3"/>
        <v>100</v>
      </c>
    </row>
    <row r="148" spans="1:5" s="819" customFormat="1" x14ac:dyDescent="0.2">
      <c r="A148" s="1184"/>
      <c r="B148" s="821" t="s">
        <v>575</v>
      </c>
      <c r="C148" s="828">
        <v>1000</v>
      </c>
      <c r="D148" s="828">
        <v>1000</v>
      </c>
      <c r="E148" s="829">
        <f t="shared" si="3"/>
        <v>100</v>
      </c>
    </row>
    <row r="149" spans="1:5" s="819" customFormat="1" x14ac:dyDescent="0.2">
      <c r="A149" s="1184"/>
      <c r="B149" s="821" t="s">
        <v>564</v>
      </c>
      <c r="C149" s="828">
        <v>600</v>
      </c>
      <c r="D149" s="828">
        <v>600</v>
      </c>
      <c r="E149" s="829">
        <f t="shared" si="3"/>
        <v>100</v>
      </c>
    </row>
    <row r="150" spans="1:5" s="819" customFormat="1" x14ac:dyDescent="0.2">
      <c r="A150" s="1184"/>
      <c r="B150" s="821" t="s">
        <v>546</v>
      </c>
      <c r="C150" s="828">
        <v>500</v>
      </c>
      <c r="D150" s="828">
        <v>500</v>
      </c>
      <c r="E150" s="829">
        <f t="shared" si="3"/>
        <v>100</v>
      </c>
    </row>
    <row r="151" spans="1:5" s="819" customFormat="1" x14ac:dyDescent="0.2">
      <c r="A151" s="1184"/>
      <c r="B151" s="821" t="s">
        <v>547</v>
      </c>
      <c r="C151" s="828">
        <v>2450</v>
      </c>
      <c r="D151" s="828">
        <v>2450</v>
      </c>
      <c r="E151" s="829">
        <f t="shared" si="3"/>
        <v>100</v>
      </c>
    </row>
    <row r="152" spans="1:5" s="819" customFormat="1" ht="25.5" x14ac:dyDescent="0.2">
      <c r="A152" s="1184"/>
      <c r="B152" s="821" t="s">
        <v>3788</v>
      </c>
      <c r="C152" s="828">
        <v>1500</v>
      </c>
      <c r="D152" s="828">
        <v>1500</v>
      </c>
      <c r="E152" s="829">
        <f t="shared" si="3"/>
        <v>100</v>
      </c>
    </row>
    <row r="153" spans="1:5" s="819" customFormat="1" ht="25.5" x14ac:dyDescent="0.2">
      <c r="A153" s="1185"/>
      <c r="B153" s="821" t="s">
        <v>566</v>
      </c>
      <c r="C153" s="828">
        <v>550</v>
      </c>
      <c r="D153" s="828">
        <v>550</v>
      </c>
      <c r="E153" s="829">
        <f t="shared" si="3"/>
        <v>100</v>
      </c>
    </row>
    <row r="154" spans="1:5" s="819" customFormat="1" x14ac:dyDescent="0.2">
      <c r="A154" s="822" t="s">
        <v>3420</v>
      </c>
      <c r="B154" s="821" t="s">
        <v>466</v>
      </c>
      <c r="C154" s="828">
        <v>50</v>
      </c>
      <c r="D154" s="828">
        <v>50</v>
      </c>
      <c r="E154" s="829">
        <f t="shared" si="3"/>
        <v>100</v>
      </c>
    </row>
    <row r="155" spans="1:5" s="819" customFormat="1" ht="15" customHeight="1" x14ac:dyDescent="0.2">
      <c r="A155" s="1183" t="s">
        <v>567</v>
      </c>
      <c r="B155" s="821" t="s">
        <v>3789</v>
      </c>
      <c r="C155" s="828">
        <v>30</v>
      </c>
      <c r="D155" s="828">
        <v>30</v>
      </c>
      <c r="E155" s="829">
        <f t="shared" si="3"/>
        <v>100</v>
      </c>
    </row>
    <row r="156" spans="1:5" s="819" customFormat="1" x14ac:dyDescent="0.2">
      <c r="A156" s="1184"/>
      <c r="B156" s="821" t="s">
        <v>781</v>
      </c>
      <c r="C156" s="828">
        <v>125</v>
      </c>
      <c r="D156" s="828">
        <v>125</v>
      </c>
      <c r="E156" s="829">
        <f t="shared" si="3"/>
        <v>100</v>
      </c>
    </row>
    <row r="157" spans="1:5" s="819" customFormat="1" x14ac:dyDescent="0.2">
      <c r="A157" s="1184"/>
      <c r="B157" s="821" t="s">
        <v>5013</v>
      </c>
      <c r="C157" s="828">
        <v>100</v>
      </c>
      <c r="D157" s="828">
        <v>100</v>
      </c>
      <c r="E157" s="829">
        <f t="shared" si="3"/>
        <v>100</v>
      </c>
    </row>
    <row r="158" spans="1:5" s="819" customFormat="1" x14ac:dyDescent="0.2">
      <c r="A158" s="1184"/>
      <c r="B158" s="821" t="s">
        <v>3790</v>
      </c>
      <c r="C158" s="828">
        <v>190</v>
      </c>
      <c r="D158" s="828">
        <v>190</v>
      </c>
      <c r="E158" s="829">
        <f t="shared" si="3"/>
        <v>100</v>
      </c>
    </row>
    <row r="159" spans="1:5" s="819" customFormat="1" x14ac:dyDescent="0.2">
      <c r="A159" s="1184"/>
      <c r="B159" s="821" t="s">
        <v>3791</v>
      </c>
      <c r="C159" s="828">
        <v>100</v>
      </c>
      <c r="D159" s="828">
        <v>100</v>
      </c>
      <c r="E159" s="829">
        <f t="shared" si="3"/>
        <v>100</v>
      </c>
    </row>
    <row r="160" spans="1:5" s="819" customFormat="1" ht="25.5" x14ac:dyDescent="0.2">
      <c r="A160" s="1184"/>
      <c r="B160" s="821" t="s">
        <v>3792</v>
      </c>
      <c r="C160" s="828">
        <v>100</v>
      </c>
      <c r="D160" s="828">
        <v>100</v>
      </c>
      <c r="E160" s="829">
        <f t="shared" si="3"/>
        <v>100</v>
      </c>
    </row>
    <row r="161" spans="1:5" s="819" customFormat="1" x14ac:dyDescent="0.2">
      <c r="A161" s="1184"/>
      <c r="B161" s="821" t="s">
        <v>3793</v>
      </c>
      <c r="C161" s="828">
        <v>200</v>
      </c>
      <c r="D161" s="828">
        <v>200</v>
      </c>
      <c r="E161" s="829">
        <f t="shared" si="3"/>
        <v>100</v>
      </c>
    </row>
    <row r="162" spans="1:5" s="819" customFormat="1" x14ac:dyDescent="0.2">
      <c r="A162" s="1184"/>
      <c r="B162" s="821" t="s">
        <v>3794</v>
      </c>
      <c r="C162" s="828">
        <v>190</v>
      </c>
      <c r="D162" s="828">
        <v>190</v>
      </c>
      <c r="E162" s="829">
        <f t="shared" si="3"/>
        <v>100</v>
      </c>
    </row>
    <row r="163" spans="1:5" s="819" customFormat="1" x14ac:dyDescent="0.2">
      <c r="A163" s="1184"/>
      <c r="B163" s="821" t="s">
        <v>3795</v>
      </c>
      <c r="C163" s="828">
        <v>200</v>
      </c>
      <c r="D163" s="828">
        <v>200</v>
      </c>
      <c r="E163" s="829">
        <f t="shared" si="3"/>
        <v>100</v>
      </c>
    </row>
    <row r="164" spans="1:5" s="819" customFormat="1" x14ac:dyDescent="0.2">
      <c r="A164" s="1184"/>
      <c r="B164" s="821" t="s">
        <v>3796</v>
      </c>
      <c r="C164" s="828">
        <v>200</v>
      </c>
      <c r="D164" s="828">
        <v>200</v>
      </c>
      <c r="E164" s="829">
        <f t="shared" si="3"/>
        <v>100</v>
      </c>
    </row>
    <row r="165" spans="1:5" s="819" customFormat="1" ht="25.5" x14ac:dyDescent="0.2">
      <c r="A165" s="1184"/>
      <c r="B165" s="821" t="s">
        <v>3797</v>
      </c>
      <c r="C165" s="828">
        <v>120</v>
      </c>
      <c r="D165" s="828">
        <v>120</v>
      </c>
      <c r="E165" s="829">
        <f t="shared" si="3"/>
        <v>100</v>
      </c>
    </row>
    <row r="166" spans="1:5" s="819" customFormat="1" ht="25.5" x14ac:dyDescent="0.2">
      <c r="A166" s="1184"/>
      <c r="B166" s="821" t="s">
        <v>3798</v>
      </c>
      <c r="C166" s="828">
        <v>50</v>
      </c>
      <c r="D166" s="828">
        <v>50</v>
      </c>
      <c r="E166" s="829">
        <f t="shared" si="3"/>
        <v>100</v>
      </c>
    </row>
    <row r="167" spans="1:5" s="819" customFormat="1" x14ac:dyDescent="0.2">
      <c r="A167" s="1184"/>
      <c r="B167" s="821" t="s">
        <v>3799</v>
      </c>
      <c r="C167" s="828">
        <v>100</v>
      </c>
      <c r="D167" s="828">
        <v>100</v>
      </c>
      <c r="E167" s="829">
        <f t="shared" si="3"/>
        <v>100</v>
      </c>
    </row>
    <row r="168" spans="1:5" s="819" customFormat="1" x14ac:dyDescent="0.2">
      <c r="A168" s="1184"/>
      <c r="B168" s="821" t="s">
        <v>3800</v>
      </c>
      <c r="C168" s="828">
        <v>30</v>
      </c>
      <c r="D168" s="828">
        <v>30</v>
      </c>
      <c r="E168" s="829">
        <f t="shared" si="3"/>
        <v>100</v>
      </c>
    </row>
    <row r="169" spans="1:5" s="819" customFormat="1" ht="25.5" x14ac:dyDescent="0.2">
      <c r="A169" s="1184"/>
      <c r="B169" s="821" t="s">
        <v>3801</v>
      </c>
      <c r="C169" s="828">
        <v>200</v>
      </c>
      <c r="D169" s="828">
        <v>200</v>
      </c>
      <c r="E169" s="829">
        <f t="shared" si="3"/>
        <v>100</v>
      </c>
    </row>
    <row r="170" spans="1:5" s="819" customFormat="1" x14ac:dyDescent="0.2">
      <c r="A170" s="1184"/>
      <c r="B170" s="821" t="s">
        <v>3802</v>
      </c>
      <c r="C170" s="828">
        <v>199</v>
      </c>
      <c r="D170" s="828">
        <v>199</v>
      </c>
      <c r="E170" s="829">
        <f t="shared" si="3"/>
        <v>100</v>
      </c>
    </row>
    <row r="171" spans="1:5" s="819" customFormat="1" ht="25.5" x14ac:dyDescent="0.2">
      <c r="A171" s="1184"/>
      <c r="B171" s="821" t="s">
        <v>3803</v>
      </c>
      <c r="C171" s="828">
        <v>80</v>
      </c>
      <c r="D171" s="828">
        <v>80</v>
      </c>
      <c r="E171" s="829">
        <f t="shared" si="3"/>
        <v>100</v>
      </c>
    </row>
    <row r="172" spans="1:5" s="819" customFormat="1" ht="25.5" x14ac:dyDescent="0.2">
      <c r="A172" s="1184"/>
      <c r="B172" s="821" t="s">
        <v>3804</v>
      </c>
      <c r="C172" s="828">
        <v>200</v>
      </c>
      <c r="D172" s="828">
        <v>200</v>
      </c>
      <c r="E172" s="829">
        <f t="shared" si="3"/>
        <v>100</v>
      </c>
    </row>
    <row r="173" spans="1:5" s="819" customFormat="1" ht="25.5" x14ac:dyDescent="0.2">
      <c r="A173" s="1184"/>
      <c r="B173" s="821" t="s">
        <v>3805</v>
      </c>
      <c r="C173" s="828">
        <v>160</v>
      </c>
      <c r="D173" s="828">
        <v>160</v>
      </c>
      <c r="E173" s="829">
        <f t="shared" si="3"/>
        <v>100</v>
      </c>
    </row>
    <row r="174" spans="1:5" s="819" customFormat="1" x14ac:dyDescent="0.2">
      <c r="A174" s="1184"/>
      <c r="B174" s="821" t="s">
        <v>3806</v>
      </c>
      <c r="C174" s="828">
        <v>100</v>
      </c>
      <c r="D174" s="828">
        <v>100</v>
      </c>
      <c r="E174" s="829">
        <f t="shared" si="3"/>
        <v>100</v>
      </c>
    </row>
    <row r="175" spans="1:5" s="819" customFormat="1" x14ac:dyDescent="0.2">
      <c r="A175" s="1184"/>
      <c r="B175" s="821" t="s">
        <v>3807</v>
      </c>
      <c r="C175" s="828">
        <v>100</v>
      </c>
      <c r="D175" s="828">
        <v>100</v>
      </c>
      <c r="E175" s="829">
        <f t="shared" si="3"/>
        <v>100</v>
      </c>
    </row>
    <row r="176" spans="1:5" s="819" customFormat="1" x14ac:dyDescent="0.2">
      <c r="A176" s="1184"/>
      <c r="B176" s="821" t="s">
        <v>3808</v>
      </c>
      <c r="C176" s="828">
        <v>200</v>
      </c>
      <c r="D176" s="828">
        <v>200</v>
      </c>
      <c r="E176" s="829">
        <f t="shared" si="3"/>
        <v>100</v>
      </c>
    </row>
    <row r="177" spans="1:5" s="819" customFormat="1" x14ac:dyDescent="0.2">
      <c r="A177" s="1185"/>
      <c r="B177" s="821" t="s">
        <v>3809</v>
      </c>
      <c r="C177" s="828">
        <v>200</v>
      </c>
      <c r="D177" s="828">
        <v>200</v>
      </c>
      <c r="E177" s="829">
        <f t="shared" si="3"/>
        <v>100</v>
      </c>
    </row>
    <row r="178" spans="1:5" s="819" customFormat="1" ht="25.5" x14ac:dyDescent="0.2">
      <c r="A178" s="1183" t="s">
        <v>568</v>
      </c>
      <c r="B178" s="821" t="s">
        <v>3810</v>
      </c>
      <c r="C178" s="828">
        <v>100</v>
      </c>
      <c r="D178" s="828">
        <v>100</v>
      </c>
      <c r="E178" s="829">
        <f t="shared" si="3"/>
        <v>100</v>
      </c>
    </row>
    <row r="179" spans="1:5" s="819" customFormat="1" x14ac:dyDescent="0.2">
      <c r="A179" s="1184"/>
      <c r="B179" s="821" t="s">
        <v>2972</v>
      </c>
      <c r="C179" s="828">
        <v>30</v>
      </c>
      <c r="D179" s="828">
        <v>30</v>
      </c>
      <c r="E179" s="829">
        <f t="shared" si="3"/>
        <v>100</v>
      </c>
    </row>
    <row r="180" spans="1:5" s="819" customFormat="1" ht="25.5" x14ac:dyDescent="0.2">
      <c r="A180" s="1184"/>
      <c r="B180" s="821" t="s">
        <v>572</v>
      </c>
      <c r="C180" s="828">
        <v>50</v>
      </c>
      <c r="D180" s="828">
        <v>50</v>
      </c>
      <c r="E180" s="829">
        <f t="shared" si="3"/>
        <v>100</v>
      </c>
    </row>
    <row r="181" spans="1:5" s="819" customFormat="1" x14ac:dyDescent="0.2">
      <c r="A181" s="1184"/>
      <c r="B181" s="821" t="s">
        <v>471</v>
      </c>
      <c r="C181" s="828">
        <v>85</v>
      </c>
      <c r="D181" s="828">
        <v>85</v>
      </c>
      <c r="E181" s="829">
        <f t="shared" si="3"/>
        <v>100</v>
      </c>
    </row>
    <row r="182" spans="1:5" s="819" customFormat="1" x14ac:dyDescent="0.2">
      <c r="A182" s="1184"/>
      <c r="B182" s="821" t="s">
        <v>563</v>
      </c>
      <c r="C182" s="828">
        <v>56</v>
      </c>
      <c r="D182" s="828">
        <v>56</v>
      </c>
      <c r="E182" s="829">
        <f t="shared" si="3"/>
        <v>100</v>
      </c>
    </row>
    <row r="183" spans="1:5" s="819" customFormat="1" ht="25.5" x14ac:dyDescent="0.2">
      <c r="A183" s="1184"/>
      <c r="B183" s="821" t="s">
        <v>3811</v>
      </c>
      <c r="C183" s="828">
        <v>100</v>
      </c>
      <c r="D183" s="828">
        <v>100</v>
      </c>
      <c r="E183" s="829">
        <f t="shared" si="3"/>
        <v>100</v>
      </c>
    </row>
    <row r="184" spans="1:5" s="819" customFormat="1" ht="25.5" x14ac:dyDescent="0.2">
      <c r="A184" s="1184"/>
      <c r="B184" s="821" t="s">
        <v>783</v>
      </c>
      <c r="C184" s="828">
        <v>100</v>
      </c>
      <c r="D184" s="828">
        <v>100</v>
      </c>
      <c r="E184" s="829">
        <f t="shared" si="3"/>
        <v>100</v>
      </c>
    </row>
    <row r="185" spans="1:5" s="819" customFormat="1" x14ac:dyDescent="0.2">
      <c r="A185" s="1184"/>
      <c r="B185" s="821" t="s">
        <v>578</v>
      </c>
      <c r="C185" s="828">
        <v>30</v>
      </c>
      <c r="D185" s="828">
        <v>30</v>
      </c>
      <c r="E185" s="829">
        <f t="shared" si="3"/>
        <v>100</v>
      </c>
    </row>
    <row r="186" spans="1:5" s="819" customFormat="1" ht="25.5" x14ac:dyDescent="0.2">
      <c r="A186" s="1184"/>
      <c r="B186" s="821" t="s">
        <v>3812</v>
      </c>
      <c r="C186" s="828">
        <v>38.5</v>
      </c>
      <c r="D186" s="828">
        <v>38.5</v>
      </c>
      <c r="E186" s="829">
        <f t="shared" si="3"/>
        <v>100</v>
      </c>
    </row>
    <row r="187" spans="1:5" s="819" customFormat="1" ht="25.5" x14ac:dyDescent="0.2">
      <c r="A187" s="1185"/>
      <c r="B187" s="821" t="s">
        <v>3813</v>
      </c>
      <c r="C187" s="828">
        <v>93.3</v>
      </c>
      <c r="D187" s="828">
        <v>93.3</v>
      </c>
      <c r="E187" s="829">
        <f t="shared" si="3"/>
        <v>100</v>
      </c>
    </row>
    <row r="188" spans="1:5" s="819" customFormat="1" ht="25.5" x14ac:dyDescent="0.2">
      <c r="A188" s="1183" t="s">
        <v>569</v>
      </c>
      <c r="B188" s="821" t="s">
        <v>2971</v>
      </c>
      <c r="C188" s="828">
        <v>742</v>
      </c>
      <c r="D188" s="828">
        <v>742</v>
      </c>
      <c r="E188" s="829">
        <f t="shared" si="3"/>
        <v>100</v>
      </c>
    </row>
    <row r="189" spans="1:5" s="819" customFormat="1" x14ac:dyDescent="0.2">
      <c r="A189" s="1184"/>
      <c r="B189" s="821" t="s">
        <v>546</v>
      </c>
      <c r="C189" s="828">
        <v>1049</v>
      </c>
      <c r="D189" s="828">
        <v>1049</v>
      </c>
      <c r="E189" s="829">
        <f t="shared" si="3"/>
        <v>100</v>
      </c>
    </row>
    <row r="190" spans="1:5" s="819" customFormat="1" x14ac:dyDescent="0.2">
      <c r="A190" s="1185"/>
      <c r="B190" s="821" t="s">
        <v>547</v>
      </c>
      <c r="C190" s="828">
        <v>5609</v>
      </c>
      <c r="D190" s="828">
        <v>5609</v>
      </c>
      <c r="E190" s="829">
        <f t="shared" si="3"/>
        <v>100</v>
      </c>
    </row>
    <row r="191" spans="1:5" s="819" customFormat="1" ht="25.5" x14ac:dyDescent="0.2">
      <c r="A191" s="1183" t="s">
        <v>570</v>
      </c>
      <c r="B191" s="821" t="s">
        <v>571</v>
      </c>
      <c r="C191" s="828">
        <v>50</v>
      </c>
      <c r="D191" s="828">
        <v>50</v>
      </c>
      <c r="E191" s="829">
        <f t="shared" si="3"/>
        <v>100</v>
      </c>
    </row>
    <row r="192" spans="1:5" s="819" customFormat="1" ht="25.5" x14ac:dyDescent="0.2">
      <c r="A192" s="1184"/>
      <c r="B192" s="821" t="s">
        <v>3814</v>
      </c>
      <c r="C192" s="828">
        <v>50</v>
      </c>
      <c r="D192" s="828">
        <v>50</v>
      </c>
      <c r="E192" s="829">
        <f t="shared" si="3"/>
        <v>100</v>
      </c>
    </row>
    <row r="193" spans="1:5" s="819" customFormat="1" ht="25.5" x14ac:dyDescent="0.2">
      <c r="A193" s="1184"/>
      <c r="B193" s="821" t="s">
        <v>3815</v>
      </c>
      <c r="C193" s="828">
        <v>100</v>
      </c>
      <c r="D193" s="828">
        <v>100</v>
      </c>
      <c r="E193" s="829">
        <f t="shared" si="3"/>
        <v>100</v>
      </c>
    </row>
    <row r="194" spans="1:5" s="819" customFormat="1" ht="25.5" x14ac:dyDescent="0.2">
      <c r="A194" s="1184"/>
      <c r="B194" s="821" t="s">
        <v>3816</v>
      </c>
      <c r="C194" s="828">
        <v>30</v>
      </c>
      <c r="D194" s="828">
        <v>30</v>
      </c>
      <c r="E194" s="829">
        <f t="shared" si="3"/>
        <v>100</v>
      </c>
    </row>
    <row r="195" spans="1:5" s="819" customFormat="1" x14ac:dyDescent="0.2">
      <c r="A195" s="1184"/>
      <c r="B195" s="821" t="s">
        <v>779</v>
      </c>
      <c r="C195" s="828">
        <v>400</v>
      </c>
      <c r="D195" s="828">
        <v>400</v>
      </c>
      <c r="E195" s="829">
        <f t="shared" si="3"/>
        <v>100</v>
      </c>
    </row>
    <row r="196" spans="1:5" s="819" customFormat="1" ht="25.5" x14ac:dyDescent="0.2">
      <c r="A196" s="1184"/>
      <c r="B196" s="821" t="s">
        <v>557</v>
      </c>
      <c r="C196" s="828">
        <v>150</v>
      </c>
      <c r="D196" s="828">
        <v>150</v>
      </c>
      <c r="E196" s="829">
        <f t="shared" si="3"/>
        <v>100</v>
      </c>
    </row>
    <row r="197" spans="1:5" s="819" customFormat="1" ht="25.5" x14ac:dyDescent="0.2">
      <c r="A197" s="1184"/>
      <c r="B197" s="821" t="s">
        <v>572</v>
      </c>
      <c r="C197" s="828">
        <v>100</v>
      </c>
      <c r="D197" s="828">
        <v>100</v>
      </c>
      <c r="E197" s="829">
        <f t="shared" si="3"/>
        <v>100</v>
      </c>
    </row>
    <row r="198" spans="1:5" s="819" customFormat="1" x14ac:dyDescent="0.2">
      <c r="A198" s="1184"/>
      <c r="B198" s="821" t="s">
        <v>3817</v>
      </c>
      <c r="C198" s="828">
        <v>75</v>
      </c>
      <c r="D198" s="828">
        <v>75</v>
      </c>
      <c r="E198" s="829">
        <f t="shared" si="3"/>
        <v>100</v>
      </c>
    </row>
    <row r="199" spans="1:5" s="819" customFormat="1" x14ac:dyDescent="0.2">
      <c r="A199" s="1184"/>
      <c r="B199" s="821" t="s">
        <v>3818</v>
      </c>
      <c r="C199" s="828">
        <v>190</v>
      </c>
      <c r="D199" s="828">
        <v>190</v>
      </c>
      <c r="E199" s="829">
        <f t="shared" si="3"/>
        <v>100</v>
      </c>
    </row>
    <row r="200" spans="1:5" s="819" customFormat="1" x14ac:dyDescent="0.2">
      <c r="A200" s="1184"/>
      <c r="B200" s="821" t="s">
        <v>5013</v>
      </c>
      <c r="C200" s="828">
        <v>58.5</v>
      </c>
      <c r="D200" s="828">
        <v>58.5</v>
      </c>
      <c r="E200" s="829">
        <f t="shared" ref="E200:E238" si="4">D200/C200*100</f>
        <v>100</v>
      </c>
    </row>
    <row r="201" spans="1:5" s="819" customFormat="1" x14ac:dyDescent="0.2">
      <c r="A201" s="1184"/>
      <c r="B201" s="821" t="s">
        <v>560</v>
      </c>
      <c r="C201" s="828">
        <v>170</v>
      </c>
      <c r="D201" s="828">
        <v>170</v>
      </c>
      <c r="E201" s="829">
        <f t="shared" si="4"/>
        <v>100</v>
      </c>
    </row>
    <row r="202" spans="1:5" s="819" customFormat="1" ht="25.5" x14ac:dyDescent="0.2">
      <c r="A202" s="1184"/>
      <c r="B202" s="821" t="s">
        <v>3819</v>
      </c>
      <c r="C202" s="828">
        <v>30</v>
      </c>
      <c r="D202" s="828">
        <v>30</v>
      </c>
      <c r="E202" s="829">
        <f t="shared" si="4"/>
        <v>100</v>
      </c>
    </row>
    <row r="203" spans="1:5" s="819" customFormat="1" x14ac:dyDescent="0.2">
      <c r="A203" s="1184"/>
      <c r="B203" s="821" t="s">
        <v>3820</v>
      </c>
      <c r="C203" s="828">
        <v>135.5</v>
      </c>
      <c r="D203" s="828">
        <v>135.5</v>
      </c>
      <c r="E203" s="829">
        <f t="shared" si="4"/>
        <v>100</v>
      </c>
    </row>
    <row r="204" spans="1:5" s="819" customFormat="1" ht="25.5" x14ac:dyDescent="0.2">
      <c r="A204" s="1184"/>
      <c r="B204" s="821" t="s">
        <v>3821</v>
      </c>
      <c r="C204" s="828">
        <v>150</v>
      </c>
      <c r="D204" s="828">
        <v>150</v>
      </c>
      <c r="E204" s="829">
        <f t="shared" si="4"/>
        <v>100</v>
      </c>
    </row>
    <row r="205" spans="1:5" s="819" customFormat="1" x14ac:dyDescent="0.2">
      <c r="A205" s="1184"/>
      <c r="B205" s="821" t="s">
        <v>474</v>
      </c>
      <c r="C205" s="828">
        <v>98</v>
      </c>
      <c r="D205" s="828">
        <v>98</v>
      </c>
      <c r="E205" s="829">
        <f t="shared" si="4"/>
        <v>100</v>
      </c>
    </row>
    <row r="206" spans="1:5" s="819" customFormat="1" x14ac:dyDescent="0.2">
      <c r="A206" s="1184"/>
      <c r="B206" s="821" t="s">
        <v>2121</v>
      </c>
      <c r="C206" s="828">
        <v>90</v>
      </c>
      <c r="D206" s="828">
        <v>90</v>
      </c>
      <c r="E206" s="829">
        <f t="shared" si="4"/>
        <v>100</v>
      </c>
    </row>
    <row r="207" spans="1:5" s="819" customFormat="1" ht="25.5" x14ac:dyDescent="0.2">
      <c r="A207" s="1184"/>
      <c r="B207" s="821" t="s">
        <v>782</v>
      </c>
      <c r="C207" s="828">
        <v>200</v>
      </c>
      <c r="D207" s="828">
        <v>200</v>
      </c>
      <c r="E207" s="829">
        <f t="shared" si="4"/>
        <v>100</v>
      </c>
    </row>
    <row r="208" spans="1:5" s="819" customFormat="1" x14ac:dyDescent="0.2">
      <c r="A208" s="1184"/>
      <c r="B208" s="821" t="s">
        <v>3120</v>
      </c>
      <c r="C208" s="828">
        <v>20</v>
      </c>
      <c r="D208" s="828">
        <v>20</v>
      </c>
      <c r="E208" s="829">
        <f t="shared" si="4"/>
        <v>100</v>
      </c>
    </row>
    <row r="209" spans="1:5" s="819" customFormat="1" x14ac:dyDescent="0.2">
      <c r="A209" s="1184"/>
      <c r="B209" s="821" t="s">
        <v>3822</v>
      </c>
      <c r="C209" s="828">
        <v>200</v>
      </c>
      <c r="D209" s="828">
        <v>200</v>
      </c>
      <c r="E209" s="829">
        <f t="shared" si="4"/>
        <v>100</v>
      </c>
    </row>
    <row r="210" spans="1:5" s="819" customFormat="1" ht="25.5" x14ac:dyDescent="0.2">
      <c r="A210" s="1184"/>
      <c r="B210" s="821" t="s">
        <v>3823</v>
      </c>
      <c r="C210" s="828">
        <v>97</v>
      </c>
      <c r="D210" s="828">
        <v>97</v>
      </c>
      <c r="E210" s="829">
        <f t="shared" si="4"/>
        <v>100</v>
      </c>
    </row>
    <row r="211" spans="1:5" s="819" customFormat="1" ht="25.5" x14ac:dyDescent="0.2">
      <c r="A211" s="1184"/>
      <c r="B211" s="821" t="s">
        <v>573</v>
      </c>
      <c r="C211" s="828">
        <v>100</v>
      </c>
      <c r="D211" s="828">
        <v>100</v>
      </c>
      <c r="E211" s="829">
        <f t="shared" si="4"/>
        <v>100</v>
      </c>
    </row>
    <row r="212" spans="1:5" s="819" customFormat="1" x14ac:dyDescent="0.2">
      <c r="A212" s="1184"/>
      <c r="B212" s="821" t="s">
        <v>3824</v>
      </c>
      <c r="C212" s="828">
        <v>30</v>
      </c>
      <c r="D212" s="828">
        <v>30</v>
      </c>
      <c r="E212" s="829">
        <f t="shared" si="4"/>
        <v>100</v>
      </c>
    </row>
    <row r="213" spans="1:5" s="819" customFormat="1" x14ac:dyDescent="0.2">
      <c r="A213" s="1184"/>
      <c r="B213" s="821" t="s">
        <v>3825</v>
      </c>
      <c r="C213" s="828">
        <v>170</v>
      </c>
      <c r="D213" s="828">
        <v>170</v>
      </c>
      <c r="E213" s="829">
        <f t="shared" si="4"/>
        <v>100</v>
      </c>
    </row>
    <row r="214" spans="1:5" s="819" customFormat="1" x14ac:dyDescent="0.2">
      <c r="A214" s="1184"/>
      <c r="B214" s="821" t="s">
        <v>3826</v>
      </c>
      <c r="C214" s="828">
        <v>120</v>
      </c>
      <c r="D214" s="828">
        <v>120</v>
      </c>
      <c r="E214" s="829">
        <f t="shared" si="4"/>
        <v>100</v>
      </c>
    </row>
    <row r="215" spans="1:5" s="819" customFormat="1" x14ac:dyDescent="0.2">
      <c r="A215" s="1184"/>
      <c r="B215" s="821" t="s">
        <v>3827</v>
      </c>
      <c r="C215" s="828">
        <v>200</v>
      </c>
      <c r="D215" s="828">
        <v>200</v>
      </c>
      <c r="E215" s="829">
        <f t="shared" si="4"/>
        <v>100</v>
      </c>
    </row>
    <row r="216" spans="1:5" s="819" customFormat="1" ht="25.5" x14ac:dyDescent="0.2">
      <c r="A216" s="1184"/>
      <c r="B216" s="821" t="s">
        <v>565</v>
      </c>
      <c r="C216" s="828">
        <v>199</v>
      </c>
      <c r="D216" s="828">
        <v>199</v>
      </c>
      <c r="E216" s="829">
        <f t="shared" si="4"/>
        <v>100</v>
      </c>
    </row>
    <row r="217" spans="1:5" s="819" customFormat="1" ht="25.5" x14ac:dyDescent="0.2">
      <c r="A217" s="1184"/>
      <c r="B217" s="821" t="s">
        <v>3828</v>
      </c>
      <c r="C217" s="828">
        <v>40</v>
      </c>
      <c r="D217" s="828">
        <v>40</v>
      </c>
      <c r="E217" s="829">
        <f t="shared" si="4"/>
        <v>100</v>
      </c>
    </row>
    <row r="218" spans="1:5" s="819" customFormat="1" ht="25.5" x14ac:dyDescent="0.2">
      <c r="A218" s="1184"/>
      <c r="B218" s="821" t="s">
        <v>3829</v>
      </c>
      <c r="C218" s="828">
        <v>70</v>
      </c>
      <c r="D218" s="828">
        <v>70</v>
      </c>
      <c r="E218" s="829">
        <f t="shared" si="4"/>
        <v>100</v>
      </c>
    </row>
    <row r="219" spans="1:5" s="819" customFormat="1" x14ac:dyDescent="0.2">
      <c r="A219" s="1184"/>
      <c r="B219" s="821" t="s">
        <v>576</v>
      </c>
      <c r="C219" s="828">
        <v>200</v>
      </c>
      <c r="D219" s="828">
        <v>200</v>
      </c>
      <c r="E219" s="829">
        <f t="shared" si="4"/>
        <v>100</v>
      </c>
    </row>
    <row r="220" spans="1:5" s="819" customFormat="1" ht="25.5" x14ac:dyDescent="0.2">
      <c r="A220" s="1184"/>
      <c r="B220" s="821" t="s">
        <v>3830</v>
      </c>
      <c r="C220" s="828">
        <v>200</v>
      </c>
      <c r="D220" s="828">
        <v>200</v>
      </c>
      <c r="E220" s="829">
        <f t="shared" si="4"/>
        <v>100</v>
      </c>
    </row>
    <row r="221" spans="1:5" s="819" customFormat="1" ht="25.5" x14ac:dyDescent="0.2">
      <c r="A221" s="1184"/>
      <c r="B221" s="821" t="s">
        <v>3831</v>
      </c>
      <c r="C221" s="828">
        <v>60</v>
      </c>
      <c r="D221" s="828">
        <v>60</v>
      </c>
      <c r="E221" s="829">
        <f t="shared" si="4"/>
        <v>100</v>
      </c>
    </row>
    <row r="222" spans="1:5" s="819" customFormat="1" ht="25.5" x14ac:dyDescent="0.2">
      <c r="A222" s="1184"/>
      <c r="B222" s="821" t="s">
        <v>3812</v>
      </c>
      <c r="C222" s="828">
        <v>248.6</v>
      </c>
      <c r="D222" s="828">
        <v>248.6</v>
      </c>
      <c r="E222" s="829">
        <f t="shared" si="4"/>
        <v>100</v>
      </c>
    </row>
    <row r="223" spans="1:5" s="819" customFormat="1" x14ac:dyDescent="0.2">
      <c r="A223" s="1184"/>
      <c r="B223" s="821" t="s">
        <v>546</v>
      </c>
      <c r="C223" s="828">
        <v>400</v>
      </c>
      <c r="D223" s="828">
        <v>400</v>
      </c>
      <c r="E223" s="829">
        <f t="shared" si="4"/>
        <v>100</v>
      </c>
    </row>
    <row r="224" spans="1:5" s="819" customFormat="1" x14ac:dyDescent="0.2">
      <c r="A224" s="1184"/>
      <c r="B224" s="821" t="s">
        <v>547</v>
      </c>
      <c r="C224" s="828">
        <v>506</v>
      </c>
      <c r="D224" s="828">
        <v>506</v>
      </c>
      <c r="E224" s="829">
        <f t="shared" si="4"/>
        <v>100</v>
      </c>
    </row>
    <row r="225" spans="1:5" s="819" customFormat="1" ht="25.5" x14ac:dyDescent="0.2">
      <c r="A225" s="1184"/>
      <c r="B225" s="821" t="s">
        <v>3788</v>
      </c>
      <c r="C225" s="828">
        <v>790</v>
      </c>
      <c r="D225" s="828">
        <v>790</v>
      </c>
      <c r="E225" s="829">
        <f t="shared" si="4"/>
        <v>100</v>
      </c>
    </row>
    <row r="226" spans="1:5" s="819" customFormat="1" ht="25.5" x14ac:dyDescent="0.2">
      <c r="A226" s="1184"/>
      <c r="B226" s="821" t="s">
        <v>3277</v>
      </c>
      <c r="C226" s="828">
        <v>30</v>
      </c>
      <c r="D226" s="828">
        <v>30</v>
      </c>
      <c r="E226" s="829">
        <f t="shared" si="4"/>
        <v>100</v>
      </c>
    </row>
    <row r="227" spans="1:5" s="819" customFormat="1" ht="25.5" x14ac:dyDescent="0.2">
      <c r="A227" s="1184"/>
      <c r="B227" s="821" t="s">
        <v>776</v>
      </c>
      <c r="C227" s="828">
        <v>150</v>
      </c>
      <c r="D227" s="828">
        <v>150</v>
      </c>
      <c r="E227" s="829">
        <f t="shared" si="4"/>
        <v>100</v>
      </c>
    </row>
    <row r="228" spans="1:5" s="819" customFormat="1" x14ac:dyDescent="0.2">
      <c r="A228" s="1184"/>
      <c r="B228" s="821" t="s">
        <v>3832</v>
      </c>
      <c r="C228" s="828">
        <v>100</v>
      </c>
      <c r="D228" s="828">
        <v>100</v>
      </c>
      <c r="E228" s="829">
        <f t="shared" si="4"/>
        <v>100</v>
      </c>
    </row>
    <row r="229" spans="1:5" s="819" customFormat="1" ht="25.5" x14ac:dyDescent="0.2">
      <c r="A229" s="1184"/>
      <c r="B229" s="821" t="s">
        <v>3833</v>
      </c>
      <c r="C229" s="828">
        <v>10</v>
      </c>
      <c r="D229" s="828">
        <v>10</v>
      </c>
      <c r="E229" s="829">
        <f t="shared" si="4"/>
        <v>100</v>
      </c>
    </row>
    <row r="230" spans="1:5" s="819" customFormat="1" x14ac:dyDescent="0.2">
      <c r="A230" s="1184"/>
      <c r="B230" s="821" t="s">
        <v>774</v>
      </c>
      <c r="C230" s="828">
        <v>160</v>
      </c>
      <c r="D230" s="828">
        <v>160</v>
      </c>
      <c r="E230" s="829">
        <f t="shared" si="4"/>
        <v>100</v>
      </c>
    </row>
    <row r="231" spans="1:5" s="819" customFormat="1" ht="25.5" x14ac:dyDescent="0.2">
      <c r="A231" s="1184"/>
      <c r="B231" s="821" t="s">
        <v>787</v>
      </c>
      <c r="C231" s="828">
        <v>60</v>
      </c>
      <c r="D231" s="828">
        <v>60</v>
      </c>
      <c r="E231" s="829">
        <f t="shared" si="4"/>
        <v>100</v>
      </c>
    </row>
    <row r="232" spans="1:5" s="819" customFormat="1" x14ac:dyDescent="0.2">
      <c r="A232" s="1185"/>
      <c r="B232" s="821" t="s">
        <v>777</v>
      </c>
      <c r="C232" s="828">
        <v>70</v>
      </c>
      <c r="D232" s="828">
        <v>70</v>
      </c>
      <c r="E232" s="829">
        <f t="shared" si="4"/>
        <v>100</v>
      </c>
    </row>
    <row r="233" spans="1:5" s="819" customFormat="1" x14ac:dyDescent="0.2">
      <c r="A233" s="1183" t="s">
        <v>577</v>
      </c>
      <c r="B233" s="821" t="s">
        <v>474</v>
      </c>
      <c r="C233" s="828">
        <v>750</v>
      </c>
      <c r="D233" s="828">
        <v>750</v>
      </c>
      <c r="E233" s="829">
        <f>D233/C233*100</f>
        <v>100</v>
      </c>
    </row>
    <row r="234" spans="1:5" s="819" customFormat="1" ht="25.5" x14ac:dyDescent="0.2">
      <c r="A234" s="1184"/>
      <c r="B234" s="821" t="s">
        <v>3126</v>
      </c>
      <c r="C234" s="828">
        <v>120</v>
      </c>
      <c r="D234" s="828">
        <v>120</v>
      </c>
      <c r="E234" s="829">
        <f>D234/C234*100</f>
        <v>100</v>
      </c>
    </row>
    <row r="235" spans="1:5" s="819" customFormat="1" ht="25.5" x14ac:dyDescent="0.2">
      <c r="A235" s="1184"/>
      <c r="B235" s="821" t="s">
        <v>588</v>
      </c>
      <c r="C235" s="828">
        <v>55</v>
      </c>
      <c r="D235" s="828">
        <v>55</v>
      </c>
      <c r="E235" s="829">
        <f>D235/C235*100</f>
        <v>100</v>
      </c>
    </row>
    <row r="236" spans="1:5" s="819" customFormat="1" ht="25.5" x14ac:dyDescent="0.2">
      <c r="A236" s="1184"/>
      <c r="B236" s="821" t="s">
        <v>785</v>
      </c>
      <c r="C236" s="828">
        <v>90</v>
      </c>
      <c r="D236" s="828">
        <v>90</v>
      </c>
      <c r="E236" s="829">
        <f>D236/C236*100</f>
        <v>100</v>
      </c>
    </row>
    <row r="237" spans="1:5" s="819" customFormat="1" x14ac:dyDescent="0.2">
      <c r="A237" s="1185"/>
      <c r="B237" s="821" t="s">
        <v>3834</v>
      </c>
      <c r="C237" s="828">
        <v>60</v>
      </c>
      <c r="D237" s="828">
        <v>60</v>
      </c>
      <c r="E237" s="829">
        <f>D237/C237*100</f>
        <v>100</v>
      </c>
    </row>
    <row r="238" spans="1:5" s="819" customFormat="1" x14ac:dyDescent="0.2">
      <c r="A238" s="1177" t="s">
        <v>435</v>
      </c>
      <c r="B238" s="1178"/>
      <c r="C238" s="830">
        <f>SUM(C136:C237)</f>
        <v>34599.399999999994</v>
      </c>
      <c r="D238" s="830">
        <f>SUM(D136:D237)</f>
        <v>34599.399999999994</v>
      </c>
      <c r="E238" s="831">
        <f t="shared" si="4"/>
        <v>100</v>
      </c>
    </row>
    <row r="239" spans="1:5" s="820" customFormat="1" ht="18" customHeight="1" x14ac:dyDescent="0.2">
      <c r="A239" s="1186" t="s">
        <v>579</v>
      </c>
      <c r="B239" s="1187"/>
      <c r="C239" s="1187"/>
      <c r="D239" s="1187"/>
      <c r="E239" s="1188"/>
    </row>
    <row r="240" spans="1:5" s="819" customFormat="1" x14ac:dyDescent="0.2">
      <c r="A240" s="1183" t="s">
        <v>580</v>
      </c>
      <c r="B240" s="821" t="s">
        <v>581</v>
      </c>
      <c r="C240" s="828">
        <v>100</v>
      </c>
      <c r="D240" s="828">
        <v>100</v>
      </c>
      <c r="E240" s="829">
        <f t="shared" ref="E240:E248" si="5">D240/C240*100</f>
        <v>100</v>
      </c>
    </row>
    <row r="241" spans="1:5" s="819" customFormat="1" ht="25.5" x14ac:dyDescent="0.2">
      <c r="A241" s="1184"/>
      <c r="B241" s="821" t="s">
        <v>582</v>
      </c>
      <c r="C241" s="828">
        <v>3034.88</v>
      </c>
      <c r="D241" s="828">
        <v>3034.88</v>
      </c>
      <c r="E241" s="829">
        <f t="shared" si="5"/>
        <v>100</v>
      </c>
    </row>
    <row r="242" spans="1:5" s="819" customFormat="1" ht="25.5" x14ac:dyDescent="0.2">
      <c r="A242" s="1184"/>
      <c r="B242" s="821" t="s">
        <v>3835</v>
      </c>
      <c r="C242" s="828">
        <v>3000</v>
      </c>
      <c r="D242" s="828">
        <v>3000</v>
      </c>
      <c r="E242" s="829">
        <f t="shared" si="5"/>
        <v>100</v>
      </c>
    </row>
    <row r="243" spans="1:5" s="819" customFormat="1" ht="25.5" x14ac:dyDescent="0.2">
      <c r="A243" s="1185"/>
      <c r="B243" s="821" t="s">
        <v>584</v>
      </c>
      <c r="C243" s="828">
        <v>200</v>
      </c>
      <c r="D243" s="828">
        <v>200</v>
      </c>
      <c r="E243" s="829">
        <f t="shared" si="5"/>
        <v>100</v>
      </c>
    </row>
    <row r="244" spans="1:5" s="819" customFormat="1" ht="25.5" x14ac:dyDescent="0.2">
      <c r="A244" s="1183" t="s">
        <v>585</v>
      </c>
      <c r="B244" s="821" t="s">
        <v>586</v>
      </c>
      <c r="C244" s="828">
        <v>70</v>
      </c>
      <c r="D244" s="828">
        <v>70</v>
      </c>
      <c r="E244" s="829">
        <f>D244/C244*100</f>
        <v>100</v>
      </c>
    </row>
    <row r="245" spans="1:5" s="819" customFormat="1" x14ac:dyDescent="0.2">
      <c r="A245" s="1184"/>
      <c r="B245" s="821" t="s">
        <v>3836</v>
      </c>
      <c r="C245" s="828">
        <v>150</v>
      </c>
      <c r="D245" s="828">
        <v>150</v>
      </c>
      <c r="E245" s="829">
        <f>D245/C245*100</f>
        <v>100</v>
      </c>
    </row>
    <row r="246" spans="1:5" s="819" customFormat="1" x14ac:dyDescent="0.2">
      <c r="A246" s="1184"/>
      <c r="B246" s="821" t="s">
        <v>3837</v>
      </c>
      <c r="C246" s="828">
        <v>35</v>
      </c>
      <c r="D246" s="828">
        <v>35</v>
      </c>
      <c r="E246" s="829">
        <f>D246/C246*100</f>
        <v>100</v>
      </c>
    </row>
    <row r="247" spans="1:5" s="819" customFormat="1" x14ac:dyDescent="0.2">
      <c r="A247" s="1185"/>
      <c r="B247" s="821" t="s">
        <v>3838</v>
      </c>
      <c r="C247" s="828">
        <v>200</v>
      </c>
      <c r="D247" s="828">
        <v>200</v>
      </c>
      <c r="E247" s="829">
        <f>D247/C247*100</f>
        <v>100</v>
      </c>
    </row>
    <row r="248" spans="1:5" s="819" customFormat="1" x14ac:dyDescent="0.2">
      <c r="A248" s="1177" t="s">
        <v>591</v>
      </c>
      <c r="B248" s="1178"/>
      <c r="C248" s="830">
        <f>SUM(C240:C247)</f>
        <v>6789.88</v>
      </c>
      <c r="D248" s="830">
        <f>SUM(D240:D247)</f>
        <v>6789.88</v>
      </c>
      <c r="E248" s="831">
        <f t="shared" si="5"/>
        <v>100</v>
      </c>
    </row>
    <row r="249" spans="1:5" s="820" customFormat="1" ht="18" customHeight="1" x14ac:dyDescent="0.2">
      <c r="A249" s="1186" t="s">
        <v>392</v>
      </c>
      <c r="B249" s="1187"/>
      <c r="C249" s="1187"/>
      <c r="D249" s="1187"/>
      <c r="E249" s="1188"/>
    </row>
    <row r="250" spans="1:5" s="819" customFormat="1" x14ac:dyDescent="0.2">
      <c r="A250" s="1183" t="s">
        <v>3839</v>
      </c>
      <c r="B250" s="821" t="s">
        <v>755</v>
      </c>
      <c r="C250" s="828">
        <v>3500</v>
      </c>
      <c r="D250" s="828">
        <v>1500</v>
      </c>
      <c r="E250" s="829">
        <f t="shared" ref="E250:E287" si="6">D250/C250*100</f>
        <v>42.857142857142854</v>
      </c>
    </row>
    <row r="251" spans="1:5" s="819" customFormat="1" x14ac:dyDescent="0.2">
      <c r="A251" s="1184"/>
      <c r="B251" s="821" t="s">
        <v>793</v>
      </c>
      <c r="C251" s="828">
        <v>3000</v>
      </c>
      <c r="D251" s="828">
        <v>1750</v>
      </c>
      <c r="E251" s="829">
        <f t="shared" si="6"/>
        <v>58.333333333333336</v>
      </c>
    </row>
    <row r="252" spans="1:5" s="819" customFormat="1" ht="25.5" x14ac:dyDescent="0.2">
      <c r="A252" s="1185"/>
      <c r="B252" s="821" t="s">
        <v>592</v>
      </c>
      <c r="C252" s="828">
        <v>6000</v>
      </c>
      <c r="D252" s="828">
        <v>4000</v>
      </c>
      <c r="E252" s="829">
        <f t="shared" si="6"/>
        <v>66.666666666666657</v>
      </c>
    </row>
    <row r="253" spans="1:5" s="819" customFormat="1" x14ac:dyDescent="0.2">
      <c r="A253" s="1183" t="s">
        <v>593</v>
      </c>
      <c r="B253" s="821" t="s">
        <v>815</v>
      </c>
      <c r="C253" s="828">
        <v>3000</v>
      </c>
      <c r="D253" s="828">
        <v>0</v>
      </c>
      <c r="E253" s="829">
        <f t="shared" si="6"/>
        <v>0</v>
      </c>
    </row>
    <row r="254" spans="1:5" s="819" customFormat="1" x14ac:dyDescent="0.2">
      <c r="A254" s="1184"/>
      <c r="B254" s="821" t="s">
        <v>3840</v>
      </c>
      <c r="C254" s="828">
        <v>190</v>
      </c>
      <c r="D254" s="828">
        <v>190</v>
      </c>
      <c r="E254" s="829">
        <f t="shared" si="6"/>
        <v>100</v>
      </c>
    </row>
    <row r="255" spans="1:5" s="819" customFormat="1" ht="25.5" x14ac:dyDescent="0.2">
      <c r="A255" s="1184"/>
      <c r="B255" s="821" t="s">
        <v>3841</v>
      </c>
      <c r="C255" s="828">
        <v>49.8</v>
      </c>
      <c r="D255" s="828">
        <v>49.8</v>
      </c>
      <c r="E255" s="829">
        <f t="shared" si="6"/>
        <v>100</v>
      </c>
    </row>
    <row r="256" spans="1:5" s="819" customFormat="1" x14ac:dyDescent="0.2">
      <c r="A256" s="1184"/>
      <c r="B256" s="821" t="s">
        <v>794</v>
      </c>
      <c r="C256" s="828">
        <v>200</v>
      </c>
      <c r="D256" s="828">
        <v>0</v>
      </c>
      <c r="E256" s="829">
        <f t="shared" si="6"/>
        <v>0</v>
      </c>
    </row>
    <row r="257" spans="1:5" s="819" customFormat="1" x14ac:dyDescent="0.2">
      <c r="A257" s="1184"/>
      <c r="B257" s="821" t="s">
        <v>3842</v>
      </c>
      <c r="C257" s="828">
        <v>100</v>
      </c>
      <c r="D257" s="828">
        <v>0</v>
      </c>
      <c r="E257" s="829">
        <f t="shared" si="6"/>
        <v>0</v>
      </c>
    </row>
    <row r="258" spans="1:5" s="819" customFormat="1" x14ac:dyDescent="0.2">
      <c r="A258" s="1184"/>
      <c r="B258" s="821" t="s">
        <v>3843</v>
      </c>
      <c r="C258" s="828">
        <v>50</v>
      </c>
      <c r="D258" s="828">
        <v>50</v>
      </c>
      <c r="E258" s="829">
        <f t="shared" si="6"/>
        <v>100</v>
      </c>
    </row>
    <row r="259" spans="1:5" s="819" customFormat="1" x14ac:dyDescent="0.2">
      <c r="A259" s="1184"/>
      <c r="B259" s="821" t="s">
        <v>3844</v>
      </c>
      <c r="C259" s="828">
        <v>50</v>
      </c>
      <c r="D259" s="828">
        <v>0</v>
      </c>
      <c r="E259" s="829">
        <f t="shared" si="6"/>
        <v>0</v>
      </c>
    </row>
    <row r="260" spans="1:5" s="819" customFormat="1" x14ac:dyDescent="0.2">
      <c r="A260" s="1184"/>
      <c r="B260" s="821" t="s">
        <v>3088</v>
      </c>
      <c r="C260" s="828">
        <v>200</v>
      </c>
      <c r="D260" s="828">
        <v>200</v>
      </c>
      <c r="E260" s="829">
        <f t="shared" si="6"/>
        <v>100</v>
      </c>
    </row>
    <row r="261" spans="1:5" s="819" customFormat="1" x14ac:dyDescent="0.2">
      <c r="A261" s="1184"/>
      <c r="B261" s="821" t="s">
        <v>462</v>
      </c>
      <c r="C261" s="828">
        <v>6750</v>
      </c>
      <c r="D261" s="828">
        <v>5468.9398899999997</v>
      </c>
      <c r="E261" s="829">
        <f t="shared" si="6"/>
        <v>81.021331703703709</v>
      </c>
    </row>
    <row r="262" spans="1:5" s="819" customFormat="1" x14ac:dyDescent="0.2">
      <c r="A262" s="1184"/>
      <c r="B262" s="821" t="s">
        <v>481</v>
      </c>
      <c r="C262" s="828">
        <v>2200</v>
      </c>
      <c r="D262" s="828">
        <v>0</v>
      </c>
      <c r="E262" s="829">
        <f t="shared" si="6"/>
        <v>0</v>
      </c>
    </row>
    <row r="263" spans="1:5" s="819" customFormat="1" x14ac:dyDescent="0.2">
      <c r="A263" s="1184"/>
      <c r="B263" s="821" t="s">
        <v>490</v>
      </c>
      <c r="C263" s="828">
        <v>200</v>
      </c>
      <c r="D263" s="828">
        <v>200</v>
      </c>
      <c r="E263" s="829">
        <f t="shared" si="6"/>
        <v>100</v>
      </c>
    </row>
    <row r="264" spans="1:5" s="819" customFormat="1" x14ac:dyDescent="0.2">
      <c r="A264" s="1184"/>
      <c r="B264" s="821" t="s">
        <v>761</v>
      </c>
      <c r="C264" s="828">
        <v>500</v>
      </c>
      <c r="D264" s="828">
        <v>500</v>
      </c>
      <c r="E264" s="829">
        <f t="shared" si="6"/>
        <v>100</v>
      </c>
    </row>
    <row r="265" spans="1:5" s="819" customFormat="1" x14ac:dyDescent="0.2">
      <c r="A265" s="1184"/>
      <c r="B265" s="821" t="s">
        <v>796</v>
      </c>
      <c r="C265" s="828">
        <v>5000</v>
      </c>
      <c r="D265" s="828">
        <v>2376</v>
      </c>
      <c r="E265" s="829">
        <f t="shared" si="6"/>
        <v>47.52</v>
      </c>
    </row>
    <row r="266" spans="1:5" s="819" customFormat="1" x14ac:dyDescent="0.2">
      <c r="A266" s="1184"/>
      <c r="B266" s="821" t="s">
        <v>513</v>
      </c>
      <c r="C266" s="828">
        <v>2100</v>
      </c>
      <c r="D266" s="828">
        <v>2100</v>
      </c>
      <c r="E266" s="829">
        <f t="shared" si="6"/>
        <v>100</v>
      </c>
    </row>
    <row r="267" spans="1:5" s="819" customFormat="1" x14ac:dyDescent="0.2">
      <c r="A267" s="1184"/>
      <c r="B267" s="821" t="s">
        <v>797</v>
      </c>
      <c r="C267" s="828">
        <v>1761.76</v>
      </c>
      <c r="D267" s="828">
        <v>1761.76</v>
      </c>
      <c r="E267" s="829">
        <f t="shared" si="6"/>
        <v>100</v>
      </c>
    </row>
    <row r="268" spans="1:5" s="819" customFormat="1" x14ac:dyDescent="0.2">
      <c r="A268" s="1184"/>
      <c r="B268" s="821" t="s">
        <v>755</v>
      </c>
      <c r="C268" s="828">
        <v>3000</v>
      </c>
      <c r="D268" s="828">
        <v>3000</v>
      </c>
      <c r="E268" s="829">
        <f t="shared" si="6"/>
        <v>100</v>
      </c>
    </row>
    <row r="269" spans="1:5" s="819" customFormat="1" x14ac:dyDescent="0.2">
      <c r="A269" s="1184"/>
      <c r="B269" s="821" t="s">
        <v>3845</v>
      </c>
      <c r="C269" s="828">
        <v>60</v>
      </c>
      <c r="D269" s="828">
        <v>60</v>
      </c>
      <c r="E269" s="829">
        <f t="shared" si="6"/>
        <v>100</v>
      </c>
    </row>
    <row r="270" spans="1:5" s="819" customFormat="1" x14ac:dyDescent="0.2">
      <c r="A270" s="1184"/>
      <c r="B270" s="821" t="s">
        <v>3846</v>
      </c>
      <c r="C270" s="828">
        <v>30</v>
      </c>
      <c r="D270" s="828">
        <v>30</v>
      </c>
      <c r="E270" s="829">
        <f t="shared" si="6"/>
        <v>100</v>
      </c>
    </row>
    <row r="271" spans="1:5" s="819" customFormat="1" ht="25.5" x14ac:dyDescent="0.2">
      <c r="A271" s="1184"/>
      <c r="B271" s="821" t="s">
        <v>3847</v>
      </c>
      <c r="C271" s="828">
        <v>200</v>
      </c>
      <c r="D271" s="828">
        <v>200</v>
      </c>
      <c r="E271" s="829">
        <f t="shared" si="6"/>
        <v>100</v>
      </c>
    </row>
    <row r="272" spans="1:5" s="819" customFormat="1" x14ac:dyDescent="0.2">
      <c r="A272" s="1184"/>
      <c r="B272" s="821" t="s">
        <v>3848</v>
      </c>
      <c r="C272" s="828">
        <v>100</v>
      </c>
      <c r="D272" s="828">
        <v>0</v>
      </c>
      <c r="E272" s="829">
        <f t="shared" si="6"/>
        <v>0</v>
      </c>
    </row>
    <row r="273" spans="1:5" s="819" customFormat="1" ht="25.5" x14ac:dyDescent="0.2">
      <c r="A273" s="1184"/>
      <c r="B273" s="821" t="s">
        <v>583</v>
      </c>
      <c r="C273" s="828">
        <v>30</v>
      </c>
      <c r="D273" s="828">
        <v>30</v>
      </c>
      <c r="E273" s="829">
        <f t="shared" si="6"/>
        <v>100</v>
      </c>
    </row>
    <row r="274" spans="1:5" s="819" customFormat="1" ht="25.5" x14ac:dyDescent="0.2">
      <c r="A274" s="1184"/>
      <c r="B274" s="821" t="s">
        <v>589</v>
      </c>
      <c r="C274" s="828">
        <v>20</v>
      </c>
      <c r="D274" s="828">
        <v>20</v>
      </c>
      <c r="E274" s="829">
        <f t="shared" si="6"/>
        <v>100</v>
      </c>
    </row>
    <row r="275" spans="1:5" s="819" customFormat="1" ht="38.25" x14ac:dyDescent="0.2">
      <c r="A275" s="1184"/>
      <c r="B275" s="821" t="s">
        <v>3849</v>
      </c>
      <c r="C275" s="828">
        <v>50</v>
      </c>
      <c r="D275" s="828">
        <v>50</v>
      </c>
      <c r="E275" s="829">
        <f t="shared" si="6"/>
        <v>100</v>
      </c>
    </row>
    <row r="276" spans="1:5" s="819" customFormat="1" ht="25.5" x14ac:dyDescent="0.2">
      <c r="A276" s="1184"/>
      <c r="B276" s="821" t="s">
        <v>445</v>
      </c>
      <c r="C276" s="828">
        <v>100</v>
      </c>
      <c r="D276" s="828">
        <v>100</v>
      </c>
      <c r="E276" s="829">
        <f t="shared" si="6"/>
        <v>100</v>
      </c>
    </row>
    <row r="277" spans="1:5" s="819" customFormat="1" x14ac:dyDescent="0.2">
      <c r="A277" s="1184"/>
      <c r="B277" s="821" t="s">
        <v>546</v>
      </c>
      <c r="C277" s="828">
        <v>1690</v>
      </c>
      <c r="D277" s="828">
        <v>750</v>
      </c>
      <c r="E277" s="829">
        <f t="shared" si="6"/>
        <v>44.378698224852073</v>
      </c>
    </row>
    <row r="278" spans="1:5" s="819" customFormat="1" x14ac:dyDescent="0.2">
      <c r="A278" s="1184"/>
      <c r="B278" s="821" t="s">
        <v>3293</v>
      </c>
      <c r="C278" s="828">
        <v>40</v>
      </c>
      <c r="D278" s="828">
        <v>40</v>
      </c>
      <c r="E278" s="829">
        <f t="shared" si="6"/>
        <v>100</v>
      </c>
    </row>
    <row r="279" spans="1:5" s="819" customFormat="1" ht="25.5" x14ac:dyDescent="0.2">
      <c r="A279" s="1184"/>
      <c r="B279" s="821" t="s">
        <v>592</v>
      </c>
      <c r="C279" s="828">
        <v>400</v>
      </c>
      <c r="D279" s="828">
        <v>400</v>
      </c>
      <c r="E279" s="829">
        <f t="shared" si="6"/>
        <v>100</v>
      </c>
    </row>
    <row r="280" spans="1:5" s="819" customFormat="1" ht="25.5" x14ac:dyDescent="0.2">
      <c r="A280" s="1185"/>
      <c r="B280" s="821" t="s">
        <v>3850</v>
      </c>
      <c r="C280" s="828">
        <v>200</v>
      </c>
      <c r="D280" s="828">
        <v>200</v>
      </c>
      <c r="E280" s="829">
        <f t="shared" si="6"/>
        <v>100</v>
      </c>
    </row>
    <row r="281" spans="1:5" s="819" customFormat="1" ht="25.5" x14ac:dyDescent="0.2">
      <c r="A281" s="1183" t="s">
        <v>3851</v>
      </c>
      <c r="B281" s="821" t="s">
        <v>791</v>
      </c>
      <c r="C281" s="828">
        <v>500</v>
      </c>
      <c r="D281" s="828">
        <v>0</v>
      </c>
      <c r="E281" s="829">
        <f t="shared" si="6"/>
        <v>0</v>
      </c>
    </row>
    <row r="282" spans="1:5" s="819" customFormat="1" x14ac:dyDescent="0.2">
      <c r="A282" s="1185"/>
      <c r="B282" s="821" t="s">
        <v>792</v>
      </c>
      <c r="C282" s="828">
        <v>500</v>
      </c>
      <c r="D282" s="828">
        <v>500</v>
      </c>
      <c r="E282" s="829">
        <f t="shared" si="6"/>
        <v>100</v>
      </c>
    </row>
    <row r="283" spans="1:5" s="819" customFormat="1" ht="38.25" x14ac:dyDescent="0.2">
      <c r="A283" s="822" t="s">
        <v>3852</v>
      </c>
      <c r="B283" s="821" t="s">
        <v>592</v>
      </c>
      <c r="C283" s="828">
        <v>2800</v>
      </c>
      <c r="D283" s="828">
        <v>2509</v>
      </c>
      <c r="E283" s="829">
        <f t="shared" si="6"/>
        <v>89.607142857142847</v>
      </c>
    </row>
    <row r="284" spans="1:5" s="819" customFormat="1" ht="38.25" x14ac:dyDescent="0.2">
      <c r="A284" s="822" t="s">
        <v>3853</v>
      </c>
      <c r="B284" s="821" t="s">
        <v>445</v>
      </c>
      <c r="C284" s="828">
        <v>2000</v>
      </c>
      <c r="D284" s="828">
        <v>2000</v>
      </c>
      <c r="E284" s="829">
        <f t="shared" si="6"/>
        <v>100</v>
      </c>
    </row>
    <row r="285" spans="1:5" s="819" customFormat="1" x14ac:dyDescent="0.2">
      <c r="A285" s="1183" t="s">
        <v>596</v>
      </c>
      <c r="B285" s="821" t="s">
        <v>798</v>
      </c>
      <c r="C285" s="828">
        <v>100</v>
      </c>
      <c r="D285" s="828">
        <v>100</v>
      </c>
      <c r="E285" s="829">
        <f>D285/C285*100</f>
        <v>100</v>
      </c>
    </row>
    <row r="286" spans="1:5" s="819" customFormat="1" x14ac:dyDescent="0.2">
      <c r="A286" s="1185"/>
      <c r="B286" s="821" t="s">
        <v>517</v>
      </c>
      <c r="C286" s="828">
        <v>1735.14</v>
      </c>
      <c r="D286" s="828">
        <v>1735.1389999999999</v>
      </c>
      <c r="E286" s="829">
        <f>D286/C286*100</f>
        <v>99.999942367762813</v>
      </c>
    </row>
    <row r="287" spans="1:5" s="819" customFormat="1" x14ac:dyDescent="0.2">
      <c r="A287" s="1177" t="s">
        <v>430</v>
      </c>
      <c r="B287" s="1178"/>
      <c r="C287" s="830">
        <f>SUM(C250:C286)</f>
        <v>48406.700000000004</v>
      </c>
      <c r="D287" s="830">
        <f>SUM(D250:D286)</f>
        <v>31870.638889999998</v>
      </c>
      <c r="E287" s="831">
        <f t="shared" si="6"/>
        <v>65.839313338855973</v>
      </c>
    </row>
    <row r="288" spans="1:5" s="820" customFormat="1" ht="18" customHeight="1" x14ac:dyDescent="0.2">
      <c r="A288" s="1186" t="s">
        <v>391</v>
      </c>
      <c r="B288" s="1187"/>
      <c r="C288" s="1187"/>
      <c r="D288" s="1187"/>
      <c r="E288" s="1188"/>
    </row>
    <row r="289" spans="1:5" s="819" customFormat="1" ht="25.5" x14ac:dyDescent="0.2">
      <c r="A289" s="822" t="s">
        <v>799</v>
      </c>
      <c r="B289" s="821" t="s">
        <v>597</v>
      </c>
      <c r="C289" s="828">
        <v>10000</v>
      </c>
      <c r="D289" s="828">
        <v>7265.5901199999998</v>
      </c>
      <c r="E289" s="829">
        <f t="shared" ref="E289:E328" si="7">D289/C289*100</f>
        <v>72.655901199999988</v>
      </c>
    </row>
    <row r="290" spans="1:5" s="819" customFormat="1" x14ac:dyDescent="0.2">
      <c r="A290" s="1183" t="s">
        <v>598</v>
      </c>
      <c r="B290" s="821" t="s">
        <v>3854</v>
      </c>
      <c r="C290" s="828">
        <v>50</v>
      </c>
      <c r="D290" s="828">
        <v>0</v>
      </c>
      <c r="E290" s="829">
        <f t="shared" si="7"/>
        <v>0</v>
      </c>
    </row>
    <row r="291" spans="1:5" s="819" customFormat="1" ht="25.5" x14ac:dyDescent="0.2">
      <c r="A291" s="1184"/>
      <c r="B291" s="821" t="s">
        <v>801</v>
      </c>
      <c r="C291" s="828">
        <v>40</v>
      </c>
      <c r="D291" s="828">
        <v>40</v>
      </c>
      <c r="E291" s="829">
        <f t="shared" si="7"/>
        <v>100</v>
      </c>
    </row>
    <row r="292" spans="1:5" s="819" customFormat="1" ht="25.5" x14ac:dyDescent="0.2">
      <c r="A292" s="1184"/>
      <c r="B292" s="821" t="s">
        <v>599</v>
      </c>
      <c r="C292" s="828">
        <v>150</v>
      </c>
      <c r="D292" s="828">
        <v>150</v>
      </c>
      <c r="E292" s="829">
        <f t="shared" si="7"/>
        <v>100</v>
      </c>
    </row>
    <row r="293" spans="1:5" s="819" customFormat="1" x14ac:dyDescent="0.2">
      <c r="A293" s="1184"/>
      <c r="B293" s="821" t="s">
        <v>802</v>
      </c>
      <c r="C293" s="828">
        <v>149.82</v>
      </c>
      <c r="D293" s="828">
        <v>149.81299999999999</v>
      </c>
      <c r="E293" s="829">
        <f t="shared" si="7"/>
        <v>99.995327726605254</v>
      </c>
    </row>
    <row r="294" spans="1:5" s="819" customFormat="1" x14ac:dyDescent="0.2">
      <c r="A294" s="1184"/>
      <c r="B294" s="821" t="s">
        <v>3855</v>
      </c>
      <c r="C294" s="828">
        <v>100</v>
      </c>
      <c r="D294" s="828">
        <v>0</v>
      </c>
      <c r="E294" s="829">
        <f t="shared" si="7"/>
        <v>0</v>
      </c>
    </row>
    <row r="295" spans="1:5" s="819" customFormat="1" ht="25.5" x14ac:dyDescent="0.2">
      <c r="A295" s="1184"/>
      <c r="B295" s="821" t="s">
        <v>803</v>
      </c>
      <c r="C295" s="828">
        <v>30</v>
      </c>
      <c r="D295" s="828">
        <v>30</v>
      </c>
      <c r="E295" s="829">
        <f t="shared" si="7"/>
        <v>100</v>
      </c>
    </row>
    <row r="296" spans="1:5" s="819" customFormat="1" x14ac:dyDescent="0.2">
      <c r="A296" s="1184"/>
      <c r="B296" s="821" t="s">
        <v>3856</v>
      </c>
      <c r="C296" s="828">
        <v>200</v>
      </c>
      <c r="D296" s="828">
        <v>200</v>
      </c>
      <c r="E296" s="829">
        <f t="shared" si="7"/>
        <v>100</v>
      </c>
    </row>
    <row r="297" spans="1:5" s="819" customFormat="1" x14ac:dyDescent="0.2">
      <c r="A297" s="1184"/>
      <c r="B297" s="821" t="s">
        <v>600</v>
      </c>
      <c r="C297" s="828">
        <v>200</v>
      </c>
      <c r="D297" s="828">
        <v>200</v>
      </c>
      <c r="E297" s="829">
        <f t="shared" si="7"/>
        <v>100</v>
      </c>
    </row>
    <row r="298" spans="1:5" s="819" customFormat="1" x14ac:dyDescent="0.2">
      <c r="A298" s="1184"/>
      <c r="B298" s="821" t="s">
        <v>3857</v>
      </c>
      <c r="C298" s="828">
        <v>100</v>
      </c>
      <c r="D298" s="828">
        <v>100</v>
      </c>
      <c r="E298" s="829">
        <f t="shared" si="7"/>
        <v>100</v>
      </c>
    </row>
    <row r="299" spans="1:5" s="819" customFormat="1" x14ac:dyDescent="0.2">
      <c r="A299" s="1184"/>
      <c r="B299" s="821" t="s">
        <v>804</v>
      </c>
      <c r="C299" s="828">
        <v>92.55</v>
      </c>
      <c r="D299" s="828">
        <v>92.55</v>
      </c>
      <c r="E299" s="829">
        <f t="shared" si="7"/>
        <v>100</v>
      </c>
    </row>
    <row r="300" spans="1:5" s="819" customFormat="1" x14ac:dyDescent="0.2">
      <c r="A300" s="1184"/>
      <c r="B300" s="821" t="s">
        <v>805</v>
      </c>
      <c r="C300" s="828">
        <v>100</v>
      </c>
      <c r="D300" s="828">
        <v>0</v>
      </c>
      <c r="E300" s="829">
        <f t="shared" si="7"/>
        <v>0</v>
      </c>
    </row>
    <row r="301" spans="1:5" s="819" customFormat="1" x14ac:dyDescent="0.2">
      <c r="A301" s="1184"/>
      <c r="B301" s="821" t="s">
        <v>3858</v>
      </c>
      <c r="C301" s="828">
        <v>30</v>
      </c>
      <c r="D301" s="828">
        <v>30</v>
      </c>
      <c r="E301" s="829">
        <f t="shared" si="7"/>
        <v>100</v>
      </c>
    </row>
    <row r="302" spans="1:5" s="819" customFormat="1" ht="25.5" x14ac:dyDescent="0.2">
      <c r="A302" s="1184"/>
      <c r="B302" s="821" t="s">
        <v>806</v>
      </c>
      <c r="C302" s="828">
        <v>150</v>
      </c>
      <c r="D302" s="828">
        <v>149.39599999999999</v>
      </c>
      <c r="E302" s="829">
        <f t="shared" si="7"/>
        <v>99.597333333333324</v>
      </c>
    </row>
    <row r="303" spans="1:5" s="819" customFormat="1" x14ac:dyDescent="0.2">
      <c r="A303" s="1184"/>
      <c r="B303" s="821" t="s">
        <v>470</v>
      </c>
      <c r="C303" s="828">
        <v>50</v>
      </c>
      <c r="D303" s="828">
        <v>50</v>
      </c>
      <c r="E303" s="829">
        <f t="shared" si="7"/>
        <v>100</v>
      </c>
    </row>
    <row r="304" spans="1:5" s="819" customFormat="1" x14ac:dyDescent="0.2">
      <c r="A304" s="1184"/>
      <c r="B304" s="821" t="s">
        <v>611</v>
      </c>
      <c r="C304" s="828">
        <v>300</v>
      </c>
      <c r="D304" s="828">
        <v>300</v>
      </c>
      <c r="E304" s="829">
        <f t="shared" si="7"/>
        <v>100</v>
      </c>
    </row>
    <row r="305" spans="1:5" s="819" customFormat="1" x14ac:dyDescent="0.2">
      <c r="A305" s="1184"/>
      <c r="B305" s="821" t="s">
        <v>602</v>
      </c>
      <c r="C305" s="828">
        <v>13610.5</v>
      </c>
      <c r="D305" s="828">
        <v>13610.5</v>
      </c>
      <c r="E305" s="829">
        <f t="shared" si="7"/>
        <v>100</v>
      </c>
    </row>
    <row r="306" spans="1:5" s="819" customFormat="1" x14ac:dyDescent="0.2">
      <c r="A306" s="1184"/>
      <c r="B306" s="821" t="s">
        <v>3824</v>
      </c>
      <c r="C306" s="828">
        <v>110</v>
      </c>
      <c r="D306" s="828">
        <v>110</v>
      </c>
      <c r="E306" s="829">
        <f t="shared" si="7"/>
        <v>100</v>
      </c>
    </row>
    <row r="307" spans="1:5" s="819" customFormat="1" x14ac:dyDescent="0.2">
      <c r="A307" s="1184"/>
      <c r="B307" s="821" t="s">
        <v>807</v>
      </c>
      <c r="C307" s="828">
        <v>100</v>
      </c>
      <c r="D307" s="828">
        <v>0</v>
      </c>
      <c r="E307" s="829">
        <f t="shared" si="7"/>
        <v>0</v>
      </c>
    </row>
    <row r="308" spans="1:5" s="819" customFormat="1" ht="25.5" x14ac:dyDescent="0.2">
      <c r="A308" s="1184"/>
      <c r="B308" s="821" t="s">
        <v>3859</v>
      </c>
      <c r="C308" s="828">
        <v>120</v>
      </c>
      <c r="D308" s="828">
        <v>0</v>
      </c>
      <c r="E308" s="829">
        <f t="shared" si="7"/>
        <v>0</v>
      </c>
    </row>
    <row r="309" spans="1:5" s="819" customFormat="1" ht="25.5" x14ac:dyDescent="0.2">
      <c r="A309" s="1184"/>
      <c r="B309" s="821" t="s">
        <v>603</v>
      </c>
      <c r="C309" s="828">
        <v>300</v>
      </c>
      <c r="D309" s="828">
        <v>300</v>
      </c>
      <c r="E309" s="829">
        <f t="shared" si="7"/>
        <v>100</v>
      </c>
    </row>
    <row r="310" spans="1:5" s="819" customFormat="1" x14ac:dyDescent="0.2">
      <c r="A310" s="1184"/>
      <c r="B310" s="821" t="s">
        <v>808</v>
      </c>
      <c r="C310" s="828">
        <v>190</v>
      </c>
      <c r="D310" s="828">
        <v>190</v>
      </c>
      <c r="E310" s="829">
        <f t="shared" si="7"/>
        <v>100</v>
      </c>
    </row>
    <row r="311" spans="1:5" s="819" customFormat="1" x14ac:dyDescent="0.2">
      <c r="A311" s="1184"/>
      <c r="B311" s="821" t="s">
        <v>607</v>
      </c>
      <c r="C311" s="828">
        <v>250</v>
      </c>
      <c r="D311" s="828">
        <v>250</v>
      </c>
      <c r="E311" s="829">
        <f t="shared" si="7"/>
        <v>100</v>
      </c>
    </row>
    <row r="312" spans="1:5" s="819" customFormat="1" ht="25.5" x14ac:dyDescent="0.2">
      <c r="A312" s="1184"/>
      <c r="B312" s="821" t="s">
        <v>3860</v>
      </c>
      <c r="C312" s="828">
        <v>180</v>
      </c>
      <c r="D312" s="828">
        <v>180</v>
      </c>
      <c r="E312" s="829">
        <f t="shared" si="7"/>
        <v>100</v>
      </c>
    </row>
    <row r="313" spans="1:5" s="819" customFormat="1" x14ac:dyDescent="0.2">
      <c r="A313" s="1184"/>
      <c r="B313" s="821" t="s">
        <v>809</v>
      </c>
      <c r="C313" s="828">
        <v>22.28</v>
      </c>
      <c r="D313" s="828">
        <v>22.274000000000001</v>
      </c>
      <c r="E313" s="829">
        <f t="shared" si="7"/>
        <v>99.973070017953319</v>
      </c>
    </row>
    <row r="314" spans="1:5" s="819" customFormat="1" x14ac:dyDescent="0.2">
      <c r="A314" s="1184"/>
      <c r="B314" s="821" t="s">
        <v>604</v>
      </c>
      <c r="C314" s="828">
        <v>50</v>
      </c>
      <c r="D314" s="828">
        <v>50</v>
      </c>
      <c r="E314" s="829">
        <f t="shared" si="7"/>
        <v>100</v>
      </c>
    </row>
    <row r="315" spans="1:5" s="819" customFormat="1" x14ac:dyDescent="0.2">
      <c r="A315" s="1184"/>
      <c r="B315" s="821" t="s">
        <v>608</v>
      </c>
      <c r="C315" s="828">
        <v>50</v>
      </c>
      <c r="D315" s="828">
        <v>50</v>
      </c>
      <c r="E315" s="829">
        <f t="shared" si="7"/>
        <v>100</v>
      </c>
    </row>
    <row r="316" spans="1:5" s="819" customFormat="1" x14ac:dyDescent="0.2">
      <c r="A316" s="1184"/>
      <c r="B316" s="821" t="s">
        <v>612</v>
      </c>
      <c r="C316" s="828">
        <v>680</v>
      </c>
      <c r="D316" s="828">
        <v>680</v>
      </c>
      <c r="E316" s="829">
        <f t="shared" si="7"/>
        <v>100</v>
      </c>
    </row>
    <row r="317" spans="1:5" s="819" customFormat="1" x14ac:dyDescent="0.2">
      <c r="A317" s="1184"/>
      <c r="B317" s="821" t="s">
        <v>811</v>
      </c>
      <c r="C317" s="828">
        <v>234.66</v>
      </c>
      <c r="D317" s="828">
        <v>189.65600000000001</v>
      </c>
      <c r="E317" s="829">
        <f t="shared" si="7"/>
        <v>80.821614250404849</v>
      </c>
    </row>
    <row r="318" spans="1:5" s="819" customFormat="1" ht="25.5" x14ac:dyDescent="0.2">
      <c r="A318" s="1184"/>
      <c r="B318" s="821" t="s">
        <v>3861</v>
      </c>
      <c r="C318" s="828">
        <v>200</v>
      </c>
      <c r="D318" s="828">
        <v>0</v>
      </c>
      <c r="E318" s="829">
        <f t="shared" si="7"/>
        <v>0</v>
      </c>
    </row>
    <row r="319" spans="1:5" s="819" customFormat="1" ht="25.5" x14ac:dyDescent="0.2">
      <c r="A319" s="1184"/>
      <c r="B319" s="821" t="s">
        <v>3862</v>
      </c>
      <c r="C319" s="828">
        <v>150</v>
      </c>
      <c r="D319" s="828">
        <v>150</v>
      </c>
      <c r="E319" s="829">
        <f t="shared" si="7"/>
        <v>100</v>
      </c>
    </row>
    <row r="320" spans="1:5" s="819" customFormat="1" x14ac:dyDescent="0.2">
      <c r="A320" s="1184"/>
      <c r="B320" s="821" t="s">
        <v>3863</v>
      </c>
      <c r="C320" s="828">
        <v>2200</v>
      </c>
      <c r="D320" s="828">
        <v>0</v>
      </c>
      <c r="E320" s="829">
        <f t="shared" si="7"/>
        <v>0</v>
      </c>
    </row>
    <row r="321" spans="1:5" s="819" customFormat="1" ht="25.5" x14ac:dyDescent="0.2">
      <c r="A321" s="1184"/>
      <c r="B321" s="821" t="s">
        <v>3864</v>
      </c>
      <c r="C321" s="828">
        <v>200</v>
      </c>
      <c r="D321" s="828">
        <v>0</v>
      </c>
      <c r="E321" s="829">
        <f t="shared" si="7"/>
        <v>0</v>
      </c>
    </row>
    <row r="322" spans="1:5" s="819" customFormat="1" x14ac:dyDescent="0.2">
      <c r="A322" s="1184"/>
      <c r="B322" s="821" t="s">
        <v>3865</v>
      </c>
      <c r="C322" s="828">
        <v>50</v>
      </c>
      <c r="D322" s="828">
        <v>0</v>
      </c>
      <c r="E322" s="829">
        <f t="shared" si="7"/>
        <v>0</v>
      </c>
    </row>
    <row r="323" spans="1:5" s="819" customFormat="1" ht="25.5" x14ac:dyDescent="0.2">
      <c r="A323" s="1184"/>
      <c r="B323" s="821" t="s">
        <v>3323</v>
      </c>
      <c r="C323" s="828">
        <v>100</v>
      </c>
      <c r="D323" s="828">
        <v>100</v>
      </c>
      <c r="E323" s="829">
        <f t="shared" si="7"/>
        <v>100</v>
      </c>
    </row>
    <row r="324" spans="1:5" s="819" customFormat="1" x14ac:dyDescent="0.2">
      <c r="A324" s="1185"/>
      <c r="B324" s="821" t="s">
        <v>3866</v>
      </c>
      <c r="C324" s="828">
        <v>200</v>
      </c>
      <c r="D324" s="828">
        <v>0</v>
      </c>
      <c r="E324" s="829">
        <f t="shared" si="7"/>
        <v>0</v>
      </c>
    </row>
    <row r="325" spans="1:5" s="819" customFormat="1" x14ac:dyDescent="0.2">
      <c r="A325" s="1183" t="s">
        <v>3867</v>
      </c>
      <c r="B325" s="821" t="s">
        <v>602</v>
      </c>
      <c r="C325" s="828">
        <v>50</v>
      </c>
      <c r="D325" s="828">
        <v>0</v>
      </c>
      <c r="E325" s="829">
        <f t="shared" si="7"/>
        <v>0</v>
      </c>
    </row>
    <row r="326" spans="1:5" s="819" customFormat="1" x14ac:dyDescent="0.2">
      <c r="A326" s="1185"/>
      <c r="B326" s="821" t="s">
        <v>3868</v>
      </c>
      <c r="C326" s="828">
        <v>200</v>
      </c>
      <c r="D326" s="828">
        <v>0</v>
      </c>
      <c r="E326" s="829">
        <f t="shared" si="7"/>
        <v>0</v>
      </c>
    </row>
    <row r="327" spans="1:5" s="819" customFormat="1" x14ac:dyDescent="0.2">
      <c r="A327" s="822" t="s">
        <v>609</v>
      </c>
      <c r="B327" s="821" t="s">
        <v>601</v>
      </c>
      <c r="C327" s="828">
        <v>700</v>
      </c>
      <c r="D327" s="828">
        <v>700</v>
      </c>
      <c r="E327" s="829">
        <f t="shared" si="7"/>
        <v>100</v>
      </c>
    </row>
    <row r="328" spans="1:5" s="819" customFormat="1" x14ac:dyDescent="0.2">
      <c r="A328" s="1177" t="s">
        <v>424</v>
      </c>
      <c r="B328" s="1178"/>
      <c r="C328" s="830">
        <f>SUM(C289:C327)</f>
        <v>31689.809999999998</v>
      </c>
      <c r="D328" s="830">
        <f>SUM(D289:D327)</f>
        <v>25339.779119999999</v>
      </c>
      <c r="E328" s="831">
        <f t="shared" si="7"/>
        <v>79.961915581065341</v>
      </c>
    </row>
    <row r="329" spans="1:5" s="820" customFormat="1" ht="18" customHeight="1" x14ac:dyDescent="0.2">
      <c r="A329" s="1186" t="s">
        <v>389</v>
      </c>
      <c r="B329" s="1187"/>
      <c r="C329" s="1187"/>
      <c r="D329" s="1187"/>
      <c r="E329" s="1188"/>
    </row>
    <row r="330" spans="1:5" s="819" customFormat="1" x14ac:dyDescent="0.2">
      <c r="A330" s="1183" t="s">
        <v>613</v>
      </c>
      <c r="B330" s="821" t="s">
        <v>788</v>
      </c>
      <c r="C330" s="828">
        <v>200</v>
      </c>
      <c r="D330" s="828">
        <v>200</v>
      </c>
      <c r="E330" s="829">
        <f t="shared" ref="E330:E349" si="8">D330/C330*100</f>
        <v>100</v>
      </c>
    </row>
    <row r="331" spans="1:5" s="819" customFormat="1" ht="25.5" x14ac:dyDescent="0.2">
      <c r="A331" s="1184"/>
      <c r="B331" s="821" t="s">
        <v>614</v>
      </c>
      <c r="C331" s="828">
        <v>200</v>
      </c>
      <c r="D331" s="828">
        <v>200</v>
      </c>
      <c r="E331" s="829">
        <f t="shared" si="8"/>
        <v>100</v>
      </c>
    </row>
    <row r="332" spans="1:5" s="819" customFormat="1" x14ac:dyDescent="0.2">
      <c r="A332" s="1184"/>
      <c r="B332" s="821" t="s">
        <v>3869</v>
      </c>
      <c r="C332" s="828">
        <v>30</v>
      </c>
      <c r="D332" s="828">
        <v>30</v>
      </c>
      <c r="E332" s="829">
        <f t="shared" si="8"/>
        <v>100</v>
      </c>
    </row>
    <row r="333" spans="1:5" s="819" customFormat="1" x14ac:dyDescent="0.2">
      <c r="A333" s="1184"/>
      <c r="B333" s="821" t="s">
        <v>3153</v>
      </c>
      <c r="C333" s="828">
        <v>200</v>
      </c>
      <c r="D333" s="828">
        <v>200</v>
      </c>
      <c r="E333" s="829">
        <f t="shared" si="8"/>
        <v>100</v>
      </c>
    </row>
    <row r="334" spans="1:5" s="819" customFormat="1" x14ac:dyDescent="0.2">
      <c r="A334" s="1184"/>
      <c r="B334" s="821" t="s">
        <v>3870</v>
      </c>
      <c r="C334" s="828">
        <v>314</v>
      </c>
      <c r="D334" s="828">
        <v>314</v>
      </c>
      <c r="E334" s="829">
        <f t="shared" si="8"/>
        <v>100</v>
      </c>
    </row>
    <row r="335" spans="1:5" s="819" customFormat="1" x14ac:dyDescent="0.2">
      <c r="A335" s="1185"/>
      <c r="B335" s="821" t="s">
        <v>3871</v>
      </c>
      <c r="C335" s="828">
        <v>200</v>
      </c>
      <c r="D335" s="828">
        <v>200</v>
      </c>
      <c r="E335" s="829">
        <f t="shared" si="8"/>
        <v>100</v>
      </c>
    </row>
    <row r="336" spans="1:5" s="819" customFormat="1" ht="25.5" x14ac:dyDescent="0.2">
      <c r="A336" s="1183" t="s">
        <v>3872</v>
      </c>
      <c r="B336" s="821" t="s">
        <v>773</v>
      </c>
      <c r="C336" s="828">
        <v>100</v>
      </c>
      <c r="D336" s="828">
        <v>100</v>
      </c>
      <c r="E336" s="829">
        <f t="shared" si="8"/>
        <v>100</v>
      </c>
    </row>
    <row r="337" spans="1:5" s="819" customFormat="1" x14ac:dyDescent="0.2">
      <c r="A337" s="1185"/>
      <c r="B337" s="821" t="s">
        <v>3213</v>
      </c>
      <c r="C337" s="828">
        <v>100</v>
      </c>
      <c r="D337" s="828">
        <v>100</v>
      </c>
      <c r="E337" s="829">
        <f t="shared" si="8"/>
        <v>100</v>
      </c>
    </row>
    <row r="338" spans="1:5" s="819" customFormat="1" x14ac:dyDescent="0.2">
      <c r="A338" s="1183" t="s">
        <v>615</v>
      </c>
      <c r="B338" s="821" t="s">
        <v>2902</v>
      </c>
      <c r="C338" s="828">
        <v>80</v>
      </c>
      <c r="D338" s="828">
        <v>80</v>
      </c>
      <c r="E338" s="829">
        <f t="shared" si="8"/>
        <v>100</v>
      </c>
    </row>
    <row r="339" spans="1:5" s="819" customFormat="1" x14ac:dyDescent="0.2">
      <c r="A339" s="1184"/>
      <c r="B339" s="821" t="s">
        <v>3031</v>
      </c>
      <c r="C339" s="828">
        <v>180</v>
      </c>
      <c r="D339" s="828">
        <v>180</v>
      </c>
      <c r="E339" s="829">
        <f t="shared" si="8"/>
        <v>100</v>
      </c>
    </row>
    <row r="340" spans="1:5" s="819" customFormat="1" x14ac:dyDescent="0.2">
      <c r="A340" s="1184"/>
      <c r="B340" s="821" t="s">
        <v>866</v>
      </c>
      <c r="C340" s="828">
        <v>966.7</v>
      </c>
      <c r="D340" s="828">
        <v>966.7</v>
      </c>
      <c r="E340" s="829">
        <f t="shared" si="8"/>
        <v>100</v>
      </c>
    </row>
    <row r="341" spans="1:5" s="819" customFormat="1" x14ac:dyDescent="0.2">
      <c r="A341" s="1185"/>
      <c r="B341" s="821" t="s">
        <v>616</v>
      </c>
      <c r="C341" s="828">
        <v>200</v>
      </c>
      <c r="D341" s="828">
        <v>200</v>
      </c>
      <c r="E341" s="829">
        <f t="shared" si="8"/>
        <v>100</v>
      </c>
    </row>
    <row r="342" spans="1:5" s="819" customFormat="1" x14ac:dyDescent="0.2">
      <c r="A342" s="1183" t="s">
        <v>617</v>
      </c>
      <c r="B342" s="821" t="s">
        <v>618</v>
      </c>
      <c r="C342" s="828">
        <v>150</v>
      </c>
      <c r="D342" s="828">
        <v>150</v>
      </c>
      <c r="E342" s="829">
        <f t="shared" si="8"/>
        <v>100</v>
      </c>
    </row>
    <row r="343" spans="1:5" s="819" customFormat="1" x14ac:dyDescent="0.2">
      <c r="A343" s="1184"/>
      <c r="B343" s="821" t="s">
        <v>3030</v>
      </c>
      <c r="C343" s="828">
        <v>300</v>
      </c>
      <c r="D343" s="828">
        <v>300</v>
      </c>
      <c r="E343" s="829">
        <f t="shared" si="8"/>
        <v>100</v>
      </c>
    </row>
    <row r="344" spans="1:5" s="819" customFormat="1" x14ac:dyDescent="0.2">
      <c r="A344" s="1184"/>
      <c r="B344" s="821" t="s">
        <v>3032</v>
      </c>
      <c r="C344" s="828">
        <v>410</v>
      </c>
      <c r="D344" s="828">
        <v>410</v>
      </c>
      <c r="E344" s="829">
        <f t="shared" si="8"/>
        <v>100</v>
      </c>
    </row>
    <row r="345" spans="1:5" s="819" customFormat="1" x14ac:dyDescent="0.2">
      <c r="A345" s="1184"/>
      <c r="B345" s="821" t="s">
        <v>814</v>
      </c>
      <c r="C345" s="828">
        <v>120</v>
      </c>
      <c r="D345" s="828">
        <v>120</v>
      </c>
      <c r="E345" s="829">
        <f t="shared" si="8"/>
        <v>100</v>
      </c>
    </row>
    <row r="346" spans="1:5" s="819" customFormat="1" x14ac:dyDescent="0.2">
      <c r="A346" s="1184"/>
      <c r="B346" s="821" t="s">
        <v>469</v>
      </c>
      <c r="C346" s="828">
        <v>300</v>
      </c>
      <c r="D346" s="828">
        <v>300</v>
      </c>
      <c r="E346" s="829">
        <f t="shared" si="8"/>
        <v>100</v>
      </c>
    </row>
    <row r="347" spans="1:5" s="819" customFormat="1" ht="25.5" x14ac:dyDescent="0.2">
      <c r="A347" s="1184"/>
      <c r="B347" s="821" t="s">
        <v>3873</v>
      </c>
      <c r="C347" s="828">
        <v>50</v>
      </c>
      <c r="D347" s="828">
        <v>50</v>
      </c>
      <c r="E347" s="829">
        <f t="shared" si="8"/>
        <v>100</v>
      </c>
    </row>
    <row r="348" spans="1:5" s="819" customFormat="1" x14ac:dyDescent="0.2">
      <c r="A348" s="1185"/>
      <c r="B348" s="821" t="s">
        <v>3213</v>
      </c>
      <c r="C348" s="828">
        <v>400</v>
      </c>
      <c r="D348" s="828">
        <v>400</v>
      </c>
      <c r="E348" s="829">
        <f t="shared" si="8"/>
        <v>100</v>
      </c>
    </row>
    <row r="349" spans="1:5" s="819" customFormat="1" x14ac:dyDescent="0.2">
      <c r="A349" s="1177" t="s">
        <v>417</v>
      </c>
      <c r="B349" s="1178"/>
      <c r="C349" s="830">
        <f>SUM(C330:C348)</f>
        <v>4500.7</v>
      </c>
      <c r="D349" s="830">
        <f>SUM(D330:D348)</f>
        <v>4500.7</v>
      </c>
      <c r="E349" s="831">
        <f t="shared" si="8"/>
        <v>100</v>
      </c>
    </row>
    <row r="350" spans="1:5" s="820" customFormat="1" ht="18" customHeight="1" x14ac:dyDescent="0.2">
      <c r="A350" s="1186" t="s">
        <v>383</v>
      </c>
      <c r="B350" s="1187"/>
      <c r="C350" s="1187"/>
      <c r="D350" s="1187"/>
      <c r="E350" s="1188"/>
    </row>
    <row r="351" spans="1:5" s="819" customFormat="1" ht="25.5" x14ac:dyDescent="0.2">
      <c r="A351" s="822" t="s">
        <v>619</v>
      </c>
      <c r="B351" s="821" t="s">
        <v>3134</v>
      </c>
      <c r="C351" s="828">
        <v>400</v>
      </c>
      <c r="D351" s="828">
        <v>400</v>
      </c>
      <c r="E351" s="829">
        <f t="shared" ref="E351:E414" si="9">D351/C351*100</f>
        <v>100</v>
      </c>
    </row>
    <row r="352" spans="1:5" s="819" customFormat="1" x14ac:dyDescent="0.2">
      <c r="A352" s="1183" t="s">
        <v>3874</v>
      </c>
      <c r="B352" s="821" t="s">
        <v>597</v>
      </c>
      <c r="C352" s="828">
        <v>2000</v>
      </c>
      <c r="D352" s="828">
        <v>2000</v>
      </c>
      <c r="E352" s="829">
        <f t="shared" si="9"/>
        <v>100</v>
      </c>
    </row>
    <row r="353" spans="1:5" s="819" customFormat="1" x14ac:dyDescent="0.2">
      <c r="A353" s="1184"/>
      <c r="B353" s="821" t="s">
        <v>3875</v>
      </c>
      <c r="C353" s="828">
        <v>185</v>
      </c>
      <c r="D353" s="828">
        <v>185</v>
      </c>
      <c r="E353" s="829">
        <f t="shared" si="9"/>
        <v>100</v>
      </c>
    </row>
    <row r="354" spans="1:5" s="819" customFormat="1" x14ac:dyDescent="0.2">
      <c r="A354" s="1184"/>
      <c r="B354" s="821" t="s">
        <v>755</v>
      </c>
      <c r="C354" s="828">
        <v>7000</v>
      </c>
      <c r="D354" s="828">
        <v>7000</v>
      </c>
      <c r="E354" s="829">
        <f t="shared" si="9"/>
        <v>100</v>
      </c>
    </row>
    <row r="355" spans="1:5" s="819" customFormat="1" x14ac:dyDescent="0.2">
      <c r="A355" s="1184"/>
      <c r="B355" s="821" t="s">
        <v>793</v>
      </c>
      <c r="C355" s="828">
        <v>6995</v>
      </c>
      <c r="D355" s="828">
        <v>6995</v>
      </c>
      <c r="E355" s="829">
        <f t="shared" si="9"/>
        <v>100</v>
      </c>
    </row>
    <row r="356" spans="1:5" s="819" customFormat="1" ht="25.5" x14ac:dyDescent="0.2">
      <c r="A356" s="1185"/>
      <c r="B356" s="821" t="s">
        <v>592</v>
      </c>
      <c r="C356" s="828">
        <v>7030</v>
      </c>
      <c r="D356" s="828">
        <v>7030</v>
      </c>
      <c r="E356" s="829">
        <f t="shared" si="9"/>
        <v>100</v>
      </c>
    </row>
    <row r="357" spans="1:5" s="819" customFormat="1" x14ac:dyDescent="0.2">
      <c r="A357" s="1183" t="s">
        <v>621</v>
      </c>
      <c r="B357" s="821" t="s">
        <v>478</v>
      </c>
      <c r="C357" s="828">
        <v>79</v>
      </c>
      <c r="D357" s="828">
        <v>79</v>
      </c>
      <c r="E357" s="829">
        <f t="shared" si="9"/>
        <v>100</v>
      </c>
    </row>
    <row r="358" spans="1:5" s="819" customFormat="1" x14ac:dyDescent="0.2">
      <c r="A358" s="1184"/>
      <c r="B358" s="821" t="s">
        <v>480</v>
      </c>
      <c r="C358" s="828">
        <v>93</v>
      </c>
      <c r="D358" s="828">
        <v>93</v>
      </c>
      <c r="E358" s="829">
        <f t="shared" si="9"/>
        <v>100</v>
      </c>
    </row>
    <row r="359" spans="1:5" s="819" customFormat="1" x14ac:dyDescent="0.2">
      <c r="A359" s="1184"/>
      <c r="B359" s="821" t="s">
        <v>544</v>
      </c>
      <c r="C359" s="828">
        <v>76</v>
      </c>
      <c r="D359" s="828">
        <v>65.918999999999997</v>
      </c>
      <c r="E359" s="829">
        <f t="shared" si="9"/>
        <v>86.735526315789471</v>
      </c>
    </row>
    <row r="360" spans="1:5" s="819" customFormat="1" x14ac:dyDescent="0.2">
      <c r="A360" s="1184"/>
      <c r="B360" s="821" t="s">
        <v>546</v>
      </c>
      <c r="C360" s="828">
        <v>91</v>
      </c>
      <c r="D360" s="828">
        <v>91</v>
      </c>
      <c r="E360" s="829">
        <f t="shared" si="9"/>
        <v>100</v>
      </c>
    </row>
    <row r="361" spans="1:5" s="819" customFormat="1" x14ac:dyDescent="0.2">
      <c r="A361" s="1185"/>
      <c r="B361" s="821" t="s">
        <v>547</v>
      </c>
      <c r="C361" s="828">
        <v>281</v>
      </c>
      <c r="D361" s="828">
        <v>281</v>
      </c>
      <c r="E361" s="829">
        <f t="shared" si="9"/>
        <v>100</v>
      </c>
    </row>
    <row r="362" spans="1:5" s="819" customFormat="1" ht="25.5" x14ac:dyDescent="0.2">
      <c r="A362" s="1183" t="s">
        <v>622</v>
      </c>
      <c r="B362" s="821" t="s">
        <v>3876</v>
      </c>
      <c r="C362" s="828">
        <v>190</v>
      </c>
      <c r="D362" s="828">
        <v>190</v>
      </c>
      <c r="E362" s="829">
        <f t="shared" si="9"/>
        <v>100</v>
      </c>
    </row>
    <row r="363" spans="1:5" s="819" customFormat="1" x14ac:dyDescent="0.2">
      <c r="A363" s="1184"/>
      <c r="B363" s="821" t="s">
        <v>5013</v>
      </c>
      <c r="C363" s="828">
        <v>180</v>
      </c>
      <c r="D363" s="828">
        <v>180</v>
      </c>
      <c r="E363" s="829">
        <f t="shared" si="9"/>
        <v>100</v>
      </c>
    </row>
    <row r="364" spans="1:5" s="819" customFormat="1" x14ac:dyDescent="0.2">
      <c r="A364" s="1184"/>
      <c r="B364" s="821" t="s">
        <v>802</v>
      </c>
      <c r="C364" s="828">
        <v>50</v>
      </c>
      <c r="D364" s="828">
        <v>50</v>
      </c>
      <c r="E364" s="829">
        <f t="shared" si="9"/>
        <v>100</v>
      </c>
    </row>
    <row r="365" spans="1:5" s="819" customFormat="1" ht="25.5" x14ac:dyDescent="0.2">
      <c r="A365" s="1184"/>
      <c r="B365" s="821" t="s">
        <v>623</v>
      </c>
      <c r="C365" s="828">
        <v>3000</v>
      </c>
      <c r="D365" s="828">
        <v>3000</v>
      </c>
      <c r="E365" s="829">
        <f t="shared" si="9"/>
        <v>100</v>
      </c>
    </row>
    <row r="366" spans="1:5" s="819" customFormat="1" x14ac:dyDescent="0.2">
      <c r="A366" s="1184"/>
      <c r="B366" s="821" t="s">
        <v>3877</v>
      </c>
      <c r="C366" s="828">
        <v>14.4</v>
      </c>
      <c r="D366" s="828">
        <v>14.4</v>
      </c>
      <c r="E366" s="829">
        <f t="shared" si="9"/>
        <v>100</v>
      </c>
    </row>
    <row r="367" spans="1:5" s="819" customFormat="1" x14ac:dyDescent="0.2">
      <c r="A367" s="1184"/>
      <c r="B367" s="821" t="s">
        <v>3878</v>
      </c>
      <c r="C367" s="828">
        <v>500</v>
      </c>
      <c r="D367" s="828">
        <v>500</v>
      </c>
      <c r="E367" s="829">
        <f t="shared" si="9"/>
        <v>100</v>
      </c>
    </row>
    <row r="368" spans="1:5" s="819" customFormat="1" x14ac:dyDescent="0.2">
      <c r="A368" s="1184"/>
      <c r="B368" s="821" t="s">
        <v>3879</v>
      </c>
      <c r="C368" s="828">
        <v>600</v>
      </c>
      <c r="D368" s="828">
        <v>600</v>
      </c>
      <c r="E368" s="829">
        <f t="shared" si="9"/>
        <v>100</v>
      </c>
    </row>
    <row r="369" spans="1:5" s="819" customFormat="1" x14ac:dyDescent="0.2">
      <c r="A369" s="1184"/>
      <c r="B369" s="821" t="s">
        <v>3880</v>
      </c>
      <c r="C369" s="828">
        <v>10000</v>
      </c>
      <c r="D369" s="828">
        <v>10000</v>
      </c>
      <c r="E369" s="829">
        <f t="shared" si="9"/>
        <v>100</v>
      </c>
    </row>
    <row r="370" spans="1:5" s="819" customFormat="1" ht="25.5" x14ac:dyDescent="0.2">
      <c r="A370" s="1184"/>
      <c r="B370" s="821" t="s">
        <v>624</v>
      </c>
      <c r="C370" s="828">
        <v>150</v>
      </c>
      <c r="D370" s="828">
        <v>150</v>
      </c>
      <c r="E370" s="829">
        <f t="shared" si="9"/>
        <v>100</v>
      </c>
    </row>
    <row r="371" spans="1:5" s="819" customFormat="1" x14ac:dyDescent="0.2">
      <c r="A371" s="1184"/>
      <c r="B371" s="821" t="s">
        <v>625</v>
      </c>
      <c r="C371" s="828">
        <v>700</v>
      </c>
      <c r="D371" s="828">
        <v>700</v>
      </c>
      <c r="E371" s="829">
        <f t="shared" si="9"/>
        <v>100</v>
      </c>
    </row>
    <row r="372" spans="1:5" s="819" customFormat="1" x14ac:dyDescent="0.2">
      <c r="A372" s="1184"/>
      <c r="B372" s="821" t="s">
        <v>2956</v>
      </c>
      <c r="C372" s="828">
        <v>200</v>
      </c>
      <c r="D372" s="828">
        <v>200</v>
      </c>
      <c r="E372" s="829">
        <f t="shared" si="9"/>
        <v>100</v>
      </c>
    </row>
    <row r="373" spans="1:5" s="819" customFormat="1" x14ac:dyDescent="0.2">
      <c r="A373" s="1184"/>
      <c r="B373" s="821" t="s">
        <v>5013</v>
      </c>
      <c r="C373" s="828">
        <v>10</v>
      </c>
      <c r="D373" s="828">
        <v>10</v>
      </c>
      <c r="E373" s="829">
        <f t="shared" si="9"/>
        <v>100</v>
      </c>
    </row>
    <row r="374" spans="1:5" s="819" customFormat="1" x14ac:dyDescent="0.2">
      <c r="A374" s="1184"/>
      <c r="B374" s="821" t="s">
        <v>5013</v>
      </c>
      <c r="C374" s="828">
        <v>40</v>
      </c>
      <c r="D374" s="828">
        <v>40</v>
      </c>
      <c r="E374" s="829">
        <f t="shared" si="9"/>
        <v>100</v>
      </c>
    </row>
    <row r="375" spans="1:5" s="819" customFormat="1" x14ac:dyDescent="0.2">
      <c r="A375" s="1184"/>
      <c r="B375" s="821" t="s">
        <v>817</v>
      </c>
      <c r="C375" s="828">
        <v>195</v>
      </c>
      <c r="D375" s="828">
        <v>195</v>
      </c>
      <c r="E375" s="829">
        <f t="shared" si="9"/>
        <v>100</v>
      </c>
    </row>
    <row r="376" spans="1:5" s="819" customFormat="1" ht="25.5" x14ac:dyDescent="0.2">
      <c r="A376" s="1184"/>
      <c r="B376" s="821" t="s">
        <v>848</v>
      </c>
      <c r="C376" s="828">
        <v>4000</v>
      </c>
      <c r="D376" s="828">
        <v>4000</v>
      </c>
      <c r="E376" s="829">
        <f t="shared" si="9"/>
        <v>100</v>
      </c>
    </row>
    <row r="377" spans="1:5" s="819" customFormat="1" x14ac:dyDescent="0.2">
      <c r="A377" s="1184"/>
      <c r="B377" s="821" t="s">
        <v>627</v>
      </c>
      <c r="C377" s="828">
        <v>195</v>
      </c>
      <c r="D377" s="828">
        <v>0</v>
      </c>
      <c r="E377" s="829">
        <f t="shared" si="9"/>
        <v>0</v>
      </c>
    </row>
    <row r="378" spans="1:5" s="819" customFormat="1" x14ac:dyDescent="0.2">
      <c r="A378" s="1184"/>
      <c r="B378" s="821" t="s">
        <v>3004</v>
      </c>
      <c r="C378" s="828">
        <v>50</v>
      </c>
      <c r="D378" s="828">
        <v>50</v>
      </c>
      <c r="E378" s="829">
        <f t="shared" si="9"/>
        <v>100</v>
      </c>
    </row>
    <row r="379" spans="1:5" s="819" customFormat="1" x14ac:dyDescent="0.2">
      <c r="A379" s="1184"/>
      <c r="B379" s="821" t="s">
        <v>3881</v>
      </c>
      <c r="C379" s="828">
        <v>190</v>
      </c>
      <c r="D379" s="828">
        <v>190</v>
      </c>
      <c r="E379" s="829">
        <f t="shared" si="9"/>
        <v>100</v>
      </c>
    </row>
    <row r="380" spans="1:5" s="819" customFormat="1" x14ac:dyDescent="0.2">
      <c r="A380" s="1184"/>
      <c r="B380" s="821" t="s">
        <v>3014</v>
      </c>
      <c r="C380" s="828">
        <v>200</v>
      </c>
      <c r="D380" s="828">
        <v>200</v>
      </c>
      <c r="E380" s="829">
        <f t="shared" si="9"/>
        <v>100</v>
      </c>
    </row>
    <row r="381" spans="1:5" s="819" customFormat="1" x14ac:dyDescent="0.2">
      <c r="A381" s="1184"/>
      <c r="B381" s="821" t="s">
        <v>3016</v>
      </c>
      <c r="C381" s="828">
        <v>100</v>
      </c>
      <c r="D381" s="828">
        <v>100</v>
      </c>
      <c r="E381" s="829">
        <f t="shared" si="9"/>
        <v>100</v>
      </c>
    </row>
    <row r="382" spans="1:5" s="819" customFormat="1" x14ac:dyDescent="0.2">
      <c r="A382" s="1184"/>
      <c r="B382" s="821" t="s">
        <v>851</v>
      </c>
      <c r="C382" s="828">
        <v>350</v>
      </c>
      <c r="D382" s="828">
        <v>350</v>
      </c>
      <c r="E382" s="829">
        <f t="shared" si="9"/>
        <v>100</v>
      </c>
    </row>
    <row r="383" spans="1:5" s="819" customFormat="1" x14ac:dyDescent="0.2">
      <c r="A383" s="1184"/>
      <c r="B383" s="821" t="s">
        <v>3018</v>
      </c>
      <c r="C383" s="828">
        <v>100</v>
      </c>
      <c r="D383" s="828">
        <v>100</v>
      </c>
      <c r="E383" s="829">
        <f t="shared" si="9"/>
        <v>100</v>
      </c>
    </row>
    <row r="384" spans="1:5" s="819" customFormat="1" x14ac:dyDescent="0.2">
      <c r="A384" s="1184"/>
      <c r="B384" s="821" t="s">
        <v>3882</v>
      </c>
      <c r="C384" s="828">
        <v>150</v>
      </c>
      <c r="D384" s="828">
        <v>150</v>
      </c>
      <c r="E384" s="829">
        <f t="shared" si="9"/>
        <v>100</v>
      </c>
    </row>
    <row r="385" spans="1:5" s="819" customFormat="1" x14ac:dyDescent="0.2">
      <c r="A385" s="1184"/>
      <c r="B385" s="821" t="s">
        <v>818</v>
      </c>
      <c r="C385" s="828">
        <v>30</v>
      </c>
      <c r="D385" s="828">
        <v>30</v>
      </c>
      <c r="E385" s="829">
        <f t="shared" si="9"/>
        <v>100</v>
      </c>
    </row>
    <row r="386" spans="1:5" s="819" customFormat="1" x14ac:dyDescent="0.2">
      <c r="A386" s="1184"/>
      <c r="B386" s="821" t="s">
        <v>628</v>
      </c>
      <c r="C386" s="828">
        <v>250</v>
      </c>
      <c r="D386" s="828">
        <v>250</v>
      </c>
      <c r="E386" s="829">
        <f t="shared" si="9"/>
        <v>100</v>
      </c>
    </row>
    <row r="387" spans="1:5" s="819" customFormat="1" ht="25.5" x14ac:dyDescent="0.2">
      <c r="A387" s="1184"/>
      <c r="B387" s="821" t="s">
        <v>3883</v>
      </c>
      <c r="C387" s="828">
        <v>195</v>
      </c>
      <c r="D387" s="828">
        <v>195</v>
      </c>
      <c r="E387" s="829">
        <f t="shared" si="9"/>
        <v>100</v>
      </c>
    </row>
    <row r="388" spans="1:5" s="819" customFormat="1" ht="25.5" x14ac:dyDescent="0.2">
      <c r="A388" s="1184"/>
      <c r="B388" s="821" t="s">
        <v>3884</v>
      </c>
      <c r="C388" s="828">
        <v>200</v>
      </c>
      <c r="D388" s="828">
        <v>200</v>
      </c>
      <c r="E388" s="829">
        <f t="shared" si="9"/>
        <v>100</v>
      </c>
    </row>
    <row r="389" spans="1:5" s="819" customFormat="1" ht="25.5" x14ac:dyDescent="0.2">
      <c r="A389" s="1184"/>
      <c r="B389" s="821" t="s">
        <v>3885</v>
      </c>
      <c r="C389" s="828">
        <v>74</v>
      </c>
      <c r="D389" s="828">
        <v>74</v>
      </c>
      <c r="E389" s="829">
        <f t="shared" si="9"/>
        <v>100</v>
      </c>
    </row>
    <row r="390" spans="1:5" s="819" customFormat="1" ht="25.5" x14ac:dyDescent="0.2">
      <c r="A390" s="1184"/>
      <c r="B390" s="821" t="s">
        <v>3055</v>
      </c>
      <c r="C390" s="828">
        <v>100</v>
      </c>
      <c r="D390" s="828">
        <v>100</v>
      </c>
      <c r="E390" s="829">
        <f t="shared" si="9"/>
        <v>100</v>
      </c>
    </row>
    <row r="391" spans="1:5" s="819" customFormat="1" x14ac:dyDescent="0.2">
      <c r="A391" s="1184"/>
      <c r="B391" s="821" t="s">
        <v>3057</v>
      </c>
      <c r="C391" s="828">
        <v>190</v>
      </c>
      <c r="D391" s="828">
        <v>190</v>
      </c>
      <c r="E391" s="829">
        <f t="shared" si="9"/>
        <v>100</v>
      </c>
    </row>
    <row r="392" spans="1:5" s="819" customFormat="1" ht="25.5" x14ac:dyDescent="0.2">
      <c r="A392" s="1184"/>
      <c r="B392" s="821" t="s">
        <v>3058</v>
      </c>
      <c r="C392" s="828">
        <v>149</v>
      </c>
      <c r="D392" s="828">
        <v>149</v>
      </c>
      <c r="E392" s="829">
        <f t="shared" si="9"/>
        <v>100</v>
      </c>
    </row>
    <row r="393" spans="1:5" s="819" customFormat="1" x14ac:dyDescent="0.2">
      <c r="A393" s="1184"/>
      <c r="B393" s="821" t="s">
        <v>3886</v>
      </c>
      <c r="C393" s="828">
        <v>1998.8</v>
      </c>
      <c r="D393" s="828">
        <v>1998.8</v>
      </c>
      <c r="E393" s="829">
        <f t="shared" si="9"/>
        <v>100</v>
      </c>
    </row>
    <row r="394" spans="1:5" s="819" customFormat="1" ht="38.25" x14ac:dyDescent="0.2">
      <c r="A394" s="1184"/>
      <c r="B394" s="821" t="s">
        <v>822</v>
      </c>
      <c r="C394" s="828">
        <v>250</v>
      </c>
      <c r="D394" s="828">
        <v>250</v>
      </c>
      <c r="E394" s="829">
        <f>D394/C394*100</f>
        <v>100</v>
      </c>
    </row>
    <row r="395" spans="1:5" s="819" customFormat="1" x14ac:dyDescent="0.2">
      <c r="A395" s="1184"/>
      <c r="B395" s="821" t="s">
        <v>3887</v>
      </c>
      <c r="C395" s="828">
        <v>140</v>
      </c>
      <c r="D395" s="828">
        <v>140</v>
      </c>
      <c r="E395" s="829">
        <f t="shared" si="9"/>
        <v>100</v>
      </c>
    </row>
    <row r="396" spans="1:5" s="819" customFormat="1" x14ac:dyDescent="0.2">
      <c r="A396" s="1184"/>
      <c r="B396" s="821" t="s">
        <v>629</v>
      </c>
      <c r="C396" s="828">
        <v>70</v>
      </c>
      <c r="D396" s="828">
        <v>70</v>
      </c>
      <c r="E396" s="829">
        <f t="shared" si="9"/>
        <v>100</v>
      </c>
    </row>
    <row r="397" spans="1:5" s="819" customFormat="1" x14ac:dyDescent="0.2">
      <c r="A397" s="1184"/>
      <c r="B397" s="821" t="s">
        <v>3085</v>
      </c>
      <c r="C397" s="828">
        <v>34</v>
      </c>
      <c r="D397" s="828">
        <v>31.925999999999998</v>
      </c>
      <c r="E397" s="829">
        <f t="shared" si="9"/>
        <v>93.899999999999991</v>
      </c>
    </row>
    <row r="398" spans="1:5" s="819" customFormat="1" x14ac:dyDescent="0.2">
      <c r="A398" s="1184"/>
      <c r="B398" s="821" t="s">
        <v>476</v>
      </c>
      <c r="C398" s="828">
        <v>50</v>
      </c>
      <c r="D398" s="828">
        <v>50</v>
      </c>
      <c r="E398" s="829">
        <f t="shared" si="9"/>
        <v>100</v>
      </c>
    </row>
    <row r="399" spans="1:5" s="819" customFormat="1" x14ac:dyDescent="0.2">
      <c r="A399" s="1184"/>
      <c r="B399" s="821" t="s">
        <v>489</v>
      </c>
      <c r="C399" s="828">
        <v>200</v>
      </c>
      <c r="D399" s="828">
        <v>200</v>
      </c>
      <c r="E399" s="829">
        <f t="shared" si="9"/>
        <v>100</v>
      </c>
    </row>
    <row r="400" spans="1:5" s="819" customFormat="1" ht="25.5" x14ac:dyDescent="0.2">
      <c r="A400" s="1184"/>
      <c r="B400" s="821" t="s">
        <v>3888</v>
      </c>
      <c r="C400" s="828">
        <v>195</v>
      </c>
      <c r="D400" s="828">
        <v>195</v>
      </c>
      <c r="E400" s="829">
        <f t="shared" si="9"/>
        <v>100</v>
      </c>
    </row>
    <row r="401" spans="1:5" s="819" customFormat="1" ht="25.5" x14ac:dyDescent="0.2">
      <c r="A401" s="1184"/>
      <c r="B401" s="821" t="s">
        <v>620</v>
      </c>
      <c r="C401" s="828">
        <v>2250</v>
      </c>
      <c r="D401" s="828">
        <v>2250</v>
      </c>
      <c r="E401" s="829">
        <f t="shared" si="9"/>
        <v>100</v>
      </c>
    </row>
    <row r="402" spans="1:5" s="819" customFormat="1" ht="38.25" x14ac:dyDescent="0.2">
      <c r="A402" s="1184"/>
      <c r="B402" s="821" t="s">
        <v>3889</v>
      </c>
      <c r="C402" s="828">
        <v>300</v>
      </c>
      <c r="D402" s="828">
        <v>300</v>
      </c>
      <c r="E402" s="829">
        <f t="shared" si="9"/>
        <v>100</v>
      </c>
    </row>
    <row r="403" spans="1:5" s="819" customFormat="1" ht="25.5" x14ac:dyDescent="0.2">
      <c r="A403" s="1184"/>
      <c r="B403" s="821" t="s">
        <v>630</v>
      </c>
      <c r="C403" s="828">
        <v>500</v>
      </c>
      <c r="D403" s="828">
        <v>500</v>
      </c>
      <c r="E403" s="829">
        <f t="shared" si="9"/>
        <v>100</v>
      </c>
    </row>
    <row r="404" spans="1:5" s="819" customFormat="1" ht="25.5" x14ac:dyDescent="0.2">
      <c r="A404" s="1184"/>
      <c r="B404" s="821" t="s">
        <v>3890</v>
      </c>
      <c r="C404" s="828">
        <v>150</v>
      </c>
      <c r="D404" s="828">
        <v>150</v>
      </c>
      <c r="E404" s="829">
        <f t="shared" si="9"/>
        <v>100</v>
      </c>
    </row>
    <row r="405" spans="1:5" s="819" customFormat="1" ht="25.5" x14ac:dyDescent="0.2">
      <c r="A405" s="1184"/>
      <c r="B405" s="821" t="s">
        <v>825</v>
      </c>
      <c r="C405" s="828">
        <v>2700</v>
      </c>
      <c r="D405" s="828">
        <v>2700</v>
      </c>
      <c r="E405" s="829">
        <f t="shared" si="9"/>
        <v>100</v>
      </c>
    </row>
    <row r="406" spans="1:5" s="819" customFormat="1" ht="25.5" x14ac:dyDescent="0.2">
      <c r="A406" s="1184"/>
      <c r="B406" s="821" t="s">
        <v>3163</v>
      </c>
      <c r="C406" s="828">
        <v>350</v>
      </c>
      <c r="D406" s="828">
        <v>350</v>
      </c>
      <c r="E406" s="829">
        <f t="shared" si="9"/>
        <v>100</v>
      </c>
    </row>
    <row r="407" spans="1:5" s="819" customFormat="1" x14ac:dyDescent="0.2">
      <c r="A407" s="1184"/>
      <c r="B407" s="821" t="s">
        <v>3891</v>
      </c>
      <c r="C407" s="828">
        <v>150</v>
      </c>
      <c r="D407" s="828">
        <v>150</v>
      </c>
      <c r="E407" s="829">
        <f t="shared" si="9"/>
        <v>100</v>
      </c>
    </row>
    <row r="408" spans="1:5" s="819" customFormat="1" ht="25.5" x14ac:dyDescent="0.2">
      <c r="A408" s="1184"/>
      <c r="B408" s="821" t="s">
        <v>631</v>
      </c>
      <c r="C408" s="828">
        <v>150</v>
      </c>
      <c r="D408" s="828">
        <v>150</v>
      </c>
      <c r="E408" s="829">
        <f t="shared" si="9"/>
        <v>100</v>
      </c>
    </row>
    <row r="409" spans="1:5" s="819" customFormat="1" x14ac:dyDescent="0.2">
      <c r="A409" s="1184"/>
      <c r="B409" s="821" t="s">
        <v>3892</v>
      </c>
      <c r="C409" s="828">
        <v>600</v>
      </c>
      <c r="D409" s="828">
        <v>600</v>
      </c>
      <c r="E409" s="829">
        <f t="shared" si="9"/>
        <v>100</v>
      </c>
    </row>
    <row r="410" spans="1:5" s="819" customFormat="1" ht="25.5" x14ac:dyDescent="0.2">
      <c r="A410" s="1184"/>
      <c r="B410" s="821" t="s">
        <v>632</v>
      </c>
      <c r="C410" s="828">
        <v>8780</v>
      </c>
      <c r="D410" s="828">
        <v>8780</v>
      </c>
      <c r="E410" s="829">
        <f t="shared" si="9"/>
        <v>100</v>
      </c>
    </row>
    <row r="411" spans="1:5" s="819" customFormat="1" x14ac:dyDescent="0.2">
      <c r="A411" s="1184"/>
      <c r="B411" s="821" t="s">
        <v>605</v>
      </c>
      <c r="C411" s="828">
        <v>690</v>
      </c>
      <c r="D411" s="828">
        <v>690</v>
      </c>
      <c r="E411" s="829">
        <f t="shared" si="9"/>
        <v>100</v>
      </c>
    </row>
    <row r="412" spans="1:5" s="819" customFormat="1" ht="25.5" x14ac:dyDescent="0.2">
      <c r="A412" s="1184"/>
      <c r="B412" s="821" t="s">
        <v>3893</v>
      </c>
      <c r="C412" s="828">
        <v>100</v>
      </c>
      <c r="D412" s="828">
        <v>100</v>
      </c>
      <c r="E412" s="829">
        <f t="shared" si="9"/>
        <v>100</v>
      </c>
    </row>
    <row r="413" spans="1:5" s="819" customFormat="1" ht="25.5" x14ac:dyDescent="0.2">
      <c r="A413" s="1184"/>
      <c r="B413" s="821" t="s">
        <v>3210</v>
      </c>
      <c r="C413" s="828">
        <v>95</v>
      </c>
      <c r="D413" s="828">
        <v>95</v>
      </c>
      <c r="E413" s="829">
        <f t="shared" si="9"/>
        <v>100</v>
      </c>
    </row>
    <row r="414" spans="1:5" s="819" customFormat="1" x14ac:dyDescent="0.2">
      <c r="A414" s="1184"/>
      <c r="B414" s="821" t="s">
        <v>827</v>
      </c>
      <c r="C414" s="828">
        <v>150</v>
      </c>
      <c r="D414" s="828">
        <v>150</v>
      </c>
      <c r="E414" s="829">
        <f t="shared" si="9"/>
        <v>100</v>
      </c>
    </row>
    <row r="415" spans="1:5" s="819" customFormat="1" x14ac:dyDescent="0.2">
      <c r="A415" s="1184"/>
      <c r="B415" s="821" t="s">
        <v>828</v>
      </c>
      <c r="C415" s="828">
        <v>400</v>
      </c>
      <c r="D415" s="828">
        <v>400</v>
      </c>
      <c r="E415" s="829">
        <f t="shared" ref="E415:E472" si="10">D415/C415*100</f>
        <v>100</v>
      </c>
    </row>
    <row r="416" spans="1:5" s="819" customFormat="1" x14ac:dyDescent="0.2">
      <c r="A416" s="1184"/>
      <c r="B416" s="821" t="s">
        <v>854</v>
      </c>
      <c r="C416" s="828">
        <v>500</v>
      </c>
      <c r="D416" s="828">
        <v>500</v>
      </c>
      <c r="E416" s="829">
        <f t="shared" si="10"/>
        <v>100</v>
      </c>
    </row>
    <row r="417" spans="1:5" s="819" customFormat="1" x14ac:dyDescent="0.2">
      <c r="A417" s="1184"/>
      <c r="B417" s="821" t="s">
        <v>5013</v>
      </c>
      <c r="C417" s="828">
        <v>30</v>
      </c>
      <c r="D417" s="828">
        <v>30</v>
      </c>
      <c r="E417" s="829">
        <f t="shared" si="10"/>
        <v>100</v>
      </c>
    </row>
    <row r="418" spans="1:5" s="819" customFormat="1" ht="25.5" x14ac:dyDescent="0.2">
      <c r="A418" s="1184"/>
      <c r="B418" s="821" t="s">
        <v>829</v>
      </c>
      <c r="C418" s="828">
        <v>200</v>
      </c>
      <c r="D418" s="828">
        <v>200</v>
      </c>
      <c r="E418" s="829">
        <f t="shared" si="10"/>
        <v>100</v>
      </c>
    </row>
    <row r="419" spans="1:5" s="819" customFormat="1" ht="25.5" x14ac:dyDescent="0.2">
      <c r="A419" s="1184"/>
      <c r="B419" s="821" t="s">
        <v>3894</v>
      </c>
      <c r="C419" s="828">
        <v>60</v>
      </c>
      <c r="D419" s="828">
        <v>60</v>
      </c>
      <c r="E419" s="829">
        <f t="shared" si="10"/>
        <v>100</v>
      </c>
    </row>
    <row r="420" spans="1:5" s="819" customFormat="1" ht="25.5" x14ac:dyDescent="0.2">
      <c r="A420" s="1184"/>
      <c r="B420" s="821" t="s">
        <v>3895</v>
      </c>
      <c r="C420" s="828">
        <v>50</v>
      </c>
      <c r="D420" s="828">
        <v>50</v>
      </c>
      <c r="E420" s="829">
        <f t="shared" si="10"/>
        <v>100</v>
      </c>
    </row>
    <row r="421" spans="1:5" s="819" customFormat="1" x14ac:dyDescent="0.2">
      <c r="A421" s="1184"/>
      <c r="B421" s="821" t="s">
        <v>830</v>
      </c>
      <c r="C421" s="828">
        <v>20</v>
      </c>
      <c r="D421" s="828">
        <v>20</v>
      </c>
      <c r="E421" s="829">
        <f t="shared" si="10"/>
        <v>100</v>
      </c>
    </row>
    <row r="422" spans="1:5" s="819" customFormat="1" ht="25.5" x14ac:dyDescent="0.2">
      <c r="A422" s="1184"/>
      <c r="B422" s="821" t="s">
        <v>3896</v>
      </c>
      <c r="C422" s="828">
        <v>80</v>
      </c>
      <c r="D422" s="828">
        <v>80</v>
      </c>
      <c r="E422" s="829">
        <f t="shared" si="10"/>
        <v>100</v>
      </c>
    </row>
    <row r="423" spans="1:5" s="819" customFormat="1" x14ac:dyDescent="0.2">
      <c r="A423" s="1184"/>
      <c r="B423" s="821" t="s">
        <v>3897</v>
      </c>
      <c r="C423" s="828">
        <v>160</v>
      </c>
      <c r="D423" s="828">
        <v>160</v>
      </c>
      <c r="E423" s="829">
        <f t="shared" si="10"/>
        <v>100</v>
      </c>
    </row>
    <row r="424" spans="1:5" s="819" customFormat="1" x14ac:dyDescent="0.2">
      <c r="A424" s="1184"/>
      <c r="B424" s="821" t="s">
        <v>5013</v>
      </c>
      <c r="C424" s="828">
        <v>40</v>
      </c>
      <c r="D424" s="828">
        <v>40</v>
      </c>
      <c r="E424" s="829">
        <f t="shared" si="10"/>
        <v>100</v>
      </c>
    </row>
    <row r="425" spans="1:5" s="819" customFormat="1" ht="25.5" x14ac:dyDescent="0.2">
      <c r="A425" s="1184"/>
      <c r="B425" s="821" t="s">
        <v>3898</v>
      </c>
      <c r="C425" s="828">
        <v>80</v>
      </c>
      <c r="D425" s="828">
        <v>80</v>
      </c>
      <c r="E425" s="829">
        <f t="shared" si="10"/>
        <v>100</v>
      </c>
    </row>
    <row r="426" spans="1:5" s="819" customFormat="1" ht="25.5" x14ac:dyDescent="0.2">
      <c r="A426" s="1184"/>
      <c r="B426" s="821" t="s">
        <v>831</v>
      </c>
      <c r="C426" s="828">
        <v>700</v>
      </c>
      <c r="D426" s="828">
        <v>700</v>
      </c>
      <c r="E426" s="829">
        <f t="shared" si="10"/>
        <v>100</v>
      </c>
    </row>
    <row r="427" spans="1:5" s="819" customFormat="1" x14ac:dyDescent="0.2">
      <c r="A427" s="1184"/>
      <c r="B427" s="821" t="s">
        <v>832</v>
      </c>
      <c r="C427" s="828">
        <v>900</v>
      </c>
      <c r="D427" s="828">
        <v>900</v>
      </c>
      <c r="E427" s="829">
        <f t="shared" si="10"/>
        <v>100</v>
      </c>
    </row>
    <row r="428" spans="1:5" s="819" customFormat="1" ht="25.5" x14ac:dyDescent="0.2">
      <c r="A428" s="1184"/>
      <c r="B428" s="821" t="s">
        <v>3899</v>
      </c>
      <c r="C428" s="828">
        <v>20</v>
      </c>
      <c r="D428" s="828">
        <v>20</v>
      </c>
      <c r="E428" s="829">
        <f t="shared" si="10"/>
        <v>100</v>
      </c>
    </row>
    <row r="429" spans="1:5" s="819" customFormat="1" x14ac:dyDescent="0.2">
      <c r="A429" s="1184"/>
      <c r="B429" s="821" t="s">
        <v>863</v>
      </c>
      <c r="C429" s="828">
        <v>20</v>
      </c>
      <c r="D429" s="828">
        <v>20</v>
      </c>
      <c r="E429" s="829">
        <f t="shared" si="10"/>
        <v>100</v>
      </c>
    </row>
    <row r="430" spans="1:5" s="819" customFormat="1" ht="25.5" x14ac:dyDescent="0.2">
      <c r="A430" s="1184"/>
      <c r="B430" s="821" t="s">
        <v>834</v>
      </c>
      <c r="C430" s="828">
        <v>112</v>
      </c>
      <c r="D430" s="828">
        <v>112</v>
      </c>
      <c r="E430" s="829">
        <f t="shared" si="10"/>
        <v>100</v>
      </c>
    </row>
    <row r="431" spans="1:5" s="819" customFormat="1" ht="25.5" x14ac:dyDescent="0.2">
      <c r="A431" s="1184"/>
      <c r="B431" s="821" t="s">
        <v>3900</v>
      </c>
      <c r="C431" s="828">
        <v>150</v>
      </c>
      <c r="D431" s="828">
        <v>150</v>
      </c>
      <c r="E431" s="829">
        <f t="shared" si="10"/>
        <v>100</v>
      </c>
    </row>
    <row r="432" spans="1:5" s="819" customFormat="1" ht="25.5" x14ac:dyDescent="0.2">
      <c r="A432" s="1184"/>
      <c r="B432" s="821" t="s">
        <v>3272</v>
      </c>
      <c r="C432" s="828">
        <v>30</v>
      </c>
      <c r="D432" s="828">
        <v>24.478999999999999</v>
      </c>
      <c r="E432" s="829">
        <f t="shared" si="10"/>
        <v>81.596666666666664</v>
      </c>
    </row>
    <row r="433" spans="1:5" s="819" customFormat="1" ht="25.5" x14ac:dyDescent="0.2">
      <c r="A433" s="1184"/>
      <c r="B433" s="821" t="s">
        <v>836</v>
      </c>
      <c r="C433" s="828">
        <v>350</v>
      </c>
      <c r="D433" s="828">
        <v>350</v>
      </c>
      <c r="E433" s="829">
        <f t="shared" si="10"/>
        <v>100</v>
      </c>
    </row>
    <row r="434" spans="1:5" s="819" customFormat="1" x14ac:dyDescent="0.2">
      <c r="A434" s="1184"/>
      <c r="B434" s="821" t="s">
        <v>3274</v>
      </c>
      <c r="C434" s="828">
        <v>40</v>
      </c>
      <c r="D434" s="828">
        <v>40</v>
      </c>
      <c r="E434" s="829">
        <f t="shared" si="10"/>
        <v>100</v>
      </c>
    </row>
    <row r="435" spans="1:5" s="819" customFormat="1" ht="25.5" x14ac:dyDescent="0.2">
      <c r="A435" s="1184"/>
      <c r="B435" s="821" t="s">
        <v>3901</v>
      </c>
      <c r="C435" s="828">
        <v>197.5</v>
      </c>
      <c r="D435" s="828">
        <v>197.5</v>
      </c>
      <c r="E435" s="829">
        <f t="shared" si="10"/>
        <v>100</v>
      </c>
    </row>
    <row r="436" spans="1:5" s="819" customFormat="1" ht="25.5" x14ac:dyDescent="0.2">
      <c r="A436" s="1184"/>
      <c r="B436" s="821" t="s">
        <v>3902</v>
      </c>
      <c r="C436" s="828">
        <v>20</v>
      </c>
      <c r="D436" s="828">
        <v>20</v>
      </c>
      <c r="E436" s="829">
        <f t="shared" si="10"/>
        <v>100</v>
      </c>
    </row>
    <row r="437" spans="1:5" s="819" customFormat="1" ht="25.5" x14ac:dyDescent="0.2">
      <c r="A437" s="1184"/>
      <c r="B437" s="821" t="s">
        <v>838</v>
      </c>
      <c r="C437" s="828">
        <v>300</v>
      </c>
      <c r="D437" s="828">
        <v>300</v>
      </c>
      <c r="E437" s="829">
        <f t="shared" si="10"/>
        <v>100</v>
      </c>
    </row>
    <row r="438" spans="1:5" s="819" customFormat="1" x14ac:dyDescent="0.2">
      <c r="A438" s="1184"/>
      <c r="B438" s="821" t="s">
        <v>3903</v>
      </c>
      <c r="C438" s="828">
        <v>2000</v>
      </c>
      <c r="D438" s="828">
        <v>2000</v>
      </c>
      <c r="E438" s="829">
        <f t="shared" si="10"/>
        <v>100</v>
      </c>
    </row>
    <row r="439" spans="1:5" s="819" customFormat="1" x14ac:dyDescent="0.2">
      <c r="A439" s="1184"/>
      <c r="B439" s="821" t="s">
        <v>636</v>
      </c>
      <c r="C439" s="828">
        <v>600</v>
      </c>
      <c r="D439" s="828">
        <v>600</v>
      </c>
      <c r="E439" s="829">
        <f t="shared" si="10"/>
        <v>100</v>
      </c>
    </row>
    <row r="440" spans="1:5" s="819" customFormat="1" ht="38.25" x14ac:dyDescent="0.2">
      <c r="A440" s="1184"/>
      <c r="B440" s="821" t="s">
        <v>3904</v>
      </c>
      <c r="C440" s="828">
        <v>50</v>
      </c>
      <c r="D440" s="828">
        <v>49.969000000000001</v>
      </c>
      <c r="E440" s="829">
        <f t="shared" si="10"/>
        <v>99.938000000000002</v>
      </c>
    </row>
    <row r="441" spans="1:5" s="819" customFormat="1" x14ac:dyDescent="0.2">
      <c r="A441" s="1184"/>
      <c r="B441" s="821" t="s">
        <v>3304</v>
      </c>
      <c r="C441" s="828">
        <v>50</v>
      </c>
      <c r="D441" s="828">
        <v>50</v>
      </c>
      <c r="E441" s="829">
        <f t="shared" si="10"/>
        <v>100</v>
      </c>
    </row>
    <row r="442" spans="1:5" s="819" customFormat="1" ht="25.5" x14ac:dyDescent="0.2">
      <c r="A442" s="1185"/>
      <c r="B442" s="821" t="s">
        <v>840</v>
      </c>
      <c r="C442" s="828">
        <v>30</v>
      </c>
      <c r="D442" s="828">
        <v>30</v>
      </c>
      <c r="E442" s="829">
        <f t="shared" si="10"/>
        <v>100</v>
      </c>
    </row>
    <row r="443" spans="1:5" s="819" customFormat="1" x14ac:dyDescent="0.2">
      <c r="A443" s="1183" t="s">
        <v>638</v>
      </c>
      <c r="B443" s="821" t="s">
        <v>639</v>
      </c>
      <c r="C443" s="828">
        <v>50</v>
      </c>
      <c r="D443" s="828">
        <v>50</v>
      </c>
      <c r="E443" s="829">
        <f t="shared" si="10"/>
        <v>100</v>
      </c>
    </row>
    <row r="444" spans="1:5" s="819" customFormat="1" x14ac:dyDescent="0.2">
      <c r="A444" s="1184"/>
      <c r="B444" s="821" t="s">
        <v>841</v>
      </c>
      <c r="C444" s="828">
        <v>50</v>
      </c>
      <c r="D444" s="828">
        <v>50</v>
      </c>
      <c r="E444" s="829">
        <f t="shared" si="10"/>
        <v>100</v>
      </c>
    </row>
    <row r="445" spans="1:5" s="819" customFormat="1" x14ac:dyDescent="0.2">
      <c r="A445" s="1184"/>
      <c r="B445" s="821" t="s">
        <v>640</v>
      </c>
      <c r="C445" s="828">
        <v>40</v>
      </c>
      <c r="D445" s="828">
        <v>40</v>
      </c>
      <c r="E445" s="829">
        <f t="shared" si="10"/>
        <v>100</v>
      </c>
    </row>
    <row r="446" spans="1:5" s="819" customFormat="1" x14ac:dyDescent="0.2">
      <c r="A446" s="1184"/>
      <c r="B446" s="821" t="s">
        <v>3905</v>
      </c>
      <c r="C446" s="828">
        <v>15.25</v>
      </c>
      <c r="D446" s="828">
        <v>15.25</v>
      </c>
      <c r="E446" s="829">
        <f t="shared" si="10"/>
        <v>100</v>
      </c>
    </row>
    <row r="447" spans="1:5" s="819" customFormat="1" x14ac:dyDescent="0.2">
      <c r="A447" s="1184"/>
      <c r="B447" s="821" t="s">
        <v>3116</v>
      </c>
      <c r="C447" s="828">
        <v>49</v>
      </c>
      <c r="D447" s="828">
        <v>49</v>
      </c>
      <c r="E447" s="829">
        <f t="shared" si="10"/>
        <v>100</v>
      </c>
    </row>
    <row r="448" spans="1:5" s="819" customFormat="1" x14ac:dyDescent="0.2">
      <c r="A448" s="1184"/>
      <c r="B448" s="821" t="s">
        <v>641</v>
      </c>
      <c r="C448" s="828">
        <v>10</v>
      </c>
      <c r="D448" s="828">
        <v>10</v>
      </c>
      <c r="E448" s="829">
        <f t="shared" si="10"/>
        <v>100</v>
      </c>
    </row>
    <row r="449" spans="1:5" s="819" customFormat="1" x14ac:dyDescent="0.2">
      <c r="A449" s="1184"/>
      <c r="B449" s="821" t="s">
        <v>511</v>
      </c>
      <c r="C449" s="828">
        <v>38</v>
      </c>
      <c r="D449" s="828">
        <v>38</v>
      </c>
      <c r="E449" s="829">
        <f t="shared" si="10"/>
        <v>100</v>
      </c>
    </row>
    <row r="450" spans="1:5" s="819" customFormat="1" x14ac:dyDescent="0.2">
      <c r="A450" s="1184"/>
      <c r="B450" s="821" t="s">
        <v>2185</v>
      </c>
      <c r="C450" s="828">
        <v>30</v>
      </c>
      <c r="D450" s="828">
        <v>30</v>
      </c>
      <c r="E450" s="829">
        <f t="shared" si="10"/>
        <v>100</v>
      </c>
    </row>
    <row r="451" spans="1:5" s="819" customFormat="1" x14ac:dyDescent="0.2">
      <c r="A451" s="1184"/>
      <c r="B451" s="821" t="s">
        <v>642</v>
      </c>
      <c r="C451" s="828">
        <v>5</v>
      </c>
      <c r="D451" s="828">
        <v>5</v>
      </c>
      <c r="E451" s="829">
        <f t="shared" si="10"/>
        <v>100</v>
      </c>
    </row>
    <row r="452" spans="1:5" s="819" customFormat="1" x14ac:dyDescent="0.2">
      <c r="A452" s="1184"/>
      <c r="B452" s="821" t="s">
        <v>643</v>
      </c>
      <c r="C452" s="828">
        <v>20</v>
      </c>
      <c r="D452" s="828">
        <v>20</v>
      </c>
      <c r="E452" s="829">
        <f t="shared" si="10"/>
        <v>100</v>
      </c>
    </row>
    <row r="453" spans="1:5" s="819" customFormat="1" x14ac:dyDescent="0.2">
      <c r="A453" s="1184"/>
      <c r="B453" s="821" t="s">
        <v>547</v>
      </c>
      <c r="C453" s="828">
        <v>20</v>
      </c>
      <c r="D453" s="828">
        <v>20</v>
      </c>
      <c r="E453" s="829">
        <f t="shared" si="10"/>
        <v>100</v>
      </c>
    </row>
    <row r="454" spans="1:5" s="819" customFormat="1" x14ac:dyDescent="0.2">
      <c r="A454" s="1184"/>
      <c r="B454" s="821" t="s">
        <v>644</v>
      </c>
      <c r="C454" s="828">
        <v>14</v>
      </c>
      <c r="D454" s="828">
        <v>14</v>
      </c>
      <c r="E454" s="829">
        <f t="shared" si="10"/>
        <v>100</v>
      </c>
    </row>
    <row r="455" spans="1:5" s="819" customFormat="1" ht="25.5" x14ac:dyDescent="0.2">
      <c r="A455" s="1184"/>
      <c r="B455" s="821" t="s">
        <v>592</v>
      </c>
      <c r="C455" s="828">
        <v>70</v>
      </c>
      <c r="D455" s="828">
        <v>70</v>
      </c>
      <c r="E455" s="829">
        <f t="shared" si="10"/>
        <v>100</v>
      </c>
    </row>
    <row r="456" spans="1:5" s="819" customFormat="1" x14ac:dyDescent="0.2">
      <c r="A456" s="1185"/>
      <c r="B456" s="821" t="s">
        <v>645</v>
      </c>
      <c r="C456" s="828">
        <v>20</v>
      </c>
      <c r="D456" s="828">
        <v>20</v>
      </c>
      <c r="E456" s="829">
        <f t="shared" si="10"/>
        <v>100</v>
      </c>
    </row>
    <row r="457" spans="1:5" s="819" customFormat="1" x14ac:dyDescent="0.2">
      <c r="A457" s="822" t="s">
        <v>862</v>
      </c>
      <c r="B457" s="821" t="s">
        <v>5013</v>
      </c>
      <c r="C457" s="828">
        <v>90</v>
      </c>
      <c r="D457" s="828">
        <v>90</v>
      </c>
      <c r="E457" s="829">
        <f t="shared" si="10"/>
        <v>100</v>
      </c>
    </row>
    <row r="458" spans="1:5" s="819" customFormat="1" ht="25.5" x14ac:dyDescent="0.2">
      <c r="A458" s="1183" t="s">
        <v>646</v>
      </c>
      <c r="B458" s="821" t="s">
        <v>2906</v>
      </c>
      <c r="C458" s="828">
        <v>80</v>
      </c>
      <c r="D458" s="828">
        <v>80</v>
      </c>
      <c r="E458" s="829">
        <f t="shared" si="10"/>
        <v>100</v>
      </c>
    </row>
    <row r="459" spans="1:5" s="819" customFormat="1" x14ac:dyDescent="0.2">
      <c r="A459" s="1184"/>
      <c r="B459" s="821" t="s">
        <v>3906</v>
      </c>
      <c r="C459" s="828">
        <v>50</v>
      </c>
      <c r="D459" s="828">
        <v>50</v>
      </c>
      <c r="E459" s="829">
        <f t="shared" si="10"/>
        <v>100</v>
      </c>
    </row>
    <row r="460" spans="1:5" s="819" customFormat="1" ht="25.5" x14ac:dyDescent="0.2">
      <c r="A460" s="1184"/>
      <c r="B460" s="821" t="s">
        <v>648</v>
      </c>
      <c r="C460" s="828">
        <v>50</v>
      </c>
      <c r="D460" s="828">
        <v>50</v>
      </c>
      <c r="E460" s="829">
        <f t="shared" si="10"/>
        <v>100</v>
      </c>
    </row>
    <row r="461" spans="1:5" s="819" customFormat="1" x14ac:dyDescent="0.2">
      <c r="A461" s="1184"/>
      <c r="B461" s="821" t="s">
        <v>3907</v>
      </c>
      <c r="C461" s="828">
        <v>50</v>
      </c>
      <c r="D461" s="828">
        <v>50</v>
      </c>
      <c r="E461" s="829">
        <f t="shared" si="10"/>
        <v>100</v>
      </c>
    </row>
    <row r="462" spans="1:5" s="819" customFormat="1" x14ac:dyDescent="0.2">
      <c r="A462" s="1184"/>
      <c r="B462" s="821" t="s">
        <v>649</v>
      </c>
      <c r="C462" s="828">
        <v>350</v>
      </c>
      <c r="D462" s="828">
        <v>350</v>
      </c>
      <c r="E462" s="829">
        <f t="shared" si="10"/>
        <v>100</v>
      </c>
    </row>
    <row r="463" spans="1:5" s="819" customFormat="1" ht="25.5" x14ac:dyDescent="0.2">
      <c r="A463" s="1184"/>
      <c r="B463" s="821" t="s">
        <v>3908</v>
      </c>
      <c r="C463" s="828">
        <v>20</v>
      </c>
      <c r="D463" s="828">
        <v>20</v>
      </c>
      <c r="E463" s="829">
        <f t="shared" si="10"/>
        <v>100</v>
      </c>
    </row>
    <row r="464" spans="1:5" s="819" customFormat="1" ht="25.5" x14ac:dyDescent="0.2">
      <c r="A464" s="1184"/>
      <c r="B464" s="821" t="s">
        <v>573</v>
      </c>
      <c r="C464" s="828">
        <v>20</v>
      </c>
      <c r="D464" s="828">
        <v>20</v>
      </c>
      <c r="E464" s="829">
        <f t="shared" si="10"/>
        <v>100</v>
      </c>
    </row>
    <row r="465" spans="1:5" s="819" customFormat="1" ht="25.5" x14ac:dyDescent="0.2">
      <c r="A465" s="1184"/>
      <c r="B465" s="821" t="s">
        <v>3909</v>
      </c>
      <c r="C465" s="828">
        <v>100</v>
      </c>
      <c r="D465" s="828">
        <v>100</v>
      </c>
      <c r="E465" s="829">
        <f t="shared" si="10"/>
        <v>100</v>
      </c>
    </row>
    <row r="466" spans="1:5" s="819" customFormat="1" ht="25.5" x14ac:dyDescent="0.2">
      <c r="A466" s="1184"/>
      <c r="B466" s="821" t="s">
        <v>3910</v>
      </c>
      <c r="C466" s="828">
        <v>50</v>
      </c>
      <c r="D466" s="828">
        <v>50</v>
      </c>
      <c r="E466" s="829">
        <f t="shared" si="10"/>
        <v>100</v>
      </c>
    </row>
    <row r="467" spans="1:5" s="819" customFormat="1" x14ac:dyDescent="0.2">
      <c r="A467" s="1185"/>
      <c r="B467" s="821" t="s">
        <v>786</v>
      </c>
      <c r="C467" s="828">
        <v>100</v>
      </c>
      <c r="D467" s="828">
        <v>100</v>
      </c>
      <c r="E467" s="829">
        <f t="shared" si="10"/>
        <v>100</v>
      </c>
    </row>
    <row r="468" spans="1:5" s="819" customFormat="1" x14ac:dyDescent="0.2">
      <c r="A468" s="1183" t="s">
        <v>864</v>
      </c>
      <c r="B468" s="821" t="s">
        <v>475</v>
      </c>
      <c r="C468" s="828">
        <v>55</v>
      </c>
      <c r="D468" s="828">
        <v>54.536000000000001</v>
      </c>
      <c r="E468" s="829">
        <f>D468/C468*100</f>
        <v>99.156363636363636</v>
      </c>
    </row>
    <row r="469" spans="1:5" s="819" customFormat="1" x14ac:dyDescent="0.2">
      <c r="A469" s="1184"/>
      <c r="B469" s="821" t="s">
        <v>3911</v>
      </c>
      <c r="C469" s="828">
        <v>100</v>
      </c>
      <c r="D469" s="828">
        <v>78.545349999999999</v>
      </c>
      <c r="E469" s="829">
        <f>D469/C469*100</f>
        <v>78.545349999999999</v>
      </c>
    </row>
    <row r="470" spans="1:5" s="819" customFormat="1" ht="25.5" x14ac:dyDescent="0.2">
      <c r="A470" s="1184"/>
      <c r="B470" s="821" t="s">
        <v>592</v>
      </c>
      <c r="C470" s="828">
        <v>80</v>
      </c>
      <c r="D470" s="828">
        <v>80</v>
      </c>
      <c r="E470" s="829">
        <f>D470/C470*100</f>
        <v>100</v>
      </c>
    </row>
    <row r="471" spans="1:5" s="819" customFormat="1" x14ac:dyDescent="0.2">
      <c r="A471" s="1185"/>
      <c r="B471" s="821" t="s">
        <v>3912</v>
      </c>
      <c r="C471" s="828">
        <v>10.5</v>
      </c>
      <c r="D471" s="828">
        <v>10.5</v>
      </c>
      <c r="E471" s="829">
        <f>D471/C471*100</f>
        <v>100</v>
      </c>
    </row>
    <row r="472" spans="1:5" s="819" customFormat="1" x14ac:dyDescent="0.2">
      <c r="A472" s="1177" t="s">
        <v>414</v>
      </c>
      <c r="B472" s="1178"/>
      <c r="C472" s="830">
        <f>SUM(C351:C471)</f>
        <v>75311.450000000012</v>
      </c>
      <c r="D472" s="830">
        <f>SUM(D351:D471)</f>
        <v>75076.82435000001</v>
      </c>
      <c r="E472" s="831">
        <f t="shared" si="10"/>
        <v>99.688459523751035</v>
      </c>
    </row>
    <row r="473" spans="1:5" s="820" customFormat="1" ht="18" customHeight="1" x14ac:dyDescent="0.2">
      <c r="A473" s="1186" t="s">
        <v>379</v>
      </c>
      <c r="B473" s="1187"/>
      <c r="C473" s="1187"/>
      <c r="D473" s="1187"/>
      <c r="E473" s="1188"/>
    </row>
    <row r="474" spans="1:5" s="819" customFormat="1" x14ac:dyDescent="0.2">
      <c r="A474" s="1183" t="s">
        <v>650</v>
      </c>
      <c r="B474" s="821" t="s">
        <v>3913</v>
      </c>
      <c r="C474" s="828">
        <v>50</v>
      </c>
      <c r="D474" s="828">
        <v>50</v>
      </c>
      <c r="E474" s="829">
        <f t="shared" ref="E474:E499" si="11">D474/C474*100</f>
        <v>100</v>
      </c>
    </row>
    <row r="475" spans="1:5" s="819" customFormat="1" ht="25.5" x14ac:dyDescent="0.2">
      <c r="A475" s="1184"/>
      <c r="B475" s="821" t="s">
        <v>651</v>
      </c>
      <c r="C475" s="828">
        <v>150</v>
      </c>
      <c r="D475" s="828">
        <v>150</v>
      </c>
      <c r="E475" s="829">
        <f t="shared" si="11"/>
        <v>100</v>
      </c>
    </row>
    <row r="476" spans="1:5" s="819" customFormat="1" x14ac:dyDescent="0.2">
      <c r="A476" s="1184"/>
      <c r="B476" s="821" t="s">
        <v>587</v>
      </c>
      <c r="C476" s="828">
        <v>60</v>
      </c>
      <c r="D476" s="828">
        <v>60</v>
      </c>
      <c r="E476" s="829">
        <f t="shared" si="11"/>
        <v>100</v>
      </c>
    </row>
    <row r="477" spans="1:5" s="819" customFormat="1" x14ac:dyDescent="0.2">
      <c r="A477" s="1184"/>
      <c r="B477" s="821" t="s">
        <v>2253</v>
      </c>
      <c r="C477" s="828">
        <v>50</v>
      </c>
      <c r="D477" s="828">
        <v>50</v>
      </c>
      <c r="E477" s="829">
        <f t="shared" si="11"/>
        <v>100</v>
      </c>
    </row>
    <row r="478" spans="1:5" s="819" customFormat="1" x14ac:dyDescent="0.2">
      <c r="A478" s="1184"/>
      <c r="B478" s="821" t="s">
        <v>652</v>
      </c>
      <c r="C478" s="828">
        <v>30</v>
      </c>
      <c r="D478" s="828">
        <v>30</v>
      </c>
      <c r="E478" s="829">
        <f t="shared" si="11"/>
        <v>100</v>
      </c>
    </row>
    <row r="479" spans="1:5" s="819" customFormat="1" x14ac:dyDescent="0.2">
      <c r="A479" s="1184"/>
      <c r="B479" s="821" t="s">
        <v>3914</v>
      </c>
      <c r="C479" s="828">
        <v>50</v>
      </c>
      <c r="D479" s="828">
        <v>50</v>
      </c>
      <c r="E479" s="829">
        <f t="shared" si="11"/>
        <v>100</v>
      </c>
    </row>
    <row r="480" spans="1:5" s="819" customFormat="1" ht="25.5" x14ac:dyDescent="0.2">
      <c r="A480" s="1184"/>
      <c r="B480" s="821" t="s">
        <v>653</v>
      </c>
      <c r="C480" s="828">
        <v>40</v>
      </c>
      <c r="D480" s="828">
        <v>40</v>
      </c>
      <c r="E480" s="829">
        <f t="shared" si="11"/>
        <v>100</v>
      </c>
    </row>
    <row r="481" spans="1:5" s="819" customFormat="1" ht="25.5" x14ac:dyDescent="0.2">
      <c r="A481" s="1184"/>
      <c r="B481" s="821" t="s">
        <v>657</v>
      </c>
      <c r="C481" s="828">
        <v>42</v>
      </c>
      <c r="D481" s="828">
        <v>42</v>
      </c>
      <c r="E481" s="829">
        <f t="shared" si="11"/>
        <v>100</v>
      </c>
    </row>
    <row r="482" spans="1:5" s="819" customFormat="1" x14ac:dyDescent="0.2">
      <c r="A482" s="1184"/>
      <c r="B482" s="821" t="s">
        <v>755</v>
      </c>
      <c r="C482" s="828">
        <v>30</v>
      </c>
      <c r="D482" s="828">
        <v>30</v>
      </c>
      <c r="E482" s="829">
        <f t="shared" si="11"/>
        <v>100</v>
      </c>
    </row>
    <row r="483" spans="1:5" s="819" customFormat="1" ht="25.5" x14ac:dyDescent="0.2">
      <c r="A483" s="1184"/>
      <c r="B483" s="821" t="s">
        <v>868</v>
      </c>
      <c r="C483" s="828">
        <v>50</v>
      </c>
      <c r="D483" s="828">
        <v>50</v>
      </c>
      <c r="E483" s="829">
        <f t="shared" si="11"/>
        <v>100</v>
      </c>
    </row>
    <row r="484" spans="1:5" s="819" customFormat="1" x14ac:dyDescent="0.2">
      <c r="A484" s="1184"/>
      <c r="B484" s="821" t="s">
        <v>3915</v>
      </c>
      <c r="C484" s="828">
        <v>50</v>
      </c>
      <c r="D484" s="828">
        <v>50</v>
      </c>
      <c r="E484" s="829">
        <f t="shared" si="11"/>
        <v>100</v>
      </c>
    </row>
    <row r="485" spans="1:5" s="819" customFormat="1" ht="25.5" x14ac:dyDescent="0.2">
      <c r="A485" s="1185"/>
      <c r="B485" s="821" t="s">
        <v>3833</v>
      </c>
      <c r="C485" s="828">
        <v>10</v>
      </c>
      <c r="D485" s="828">
        <v>10</v>
      </c>
      <c r="E485" s="829">
        <f t="shared" si="11"/>
        <v>100</v>
      </c>
    </row>
    <row r="486" spans="1:5" s="819" customFormat="1" x14ac:dyDescent="0.2">
      <c r="A486" s="822" t="s">
        <v>654</v>
      </c>
      <c r="B486" s="821" t="s">
        <v>547</v>
      </c>
      <c r="C486" s="828">
        <v>5000</v>
      </c>
      <c r="D486" s="828">
        <v>5000</v>
      </c>
      <c r="E486" s="829">
        <f t="shared" si="11"/>
        <v>100</v>
      </c>
    </row>
    <row r="487" spans="1:5" s="819" customFormat="1" ht="25.5" x14ac:dyDescent="0.2">
      <c r="A487" s="822" t="s">
        <v>655</v>
      </c>
      <c r="B487" s="821" t="s">
        <v>547</v>
      </c>
      <c r="C487" s="828">
        <v>2781.19</v>
      </c>
      <c r="D487" s="828">
        <v>1449.36</v>
      </c>
      <c r="E487" s="829">
        <f t="shared" si="11"/>
        <v>52.112944459026522</v>
      </c>
    </row>
    <row r="488" spans="1:5" s="819" customFormat="1" ht="25.5" x14ac:dyDescent="0.2">
      <c r="A488" s="1189" t="s">
        <v>656</v>
      </c>
      <c r="B488" s="821" t="s">
        <v>3916</v>
      </c>
      <c r="C488" s="828">
        <v>300</v>
      </c>
      <c r="D488" s="828">
        <v>300</v>
      </c>
      <c r="E488" s="829">
        <f t="shared" si="11"/>
        <v>100</v>
      </c>
    </row>
    <row r="489" spans="1:5" s="819" customFormat="1" x14ac:dyDescent="0.2">
      <c r="A489" s="1190"/>
      <c r="B489" s="821" t="s">
        <v>2902</v>
      </c>
      <c r="C489" s="828">
        <v>320</v>
      </c>
      <c r="D489" s="828">
        <v>320</v>
      </c>
      <c r="E489" s="829">
        <f t="shared" si="11"/>
        <v>100</v>
      </c>
    </row>
    <row r="490" spans="1:5" s="819" customFormat="1" ht="25.5" x14ac:dyDescent="0.2">
      <c r="A490" s="1190"/>
      <c r="B490" s="821" t="s">
        <v>3919</v>
      </c>
      <c r="C490" s="828">
        <v>54</v>
      </c>
      <c r="D490" s="828">
        <v>54</v>
      </c>
      <c r="E490" s="829">
        <f t="shared" si="11"/>
        <v>100</v>
      </c>
    </row>
    <row r="491" spans="1:5" s="819" customFormat="1" x14ac:dyDescent="0.2">
      <c r="A491" s="1190"/>
      <c r="B491" s="821" t="s">
        <v>3920</v>
      </c>
      <c r="C491" s="828">
        <v>190</v>
      </c>
      <c r="D491" s="828">
        <v>190</v>
      </c>
      <c r="E491" s="829">
        <f t="shared" si="11"/>
        <v>100</v>
      </c>
    </row>
    <row r="492" spans="1:5" s="819" customFormat="1" x14ac:dyDescent="0.2">
      <c r="A492" s="1190"/>
      <c r="B492" s="821" t="s">
        <v>3921</v>
      </c>
      <c r="C492" s="828">
        <v>150</v>
      </c>
      <c r="D492" s="828">
        <v>150</v>
      </c>
      <c r="E492" s="829">
        <f t="shared" si="11"/>
        <v>100</v>
      </c>
    </row>
    <row r="493" spans="1:5" s="819" customFormat="1" ht="25.5" x14ac:dyDescent="0.2">
      <c r="A493" s="1190"/>
      <c r="B493" s="821" t="s">
        <v>3922</v>
      </c>
      <c r="C493" s="828">
        <v>180</v>
      </c>
      <c r="D493" s="828">
        <v>180</v>
      </c>
      <c r="E493" s="829">
        <f t="shared" si="11"/>
        <v>100</v>
      </c>
    </row>
    <row r="494" spans="1:5" s="819" customFormat="1" x14ac:dyDescent="0.2">
      <c r="A494" s="1190"/>
      <c r="B494" s="821" t="s">
        <v>3925</v>
      </c>
      <c r="C494" s="828">
        <v>150</v>
      </c>
      <c r="D494" s="828">
        <v>150</v>
      </c>
      <c r="E494" s="829">
        <f t="shared" si="11"/>
        <v>100</v>
      </c>
    </row>
    <row r="495" spans="1:5" s="819" customFormat="1" x14ac:dyDescent="0.2">
      <c r="A495" s="1190"/>
      <c r="B495" s="821" t="s">
        <v>3926</v>
      </c>
      <c r="C495" s="828">
        <v>199</v>
      </c>
      <c r="D495" s="828">
        <v>199</v>
      </c>
      <c r="E495" s="829">
        <f t="shared" si="11"/>
        <v>100</v>
      </c>
    </row>
    <row r="496" spans="1:5" s="819" customFormat="1" x14ac:dyDescent="0.2">
      <c r="A496" s="1190"/>
      <c r="B496" s="821" t="s">
        <v>3927</v>
      </c>
      <c r="C496" s="828">
        <v>73.62</v>
      </c>
      <c r="D496" s="828">
        <v>73.62</v>
      </c>
      <c r="E496" s="829">
        <f t="shared" si="11"/>
        <v>100</v>
      </c>
    </row>
    <row r="497" spans="1:5" s="819" customFormat="1" x14ac:dyDescent="0.2">
      <c r="A497" s="1190"/>
      <c r="B497" s="821" t="s">
        <v>3930</v>
      </c>
      <c r="C497" s="828">
        <v>16</v>
      </c>
      <c r="D497" s="828">
        <v>16</v>
      </c>
      <c r="E497" s="829">
        <f t="shared" si="11"/>
        <v>100</v>
      </c>
    </row>
    <row r="498" spans="1:5" s="819" customFormat="1" x14ac:dyDescent="0.2">
      <c r="A498" s="1191"/>
      <c r="B498" s="821" t="s">
        <v>3932</v>
      </c>
      <c r="C498" s="828">
        <v>40</v>
      </c>
      <c r="D498" s="828">
        <v>40</v>
      </c>
      <c r="E498" s="829">
        <f t="shared" si="11"/>
        <v>100</v>
      </c>
    </row>
    <row r="499" spans="1:5" s="819" customFormat="1" x14ac:dyDescent="0.2">
      <c r="A499" s="1177" t="s">
        <v>412</v>
      </c>
      <c r="B499" s="1178"/>
      <c r="C499" s="830">
        <f>SUM(C474:C498)</f>
        <v>10065.810000000001</v>
      </c>
      <c r="D499" s="830">
        <f>SUM(D474:D498)</f>
        <v>8733.9800000000014</v>
      </c>
      <c r="E499" s="831">
        <f t="shared" si="11"/>
        <v>86.768774693740497</v>
      </c>
    </row>
    <row r="500" spans="1:5" s="820" customFormat="1" ht="18" customHeight="1" x14ac:dyDescent="0.2">
      <c r="A500" s="1186" t="s">
        <v>374</v>
      </c>
      <c r="B500" s="1187"/>
      <c r="C500" s="1187"/>
      <c r="D500" s="1187"/>
      <c r="E500" s="1188"/>
    </row>
    <row r="501" spans="1:5" s="819" customFormat="1" x14ac:dyDescent="0.2">
      <c r="A501" s="1183" t="s">
        <v>658</v>
      </c>
      <c r="B501" s="821" t="s">
        <v>659</v>
      </c>
      <c r="C501" s="828">
        <v>1000</v>
      </c>
      <c r="D501" s="828">
        <v>1000</v>
      </c>
      <c r="E501" s="829">
        <f t="shared" ref="E501:E531" si="12">D501/C501*100</f>
        <v>100</v>
      </c>
    </row>
    <row r="502" spans="1:5" s="819" customFormat="1" x14ac:dyDescent="0.2">
      <c r="A502" s="1185"/>
      <c r="B502" s="821" t="s">
        <v>660</v>
      </c>
      <c r="C502" s="828">
        <v>1500</v>
      </c>
      <c r="D502" s="828">
        <v>1500</v>
      </c>
      <c r="E502" s="829">
        <f t="shared" si="12"/>
        <v>100</v>
      </c>
    </row>
    <row r="503" spans="1:5" s="819" customFormat="1" x14ac:dyDescent="0.2">
      <c r="A503" s="1183" t="s">
        <v>661</v>
      </c>
      <c r="B503" s="821" t="s">
        <v>3935</v>
      </c>
      <c r="C503" s="828">
        <v>150</v>
      </c>
      <c r="D503" s="828">
        <v>150</v>
      </c>
      <c r="E503" s="829">
        <f t="shared" si="12"/>
        <v>100</v>
      </c>
    </row>
    <row r="504" spans="1:5" s="819" customFormat="1" x14ac:dyDescent="0.2">
      <c r="A504" s="1185"/>
      <c r="B504" s="821" t="s">
        <v>662</v>
      </c>
      <c r="C504" s="828">
        <v>150</v>
      </c>
      <c r="D504" s="828">
        <v>0</v>
      </c>
      <c r="E504" s="829">
        <f t="shared" si="12"/>
        <v>0</v>
      </c>
    </row>
    <row r="505" spans="1:5" s="819" customFormat="1" ht="25.5" x14ac:dyDescent="0.2">
      <c r="A505" s="822" t="s">
        <v>3541</v>
      </c>
      <c r="B505" s="821" t="s">
        <v>3936</v>
      </c>
      <c r="C505" s="828">
        <v>71600</v>
      </c>
      <c r="D505" s="828">
        <v>54339.408000000003</v>
      </c>
      <c r="E505" s="829">
        <f t="shared" si="12"/>
        <v>75.893027932960905</v>
      </c>
    </row>
    <row r="506" spans="1:5" s="819" customFormat="1" ht="25.5" x14ac:dyDescent="0.2">
      <c r="A506" s="822" t="s">
        <v>663</v>
      </c>
      <c r="B506" s="821" t="s">
        <v>544</v>
      </c>
      <c r="C506" s="828">
        <v>33.75</v>
      </c>
      <c r="D506" s="828">
        <v>33.749000000000002</v>
      </c>
      <c r="E506" s="829">
        <f t="shared" si="12"/>
        <v>99.997037037037046</v>
      </c>
    </row>
    <row r="507" spans="1:5" s="819" customFormat="1" x14ac:dyDescent="0.2">
      <c r="A507" s="1183" t="s">
        <v>664</v>
      </c>
      <c r="B507" s="821" t="s">
        <v>665</v>
      </c>
      <c r="C507" s="828">
        <v>750</v>
      </c>
      <c r="D507" s="828">
        <v>750</v>
      </c>
      <c r="E507" s="829">
        <f t="shared" si="12"/>
        <v>100</v>
      </c>
    </row>
    <row r="508" spans="1:5" s="819" customFormat="1" x14ac:dyDescent="0.2">
      <c r="A508" s="1185"/>
      <c r="B508" s="821" t="s">
        <v>666</v>
      </c>
      <c r="C508" s="828">
        <v>200</v>
      </c>
      <c r="D508" s="828">
        <v>200</v>
      </c>
      <c r="E508" s="829">
        <f t="shared" si="12"/>
        <v>100</v>
      </c>
    </row>
    <row r="509" spans="1:5" s="819" customFormat="1" ht="25.5" x14ac:dyDescent="0.2">
      <c r="A509" s="1183" t="s">
        <v>667</v>
      </c>
      <c r="B509" s="821" t="s">
        <v>2951</v>
      </c>
      <c r="C509" s="828">
        <v>350</v>
      </c>
      <c r="D509" s="828">
        <v>350</v>
      </c>
      <c r="E509" s="829">
        <f t="shared" si="12"/>
        <v>100</v>
      </c>
    </row>
    <row r="510" spans="1:5" s="819" customFormat="1" ht="25.5" x14ac:dyDescent="0.2">
      <c r="A510" s="1184"/>
      <c r="B510" s="821" t="s">
        <v>2952</v>
      </c>
      <c r="C510" s="828">
        <v>1000</v>
      </c>
      <c r="D510" s="828">
        <v>1000</v>
      </c>
      <c r="E510" s="829">
        <f t="shared" si="12"/>
        <v>100</v>
      </c>
    </row>
    <row r="511" spans="1:5" s="819" customFormat="1" ht="25.5" x14ac:dyDescent="0.2">
      <c r="A511" s="1184"/>
      <c r="B511" s="821" t="s">
        <v>2953</v>
      </c>
      <c r="C511" s="828">
        <v>300</v>
      </c>
      <c r="D511" s="828">
        <v>298.7</v>
      </c>
      <c r="E511" s="829">
        <f t="shared" si="12"/>
        <v>99.566666666666663</v>
      </c>
    </row>
    <row r="512" spans="1:5" s="819" customFormat="1" ht="25.5" x14ac:dyDescent="0.2">
      <c r="A512" s="1184"/>
      <c r="B512" s="821" t="s">
        <v>2954</v>
      </c>
      <c r="C512" s="828">
        <v>250</v>
      </c>
      <c r="D512" s="828">
        <v>250</v>
      </c>
      <c r="E512" s="829">
        <f t="shared" si="12"/>
        <v>100</v>
      </c>
    </row>
    <row r="513" spans="1:5" s="819" customFormat="1" x14ac:dyDescent="0.2">
      <c r="A513" s="1185"/>
      <c r="B513" s="821" t="s">
        <v>3937</v>
      </c>
      <c r="C513" s="828">
        <v>100</v>
      </c>
      <c r="D513" s="828">
        <v>100</v>
      </c>
      <c r="E513" s="829">
        <f t="shared" si="12"/>
        <v>100</v>
      </c>
    </row>
    <row r="514" spans="1:5" s="819" customFormat="1" x14ac:dyDescent="0.2">
      <c r="A514" s="822" t="s">
        <v>668</v>
      </c>
      <c r="B514" s="821" t="s">
        <v>515</v>
      </c>
      <c r="C514" s="828">
        <v>562.5</v>
      </c>
      <c r="D514" s="828">
        <v>562.5</v>
      </c>
      <c r="E514" s="829">
        <f t="shared" si="12"/>
        <v>100</v>
      </c>
    </row>
    <row r="515" spans="1:5" s="819" customFormat="1" ht="25.5" x14ac:dyDescent="0.2">
      <c r="A515" s="1183" t="s">
        <v>670</v>
      </c>
      <c r="B515" s="821" t="s">
        <v>3938</v>
      </c>
      <c r="C515" s="828">
        <v>50</v>
      </c>
      <c r="D515" s="828">
        <v>50</v>
      </c>
      <c r="E515" s="829">
        <f t="shared" si="12"/>
        <v>100</v>
      </c>
    </row>
    <row r="516" spans="1:5" s="819" customFormat="1" ht="25.5" x14ac:dyDescent="0.2">
      <c r="A516" s="1184"/>
      <c r="B516" s="821" t="s">
        <v>2952</v>
      </c>
      <c r="C516" s="828">
        <v>100</v>
      </c>
      <c r="D516" s="828">
        <v>99.995000000000005</v>
      </c>
      <c r="E516" s="829">
        <f t="shared" si="12"/>
        <v>99.995000000000005</v>
      </c>
    </row>
    <row r="517" spans="1:5" s="819" customFormat="1" x14ac:dyDescent="0.2">
      <c r="A517" s="1184"/>
      <c r="B517" s="821" t="s">
        <v>3939</v>
      </c>
      <c r="C517" s="828">
        <v>150</v>
      </c>
      <c r="D517" s="828">
        <v>150</v>
      </c>
      <c r="E517" s="829">
        <f t="shared" si="12"/>
        <v>100</v>
      </c>
    </row>
    <row r="518" spans="1:5" s="819" customFormat="1" ht="25.5" x14ac:dyDescent="0.2">
      <c r="A518" s="1185"/>
      <c r="B518" s="821" t="s">
        <v>3124</v>
      </c>
      <c r="C518" s="828">
        <v>60</v>
      </c>
      <c r="D518" s="828">
        <v>60</v>
      </c>
      <c r="E518" s="829">
        <f t="shared" si="12"/>
        <v>100</v>
      </c>
    </row>
    <row r="519" spans="1:5" s="819" customFormat="1" x14ac:dyDescent="0.2">
      <c r="A519" s="1183" t="s">
        <v>671</v>
      </c>
      <c r="B519" s="821" t="s">
        <v>672</v>
      </c>
      <c r="C519" s="828">
        <v>200</v>
      </c>
      <c r="D519" s="828">
        <v>200</v>
      </c>
      <c r="E519" s="829">
        <f t="shared" si="12"/>
        <v>100</v>
      </c>
    </row>
    <row r="520" spans="1:5" s="819" customFormat="1" ht="25.5" x14ac:dyDescent="0.2">
      <c r="A520" s="1184"/>
      <c r="B520" s="821" t="s">
        <v>673</v>
      </c>
      <c r="C520" s="828">
        <v>25</v>
      </c>
      <c r="D520" s="828">
        <v>25</v>
      </c>
      <c r="E520" s="829">
        <f t="shared" si="12"/>
        <v>100</v>
      </c>
    </row>
    <row r="521" spans="1:5" s="819" customFormat="1" ht="38.25" x14ac:dyDescent="0.2">
      <c r="A521" s="1184"/>
      <c r="B521" s="821" t="s">
        <v>3940</v>
      </c>
      <c r="C521" s="828">
        <v>20</v>
      </c>
      <c r="D521" s="828">
        <v>20</v>
      </c>
      <c r="E521" s="829">
        <f t="shared" si="12"/>
        <v>100</v>
      </c>
    </row>
    <row r="522" spans="1:5" s="819" customFormat="1" ht="25.5" x14ac:dyDescent="0.2">
      <c r="A522" s="1184"/>
      <c r="B522" s="821" t="s">
        <v>870</v>
      </c>
      <c r="C522" s="828">
        <v>25</v>
      </c>
      <c r="D522" s="828">
        <v>25</v>
      </c>
      <c r="E522" s="829">
        <f t="shared" si="12"/>
        <v>100</v>
      </c>
    </row>
    <row r="523" spans="1:5" s="819" customFormat="1" ht="38.25" x14ac:dyDescent="0.2">
      <c r="A523" s="1184"/>
      <c r="B523" s="821" t="s">
        <v>3941</v>
      </c>
      <c r="C523" s="828">
        <v>10</v>
      </c>
      <c r="D523" s="828">
        <v>10</v>
      </c>
      <c r="E523" s="829">
        <f t="shared" si="12"/>
        <v>100</v>
      </c>
    </row>
    <row r="524" spans="1:5" s="819" customFormat="1" x14ac:dyDescent="0.2">
      <c r="A524" s="1184"/>
      <c r="B524" s="821" t="s">
        <v>805</v>
      </c>
      <c r="C524" s="828">
        <v>180</v>
      </c>
      <c r="D524" s="828">
        <v>180</v>
      </c>
      <c r="E524" s="829">
        <f t="shared" si="12"/>
        <v>100</v>
      </c>
    </row>
    <row r="525" spans="1:5" s="819" customFormat="1" ht="25.5" x14ac:dyDescent="0.2">
      <c r="A525" s="1184"/>
      <c r="B525" s="821" t="s">
        <v>871</v>
      </c>
      <c r="C525" s="828">
        <v>100</v>
      </c>
      <c r="D525" s="828">
        <v>100</v>
      </c>
      <c r="E525" s="829">
        <f t="shared" si="12"/>
        <v>100</v>
      </c>
    </row>
    <row r="526" spans="1:5" s="819" customFormat="1" x14ac:dyDescent="0.2">
      <c r="A526" s="1184"/>
      <c r="B526" s="821" t="s">
        <v>674</v>
      </c>
      <c r="C526" s="828">
        <v>200</v>
      </c>
      <c r="D526" s="828">
        <v>200</v>
      </c>
      <c r="E526" s="829">
        <f t="shared" si="12"/>
        <v>100</v>
      </c>
    </row>
    <row r="527" spans="1:5" s="819" customFormat="1" x14ac:dyDescent="0.2">
      <c r="A527" s="1184"/>
      <c r="B527" s="821" t="s">
        <v>3942</v>
      </c>
      <c r="C527" s="828">
        <v>50</v>
      </c>
      <c r="D527" s="828">
        <v>50</v>
      </c>
      <c r="E527" s="829">
        <f t="shared" si="12"/>
        <v>100</v>
      </c>
    </row>
    <row r="528" spans="1:5" s="819" customFormat="1" ht="25.5" x14ac:dyDescent="0.2">
      <c r="A528" s="1184"/>
      <c r="B528" s="821" t="s">
        <v>445</v>
      </c>
      <c r="C528" s="828">
        <v>25</v>
      </c>
      <c r="D528" s="828">
        <v>25</v>
      </c>
      <c r="E528" s="829">
        <f t="shared" si="12"/>
        <v>100</v>
      </c>
    </row>
    <row r="529" spans="1:5" s="819" customFormat="1" x14ac:dyDescent="0.2">
      <c r="A529" s="1184"/>
      <c r="B529" s="821" t="s">
        <v>828</v>
      </c>
      <c r="C529" s="828">
        <v>492</v>
      </c>
      <c r="D529" s="828">
        <v>492</v>
      </c>
      <c r="E529" s="829">
        <f t="shared" si="12"/>
        <v>100</v>
      </c>
    </row>
    <row r="530" spans="1:5" s="819" customFormat="1" ht="25.5" x14ac:dyDescent="0.2">
      <c r="A530" s="1185"/>
      <c r="B530" s="821" t="s">
        <v>675</v>
      </c>
      <c r="C530" s="828">
        <v>150</v>
      </c>
      <c r="D530" s="828">
        <v>150</v>
      </c>
      <c r="E530" s="829">
        <f t="shared" si="12"/>
        <v>100</v>
      </c>
    </row>
    <row r="531" spans="1:5" s="819" customFormat="1" x14ac:dyDescent="0.2">
      <c r="A531" s="1107" t="s">
        <v>407</v>
      </c>
      <c r="B531" s="1108"/>
      <c r="C531" s="830">
        <f>SUM(C501:C530)</f>
        <v>79783.25</v>
      </c>
      <c r="D531" s="830">
        <f>SUM(D501:D530)</f>
        <v>62371.352000000006</v>
      </c>
      <c r="E531" s="831">
        <f t="shared" si="12"/>
        <v>78.175998094838206</v>
      </c>
    </row>
    <row r="532" spans="1:5" s="820" customFormat="1" ht="18" customHeight="1" x14ac:dyDescent="0.2">
      <c r="A532" s="1186" t="s">
        <v>676</v>
      </c>
      <c r="B532" s="1187"/>
      <c r="C532" s="1187"/>
      <c r="D532" s="1187"/>
      <c r="E532" s="1188"/>
    </row>
    <row r="533" spans="1:5" s="819" customFormat="1" ht="38.25" x14ac:dyDescent="0.2">
      <c r="A533" s="822" t="s">
        <v>872</v>
      </c>
      <c r="B533" s="821" t="s">
        <v>677</v>
      </c>
      <c r="C533" s="828">
        <v>850</v>
      </c>
      <c r="D533" s="828">
        <v>850</v>
      </c>
      <c r="E533" s="829">
        <f>D533/C533*100</f>
        <v>100</v>
      </c>
    </row>
    <row r="534" spans="1:5" s="819" customFormat="1" x14ac:dyDescent="0.2">
      <c r="A534" s="822" t="s">
        <v>3943</v>
      </c>
      <c r="B534" s="821" t="s">
        <v>793</v>
      </c>
      <c r="C534" s="828">
        <v>300</v>
      </c>
      <c r="D534" s="828">
        <v>300</v>
      </c>
      <c r="E534" s="829">
        <f>D534/C534*100</f>
        <v>100</v>
      </c>
    </row>
    <row r="535" spans="1:5" s="819" customFormat="1" x14ac:dyDescent="0.2">
      <c r="A535" s="1177" t="s">
        <v>678</v>
      </c>
      <c r="B535" s="1178"/>
      <c r="C535" s="830">
        <f>SUM(C533:C534)</f>
        <v>1150</v>
      </c>
      <c r="D535" s="830">
        <f>SUM(D533:D534)</f>
        <v>1150</v>
      </c>
      <c r="E535" s="831">
        <f>D535/C535*100</f>
        <v>100</v>
      </c>
    </row>
    <row r="536" spans="1:5" s="819" customFormat="1" ht="21" customHeight="1" thickBot="1" x14ac:dyDescent="0.25">
      <c r="A536" s="1192" t="s">
        <v>365</v>
      </c>
      <c r="B536" s="1193"/>
      <c r="C536" s="823">
        <f>C22+C535+C134+C238+C248+C287+C328+C349+C472+C499+C531</f>
        <v>430883.62</v>
      </c>
      <c r="D536" s="823">
        <f>D22+D535+D134+D238+D248+D287+D328+D349+D472+D499+D531</f>
        <v>329046.77129</v>
      </c>
      <c r="E536" s="824">
        <f>D536/C536*100</f>
        <v>76.365579014119874</v>
      </c>
    </row>
  </sheetData>
  <mergeCells count="62">
    <mergeCell ref="A535:B535"/>
    <mergeCell ref="A536:B536"/>
    <mergeCell ref="A503:A504"/>
    <mergeCell ref="A507:A508"/>
    <mergeCell ref="A509:A513"/>
    <mergeCell ref="A515:A518"/>
    <mergeCell ref="A519:A530"/>
    <mergeCell ref="A532:E532"/>
    <mergeCell ref="A501:A502"/>
    <mergeCell ref="A357:A361"/>
    <mergeCell ref="A362:A442"/>
    <mergeCell ref="A443:A456"/>
    <mergeCell ref="A458:A467"/>
    <mergeCell ref="A468:A471"/>
    <mergeCell ref="A472:B472"/>
    <mergeCell ref="A473:E473"/>
    <mergeCell ref="A474:A485"/>
    <mergeCell ref="A499:B499"/>
    <mergeCell ref="A500:E500"/>
    <mergeCell ref="A488:A498"/>
    <mergeCell ref="A352:A356"/>
    <mergeCell ref="A288:E288"/>
    <mergeCell ref="A290:A324"/>
    <mergeCell ref="A325:A326"/>
    <mergeCell ref="A328:B328"/>
    <mergeCell ref="A329:E329"/>
    <mergeCell ref="A330:A335"/>
    <mergeCell ref="A336:A337"/>
    <mergeCell ref="A338:A341"/>
    <mergeCell ref="A342:A348"/>
    <mergeCell ref="A349:B349"/>
    <mergeCell ref="A350:E350"/>
    <mergeCell ref="A287:B287"/>
    <mergeCell ref="A233:A237"/>
    <mergeCell ref="A238:B238"/>
    <mergeCell ref="A239:E239"/>
    <mergeCell ref="A240:A243"/>
    <mergeCell ref="A244:A247"/>
    <mergeCell ref="A248:B248"/>
    <mergeCell ref="A249:E249"/>
    <mergeCell ref="A250:A252"/>
    <mergeCell ref="A253:A280"/>
    <mergeCell ref="A281:A282"/>
    <mergeCell ref="A285:A286"/>
    <mergeCell ref="A191:A232"/>
    <mergeCell ref="A23:E23"/>
    <mergeCell ref="A25:A28"/>
    <mergeCell ref="A31:A42"/>
    <mergeCell ref="A44:A126"/>
    <mergeCell ref="A129:A133"/>
    <mergeCell ref="A134:B134"/>
    <mergeCell ref="A135:E135"/>
    <mergeCell ref="A136:A153"/>
    <mergeCell ref="A155:A177"/>
    <mergeCell ref="A178:A187"/>
    <mergeCell ref="A188:A190"/>
    <mergeCell ref="A22:B22"/>
    <mergeCell ref="A2:E2"/>
    <mergeCell ref="A4:E4"/>
    <mergeCell ref="A8:E8"/>
    <mergeCell ref="A11:A15"/>
    <mergeCell ref="A16:A21"/>
  </mergeCells>
  <printOptions horizontalCentered="1"/>
  <pageMargins left="0.39370078740157483" right="0.39370078740157483" top="0.59055118110236227" bottom="0.39370078740157483" header="0.31496062992125984" footer="0.11811023622047245"/>
  <pageSetup paperSize="9" scale="82" firstPageNumber="215" fitToHeight="0" orientation="portrait" useFirstPageNumber="1" r:id="rId1"/>
  <headerFooter>
    <oddHeader>&amp;L&amp;"Tahoma,Kurzíva"Závěrečný účet za rok 2017&amp;R&amp;"Tahoma,Kurzíva"Tabulka č. 5</oddHeader>
    <oddFooter>&amp;C&amp;"Tahoma,Obyčejné"&amp;P</oddFooter>
  </headerFooter>
  <rowBreaks count="11" manualBreakCount="11">
    <brk id="52" max="4" man="1"/>
    <brk id="112" max="4" man="1"/>
    <brk id="161" max="4" man="1"/>
    <brk id="206" max="4" man="1"/>
    <brk id="248" max="4" man="1"/>
    <brk id="294" max="4" man="1"/>
    <brk id="346" max="4" man="1"/>
    <brk id="396" max="4" man="1"/>
    <brk id="438" max="4" man="1"/>
    <brk id="486" max="4" man="1"/>
    <brk id="529"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8"/>
  <sheetViews>
    <sheetView topLeftCell="B1" zoomScaleNormal="100" zoomScaleSheetLayoutView="100" workbookViewId="0">
      <selection activeCell="L4" sqref="L4"/>
    </sheetView>
  </sheetViews>
  <sheetFormatPr defaultRowHeight="12.75" x14ac:dyDescent="0.2"/>
  <cols>
    <col min="1" max="1" width="9.140625" style="132" hidden="1" customWidth="1"/>
    <col min="2" max="2" width="47.5703125" style="132" customWidth="1"/>
    <col min="3" max="3" width="13.5703125" style="132" customWidth="1"/>
    <col min="4" max="4" width="13.5703125" style="132" hidden="1" customWidth="1"/>
    <col min="5" max="6" width="11.28515625" style="132" customWidth="1"/>
    <col min="7" max="7" width="11.28515625" style="132" hidden="1" customWidth="1"/>
    <col min="8" max="9" width="11.28515625" style="132" customWidth="1"/>
    <col min="10" max="10" width="10.85546875" style="132" customWidth="1"/>
    <col min="11" max="16384" width="9.140625" style="834"/>
  </cols>
  <sheetData>
    <row r="1" spans="1:10" ht="31.5" customHeight="1" x14ac:dyDescent="0.2">
      <c r="A1" s="846"/>
      <c r="B1" s="1194" t="s">
        <v>3944</v>
      </c>
      <c r="C1" s="1194"/>
      <c r="D1" s="1194"/>
      <c r="E1" s="1194"/>
      <c r="F1" s="1194"/>
      <c r="G1" s="1194"/>
      <c r="H1" s="1194"/>
      <c r="I1" s="1194"/>
      <c r="J1" s="1194"/>
    </row>
    <row r="2" spans="1:10" ht="13.5" thickBot="1" x14ac:dyDescent="0.25">
      <c r="A2" s="281"/>
      <c r="B2" s="281"/>
      <c r="C2" s="133"/>
      <c r="D2" s="133"/>
      <c r="E2" s="133"/>
      <c r="F2" s="133"/>
      <c r="G2" s="133"/>
      <c r="H2" s="133"/>
      <c r="I2" s="133"/>
      <c r="J2" s="134" t="s">
        <v>2</v>
      </c>
    </row>
    <row r="3" spans="1:10" ht="13.5" customHeight="1" x14ac:dyDescent="0.2">
      <c r="A3" s="835"/>
      <c r="B3" s="1195" t="s">
        <v>406</v>
      </c>
      <c r="C3" s="1197" t="s">
        <v>679</v>
      </c>
      <c r="D3" s="836"/>
      <c r="E3" s="1199" t="s">
        <v>680</v>
      </c>
      <c r="F3" s="1199"/>
      <c r="G3" s="1199"/>
      <c r="H3" s="1200"/>
      <c r="I3" s="1197" t="s">
        <v>3945</v>
      </c>
      <c r="J3" s="1201" t="s">
        <v>681</v>
      </c>
    </row>
    <row r="4" spans="1:10" ht="33" customHeight="1" thickBot="1" x14ac:dyDescent="0.25">
      <c r="A4" s="837" t="s">
        <v>3946</v>
      </c>
      <c r="B4" s="1196"/>
      <c r="C4" s="1198"/>
      <c r="D4" s="838" t="s">
        <v>3947</v>
      </c>
      <c r="E4" s="135">
        <v>2015</v>
      </c>
      <c r="F4" s="135">
        <v>2016</v>
      </c>
      <c r="G4" s="135" t="s">
        <v>3948</v>
      </c>
      <c r="H4" s="136">
        <v>2017</v>
      </c>
      <c r="I4" s="1198"/>
      <c r="J4" s="1202"/>
    </row>
    <row r="5" spans="1:10" s="845" customFormat="1" ht="27" customHeight="1" x14ac:dyDescent="0.2">
      <c r="A5" s="842"/>
      <c r="B5" s="144" t="s">
        <v>695</v>
      </c>
      <c r="C5" s="138">
        <f>SUM(C6:C12)</f>
        <v>92466.332590000005</v>
      </c>
      <c r="D5" s="138">
        <f t="shared" ref="D5:I5" si="0">SUM(D6:D12)</f>
        <v>90580.4</v>
      </c>
      <c r="E5" s="138">
        <f t="shared" si="0"/>
        <v>0</v>
      </c>
      <c r="F5" s="138">
        <f t="shared" si="0"/>
        <v>2457.4899999999998</v>
      </c>
      <c r="G5" s="138">
        <f t="shared" si="0"/>
        <v>6332.22</v>
      </c>
      <c r="H5" s="138">
        <f t="shared" si="0"/>
        <v>6332.2225900000003</v>
      </c>
      <c r="I5" s="138">
        <f t="shared" si="0"/>
        <v>83676.62</v>
      </c>
      <c r="J5" s="843" t="s">
        <v>195</v>
      </c>
    </row>
    <row r="6" spans="1:10" s="845" customFormat="1" x14ac:dyDescent="0.2">
      <c r="A6" s="840">
        <v>3339</v>
      </c>
      <c r="B6" s="140" t="s">
        <v>4005</v>
      </c>
      <c r="C6" s="141">
        <v>930.75459999999998</v>
      </c>
      <c r="D6" s="143">
        <v>930.75</v>
      </c>
      <c r="E6" s="143">
        <v>0</v>
      </c>
      <c r="F6" s="143">
        <v>0</v>
      </c>
      <c r="G6" s="143">
        <v>493.63</v>
      </c>
      <c r="H6" s="142">
        <v>493.63460000000003</v>
      </c>
      <c r="I6" s="141">
        <v>437.12</v>
      </c>
      <c r="J6" s="847">
        <v>0.95</v>
      </c>
    </row>
    <row r="7" spans="1:10" s="845" customFormat="1" x14ac:dyDescent="0.2">
      <c r="A7" s="840">
        <v>3396</v>
      </c>
      <c r="B7" s="140" t="s">
        <v>4006</v>
      </c>
      <c r="C7" s="141">
        <v>1450</v>
      </c>
      <c r="D7" s="143">
        <v>1450</v>
      </c>
      <c r="E7" s="143">
        <v>0</v>
      </c>
      <c r="F7" s="143">
        <v>0</v>
      </c>
      <c r="G7" s="143">
        <v>0</v>
      </c>
      <c r="H7" s="142">
        <v>0</v>
      </c>
      <c r="I7" s="141">
        <v>1450</v>
      </c>
      <c r="J7" s="847">
        <v>0.95</v>
      </c>
    </row>
    <row r="8" spans="1:10" s="845" customFormat="1" ht="24" customHeight="1" x14ac:dyDescent="0.2">
      <c r="A8" s="840">
        <v>3311</v>
      </c>
      <c r="B8" s="140" t="s">
        <v>1953</v>
      </c>
      <c r="C8" s="141">
        <v>5070.17101</v>
      </c>
      <c r="D8" s="143">
        <v>4841.25</v>
      </c>
      <c r="E8" s="143">
        <v>0</v>
      </c>
      <c r="F8" s="143">
        <v>1417.26</v>
      </c>
      <c r="G8" s="143">
        <v>2047.1499999999999</v>
      </c>
      <c r="H8" s="142">
        <v>2047.1510099999998</v>
      </c>
      <c r="I8" s="141">
        <v>1605.76</v>
      </c>
      <c r="J8" s="847">
        <v>0.95</v>
      </c>
    </row>
    <row r="9" spans="1:10" s="845" customFormat="1" x14ac:dyDescent="0.2">
      <c r="A9" s="840">
        <v>3265</v>
      </c>
      <c r="B9" s="140" t="s">
        <v>1951</v>
      </c>
      <c r="C9" s="141">
        <v>816.61599999999999</v>
      </c>
      <c r="D9" s="143">
        <v>816.62</v>
      </c>
      <c r="E9" s="143">
        <v>0</v>
      </c>
      <c r="F9" s="143">
        <v>358.99</v>
      </c>
      <c r="G9" s="143">
        <v>457.63</v>
      </c>
      <c r="H9" s="142">
        <v>457.62599999999998</v>
      </c>
      <c r="I9" s="141">
        <v>0</v>
      </c>
      <c r="J9" s="847">
        <v>0.95</v>
      </c>
    </row>
    <row r="10" spans="1:10" s="845" customFormat="1" ht="24" customHeight="1" x14ac:dyDescent="0.2">
      <c r="A10" s="840">
        <v>3303</v>
      </c>
      <c r="B10" s="140" t="s">
        <v>1952</v>
      </c>
      <c r="C10" s="141">
        <v>14000</v>
      </c>
      <c r="D10" s="143">
        <v>14000</v>
      </c>
      <c r="E10" s="143">
        <v>0</v>
      </c>
      <c r="F10" s="143">
        <v>493.08</v>
      </c>
      <c r="G10" s="143">
        <v>329.12</v>
      </c>
      <c r="H10" s="142">
        <v>329.12</v>
      </c>
      <c r="I10" s="141">
        <v>13177.8</v>
      </c>
      <c r="J10" s="847">
        <v>0.9</v>
      </c>
    </row>
    <row r="11" spans="1:10" s="845" customFormat="1" x14ac:dyDescent="0.2">
      <c r="A11" s="840">
        <v>3255</v>
      </c>
      <c r="B11" s="140" t="s">
        <v>1950</v>
      </c>
      <c r="C11" s="141">
        <v>59999.997000000003</v>
      </c>
      <c r="D11" s="143">
        <v>60000</v>
      </c>
      <c r="E11" s="143">
        <v>0</v>
      </c>
      <c r="F11" s="143">
        <v>188.16</v>
      </c>
      <c r="G11" s="143">
        <v>2535.8000000000002</v>
      </c>
      <c r="H11" s="142">
        <v>2535.797</v>
      </c>
      <c r="I11" s="141">
        <v>57276.04</v>
      </c>
      <c r="J11" s="847">
        <v>0.9</v>
      </c>
    </row>
    <row r="12" spans="1:10" s="845" customFormat="1" x14ac:dyDescent="0.2">
      <c r="A12" s="840">
        <v>3309</v>
      </c>
      <c r="B12" s="140" t="s">
        <v>3580</v>
      </c>
      <c r="C12" s="141">
        <v>10198.793980000002</v>
      </c>
      <c r="D12" s="143">
        <v>8541.7800000000007</v>
      </c>
      <c r="E12" s="143">
        <v>0</v>
      </c>
      <c r="F12" s="143">
        <v>0</v>
      </c>
      <c r="G12" s="143">
        <v>468.89</v>
      </c>
      <c r="H12" s="142">
        <v>468.89398000000006</v>
      </c>
      <c r="I12" s="141">
        <v>9729.9000000000015</v>
      </c>
      <c r="J12" s="847">
        <v>0.95</v>
      </c>
    </row>
    <row r="13" spans="1:10" s="845" customFormat="1" ht="18" customHeight="1" x14ac:dyDescent="0.2">
      <c r="A13" s="839"/>
      <c r="B13" s="137" t="s">
        <v>3958</v>
      </c>
      <c r="C13" s="138">
        <f>SUM(C14:C15)</f>
        <v>173080</v>
      </c>
      <c r="D13" s="138">
        <f t="shared" ref="D13:I13" si="1">SUM(D14:D15)</f>
        <v>173080</v>
      </c>
      <c r="E13" s="138">
        <f t="shared" si="1"/>
        <v>0</v>
      </c>
      <c r="F13" s="138">
        <f t="shared" si="1"/>
        <v>0</v>
      </c>
      <c r="G13" s="138">
        <f t="shared" si="1"/>
        <v>150.04</v>
      </c>
      <c r="H13" s="138">
        <f t="shared" si="1"/>
        <v>150.04</v>
      </c>
      <c r="I13" s="138">
        <f t="shared" si="1"/>
        <v>172929.96000000002</v>
      </c>
      <c r="J13" s="843" t="s">
        <v>195</v>
      </c>
    </row>
    <row r="14" spans="1:10" s="845" customFormat="1" x14ac:dyDescent="0.2">
      <c r="A14" s="840">
        <v>3384</v>
      </c>
      <c r="B14" s="140" t="s">
        <v>3582</v>
      </c>
      <c r="C14" s="141">
        <v>89000</v>
      </c>
      <c r="D14" s="143">
        <v>89000</v>
      </c>
      <c r="E14" s="143">
        <v>0</v>
      </c>
      <c r="F14" s="143">
        <v>0</v>
      </c>
      <c r="G14" s="143">
        <v>59.29</v>
      </c>
      <c r="H14" s="142">
        <v>59.29</v>
      </c>
      <c r="I14" s="141">
        <v>88940.71</v>
      </c>
      <c r="J14" s="847">
        <v>0.9</v>
      </c>
    </row>
    <row r="15" spans="1:10" s="845" customFormat="1" x14ac:dyDescent="0.2">
      <c r="A15" s="840">
        <v>3263</v>
      </c>
      <c r="B15" s="140" t="s">
        <v>3579</v>
      </c>
      <c r="C15" s="141">
        <v>84080</v>
      </c>
      <c r="D15" s="143">
        <v>84080</v>
      </c>
      <c r="E15" s="143">
        <v>0</v>
      </c>
      <c r="F15" s="143">
        <v>0</v>
      </c>
      <c r="G15" s="143">
        <v>90.75</v>
      </c>
      <c r="H15" s="142">
        <v>90.75</v>
      </c>
      <c r="I15" s="141">
        <v>83989.25</v>
      </c>
      <c r="J15" s="847">
        <v>0.9</v>
      </c>
    </row>
    <row r="16" spans="1:10" s="845" customFormat="1" ht="18.75" customHeight="1" x14ac:dyDescent="0.2">
      <c r="A16" s="839"/>
      <c r="B16" s="137" t="s">
        <v>3949</v>
      </c>
      <c r="C16" s="138">
        <f>SUM(C17:C37)</f>
        <v>1574991.6994400001</v>
      </c>
      <c r="D16" s="138">
        <f t="shared" ref="D16:I16" si="2">SUM(D17:D37)</f>
        <v>1574991.71</v>
      </c>
      <c r="E16" s="138">
        <f t="shared" si="2"/>
        <v>184.48</v>
      </c>
      <c r="F16" s="138">
        <f t="shared" si="2"/>
        <v>4066.98</v>
      </c>
      <c r="G16" s="138">
        <f t="shared" si="2"/>
        <v>219747.09999999998</v>
      </c>
      <c r="H16" s="138">
        <f t="shared" si="2"/>
        <v>219747.08943999998</v>
      </c>
      <c r="I16" s="138">
        <f t="shared" si="2"/>
        <v>1350993.1500000001</v>
      </c>
      <c r="J16" s="139" t="s">
        <v>195</v>
      </c>
    </row>
    <row r="17" spans="1:10" s="845" customFormat="1" x14ac:dyDescent="0.2">
      <c r="A17" s="840">
        <v>3317</v>
      </c>
      <c r="B17" s="140" t="s">
        <v>3397</v>
      </c>
      <c r="C17" s="141">
        <v>190999.995</v>
      </c>
      <c r="D17" s="143">
        <v>190999.99</v>
      </c>
      <c r="E17" s="143">
        <v>0</v>
      </c>
      <c r="F17" s="143">
        <v>0</v>
      </c>
      <c r="G17" s="143">
        <v>46.58</v>
      </c>
      <c r="H17" s="142">
        <v>46.585000000000001</v>
      </c>
      <c r="I17" s="141">
        <v>190953.41</v>
      </c>
      <c r="J17" s="847">
        <v>0.9</v>
      </c>
    </row>
    <row r="18" spans="1:10" s="845" customFormat="1" x14ac:dyDescent="0.2">
      <c r="A18" s="840">
        <v>3320</v>
      </c>
      <c r="B18" s="140" t="s">
        <v>3400</v>
      </c>
      <c r="C18" s="141">
        <v>28999.990600000001</v>
      </c>
      <c r="D18" s="143">
        <v>28999.989999999998</v>
      </c>
      <c r="E18" s="143">
        <v>0</v>
      </c>
      <c r="F18" s="143">
        <v>0</v>
      </c>
      <c r="G18" s="143">
        <v>24678.989999999998</v>
      </c>
      <c r="H18" s="142">
        <v>24678.990600000001</v>
      </c>
      <c r="I18" s="141">
        <v>4321</v>
      </c>
      <c r="J18" s="847">
        <v>0.9</v>
      </c>
    </row>
    <row r="19" spans="1:10" s="845" customFormat="1" x14ac:dyDescent="0.2">
      <c r="A19" s="840">
        <v>3326</v>
      </c>
      <c r="B19" s="140" t="s">
        <v>3404</v>
      </c>
      <c r="C19" s="141">
        <v>49999.991419999998</v>
      </c>
      <c r="D19" s="143">
        <v>49999.99</v>
      </c>
      <c r="E19" s="143">
        <v>0</v>
      </c>
      <c r="F19" s="143">
        <v>0</v>
      </c>
      <c r="G19" s="143">
        <v>7940.51</v>
      </c>
      <c r="H19" s="142">
        <v>7940.5114199999998</v>
      </c>
      <c r="I19" s="141">
        <v>42059.479999999996</v>
      </c>
      <c r="J19" s="847">
        <v>0.9</v>
      </c>
    </row>
    <row r="20" spans="1:10" s="845" customFormat="1" ht="21" x14ac:dyDescent="0.2">
      <c r="A20" s="840">
        <v>3323</v>
      </c>
      <c r="B20" s="140" t="s">
        <v>4010</v>
      </c>
      <c r="C20" s="141">
        <v>51500</v>
      </c>
      <c r="D20" s="143">
        <v>51500</v>
      </c>
      <c r="E20" s="143">
        <v>0</v>
      </c>
      <c r="F20" s="143">
        <v>0</v>
      </c>
      <c r="G20" s="143">
        <v>66.55</v>
      </c>
      <c r="H20" s="142">
        <v>66.55</v>
      </c>
      <c r="I20" s="141">
        <v>51433.45</v>
      </c>
      <c r="J20" s="847">
        <v>0.9</v>
      </c>
    </row>
    <row r="21" spans="1:10" s="845" customFormat="1" x14ac:dyDescent="0.2">
      <c r="A21" s="840">
        <v>3322</v>
      </c>
      <c r="B21" s="140" t="s">
        <v>3402</v>
      </c>
      <c r="C21" s="141">
        <v>22000</v>
      </c>
      <c r="D21" s="143">
        <v>22000</v>
      </c>
      <c r="E21" s="143">
        <v>0</v>
      </c>
      <c r="F21" s="143">
        <v>0</v>
      </c>
      <c r="G21" s="143">
        <v>260.14999999999998</v>
      </c>
      <c r="H21" s="142">
        <v>260.14999999999998</v>
      </c>
      <c r="I21" s="141">
        <v>21739.85</v>
      </c>
      <c r="J21" s="847">
        <v>0.9</v>
      </c>
    </row>
    <row r="22" spans="1:10" s="845" customFormat="1" ht="24" customHeight="1" x14ac:dyDescent="0.2">
      <c r="A22" s="840">
        <v>3325</v>
      </c>
      <c r="B22" s="140" t="s">
        <v>3403</v>
      </c>
      <c r="C22" s="141">
        <v>67999.993950000004</v>
      </c>
      <c r="D22" s="143">
        <v>67999.990000000005</v>
      </c>
      <c r="E22" s="143">
        <v>0</v>
      </c>
      <c r="F22" s="143">
        <v>0</v>
      </c>
      <c r="G22" s="143">
        <v>3050.2299999999996</v>
      </c>
      <c r="H22" s="142">
        <v>3050.2339500000003</v>
      </c>
      <c r="I22" s="141">
        <v>64949.760000000002</v>
      </c>
      <c r="J22" s="847">
        <v>0.9</v>
      </c>
    </row>
    <row r="23" spans="1:10" s="845" customFormat="1" x14ac:dyDescent="0.2">
      <c r="A23" s="840">
        <v>3321</v>
      </c>
      <c r="B23" s="140" t="s">
        <v>3401</v>
      </c>
      <c r="C23" s="141">
        <v>134000</v>
      </c>
      <c r="D23" s="143">
        <v>134000</v>
      </c>
      <c r="E23" s="143">
        <v>0</v>
      </c>
      <c r="F23" s="143">
        <v>0</v>
      </c>
      <c r="G23" s="143">
        <v>1030.8999999999999</v>
      </c>
      <c r="H23" s="142">
        <v>1030.9000000000001</v>
      </c>
      <c r="I23" s="141">
        <v>132969.1</v>
      </c>
      <c r="J23" s="847">
        <v>0.9</v>
      </c>
    </row>
    <row r="24" spans="1:10" s="845" customFormat="1" ht="24" customHeight="1" x14ac:dyDescent="0.2">
      <c r="A24" s="840">
        <v>3318</v>
      </c>
      <c r="B24" s="140" t="s">
        <v>3398</v>
      </c>
      <c r="C24" s="141">
        <v>166149.98829000001</v>
      </c>
      <c r="D24" s="143">
        <v>166149.99</v>
      </c>
      <c r="E24" s="143">
        <v>0</v>
      </c>
      <c r="F24" s="143">
        <v>0</v>
      </c>
      <c r="G24" s="143">
        <v>81969.679999999993</v>
      </c>
      <c r="H24" s="142">
        <v>81969.678289999996</v>
      </c>
      <c r="I24" s="141">
        <v>84180.31</v>
      </c>
      <c r="J24" s="847">
        <v>0.9</v>
      </c>
    </row>
    <row r="25" spans="1:10" s="845" customFormat="1" ht="24" customHeight="1" x14ac:dyDescent="0.2">
      <c r="A25" s="840">
        <v>3319</v>
      </c>
      <c r="B25" s="140" t="s">
        <v>3399</v>
      </c>
      <c r="C25" s="141">
        <v>313000.12</v>
      </c>
      <c r="D25" s="143">
        <v>313000.12</v>
      </c>
      <c r="E25" s="143">
        <v>184.48</v>
      </c>
      <c r="F25" s="143">
        <v>39.64</v>
      </c>
      <c r="G25" s="143">
        <v>223.85</v>
      </c>
      <c r="H25" s="142">
        <v>223.85</v>
      </c>
      <c r="I25" s="141">
        <v>312552.15000000002</v>
      </c>
      <c r="J25" s="847">
        <v>0.9</v>
      </c>
    </row>
    <row r="26" spans="1:10" s="845" customFormat="1" ht="34.5" customHeight="1" x14ac:dyDescent="0.2">
      <c r="A26" s="840">
        <v>3262</v>
      </c>
      <c r="B26" s="140" t="s">
        <v>1903</v>
      </c>
      <c r="C26" s="141">
        <v>4613.9983599999996</v>
      </c>
      <c r="D26" s="143">
        <v>4614</v>
      </c>
      <c r="E26" s="143">
        <v>0</v>
      </c>
      <c r="F26" s="143">
        <v>183.17999999999998</v>
      </c>
      <c r="G26" s="143">
        <v>751.76</v>
      </c>
      <c r="H26" s="142">
        <v>751.7583599999997</v>
      </c>
      <c r="I26" s="141">
        <v>3679.06</v>
      </c>
      <c r="J26" s="847">
        <v>0.85</v>
      </c>
    </row>
    <row r="27" spans="1:10" s="845" customFormat="1" ht="24" customHeight="1" x14ac:dyDescent="0.2">
      <c r="A27" s="840">
        <v>3392</v>
      </c>
      <c r="B27" s="140" t="s">
        <v>3950</v>
      </c>
      <c r="C27" s="141">
        <v>102999.993</v>
      </c>
      <c r="D27" s="143">
        <v>103000</v>
      </c>
      <c r="E27" s="143">
        <v>0</v>
      </c>
      <c r="F27" s="143">
        <v>0</v>
      </c>
      <c r="G27" s="143">
        <v>66.92</v>
      </c>
      <c r="H27" s="142">
        <v>66.912999999999997</v>
      </c>
      <c r="I27" s="141">
        <v>102933.08</v>
      </c>
      <c r="J27" s="847">
        <v>0.9</v>
      </c>
    </row>
    <row r="28" spans="1:10" s="845" customFormat="1" x14ac:dyDescent="0.2">
      <c r="A28" s="840">
        <v>3364</v>
      </c>
      <c r="B28" s="140" t="s">
        <v>3951</v>
      </c>
      <c r="C28" s="141">
        <v>90.75</v>
      </c>
      <c r="D28" s="143">
        <v>90.75</v>
      </c>
      <c r="E28" s="143">
        <v>0</v>
      </c>
      <c r="F28" s="143">
        <v>0</v>
      </c>
      <c r="G28" s="143">
        <v>90.75</v>
      </c>
      <c r="H28" s="142">
        <v>90.75</v>
      </c>
      <c r="I28" s="141">
        <v>0</v>
      </c>
      <c r="J28" s="847">
        <v>0.9</v>
      </c>
    </row>
    <row r="29" spans="1:10" s="845" customFormat="1" ht="24" customHeight="1" x14ac:dyDescent="0.2">
      <c r="A29" s="840">
        <v>3363</v>
      </c>
      <c r="B29" s="140" t="s">
        <v>3952</v>
      </c>
      <c r="C29" s="141">
        <v>29000</v>
      </c>
      <c r="D29" s="143">
        <v>29000</v>
      </c>
      <c r="E29" s="143">
        <v>0</v>
      </c>
      <c r="F29" s="143">
        <v>0</v>
      </c>
      <c r="G29" s="143">
        <v>90.75</v>
      </c>
      <c r="H29" s="142">
        <v>90.75</v>
      </c>
      <c r="I29" s="141">
        <v>28909.25</v>
      </c>
      <c r="J29" s="847">
        <v>0.9</v>
      </c>
    </row>
    <row r="30" spans="1:10" s="845" customFormat="1" ht="24" customHeight="1" x14ac:dyDescent="0.2">
      <c r="A30" s="840">
        <v>3362</v>
      </c>
      <c r="B30" s="140" t="s">
        <v>3953</v>
      </c>
      <c r="C30" s="141">
        <v>81000</v>
      </c>
      <c r="D30" s="143">
        <v>81000</v>
      </c>
      <c r="E30" s="143">
        <v>0</v>
      </c>
      <c r="F30" s="143">
        <v>0</v>
      </c>
      <c r="G30" s="143">
        <v>90.75</v>
      </c>
      <c r="H30" s="142">
        <v>90.75</v>
      </c>
      <c r="I30" s="141">
        <v>80909.25</v>
      </c>
      <c r="J30" s="847">
        <v>0.9</v>
      </c>
    </row>
    <row r="31" spans="1:10" s="845" customFormat="1" x14ac:dyDescent="0.2">
      <c r="A31" s="840">
        <v>3367</v>
      </c>
      <c r="B31" s="140" t="s">
        <v>3954</v>
      </c>
      <c r="C31" s="141">
        <v>43399.995000000003</v>
      </c>
      <c r="D31" s="143">
        <v>43400</v>
      </c>
      <c r="E31" s="143">
        <v>0</v>
      </c>
      <c r="F31" s="143">
        <v>0</v>
      </c>
      <c r="G31" s="143">
        <v>46.59</v>
      </c>
      <c r="H31" s="142">
        <v>46.585000000000001</v>
      </c>
      <c r="I31" s="141">
        <v>43353.41</v>
      </c>
      <c r="J31" s="847">
        <v>0.9</v>
      </c>
    </row>
    <row r="32" spans="1:10" s="845" customFormat="1" x14ac:dyDescent="0.2">
      <c r="A32" s="840">
        <v>3204</v>
      </c>
      <c r="B32" s="140" t="s">
        <v>1901</v>
      </c>
      <c r="C32" s="141">
        <v>56230.715899999996</v>
      </c>
      <c r="D32" s="143">
        <v>56230.720000000001</v>
      </c>
      <c r="E32" s="143">
        <v>0</v>
      </c>
      <c r="F32" s="143">
        <v>314.60000000000002</v>
      </c>
      <c r="G32" s="143">
        <v>34224.120000000003</v>
      </c>
      <c r="H32" s="142">
        <v>34224.115899999997</v>
      </c>
      <c r="I32" s="141">
        <v>21692</v>
      </c>
      <c r="J32" s="847">
        <v>0.9</v>
      </c>
    </row>
    <row r="33" spans="1:10" s="845" customFormat="1" x14ac:dyDescent="0.2">
      <c r="A33" s="840">
        <v>3368</v>
      </c>
      <c r="B33" s="140" t="s">
        <v>3955</v>
      </c>
      <c r="C33" s="141">
        <v>56499.995000000003</v>
      </c>
      <c r="D33" s="143">
        <v>56500</v>
      </c>
      <c r="E33" s="143">
        <v>0</v>
      </c>
      <c r="F33" s="143">
        <v>0</v>
      </c>
      <c r="G33" s="143">
        <v>46.59</v>
      </c>
      <c r="H33" s="142">
        <v>46.585000000000001</v>
      </c>
      <c r="I33" s="141">
        <v>56453.41</v>
      </c>
      <c r="J33" s="847">
        <v>0.9</v>
      </c>
    </row>
    <row r="34" spans="1:10" s="845" customFormat="1" x14ac:dyDescent="0.2">
      <c r="A34" s="840">
        <v>3205</v>
      </c>
      <c r="B34" s="140" t="s">
        <v>1902</v>
      </c>
      <c r="C34" s="141">
        <v>35036.566939999997</v>
      </c>
      <c r="D34" s="143">
        <v>35036.560000000005</v>
      </c>
      <c r="E34" s="143">
        <v>0</v>
      </c>
      <c r="F34" s="143">
        <v>289.19</v>
      </c>
      <c r="G34" s="143">
        <v>34747.370000000003</v>
      </c>
      <c r="H34" s="142">
        <v>34747.376939999995</v>
      </c>
      <c r="I34" s="141">
        <v>0</v>
      </c>
      <c r="J34" s="847">
        <v>0.9</v>
      </c>
    </row>
    <row r="35" spans="1:10" s="845" customFormat="1" x14ac:dyDescent="0.2">
      <c r="A35" s="840">
        <v>3302</v>
      </c>
      <c r="B35" s="140" t="s">
        <v>1904</v>
      </c>
      <c r="C35" s="141">
        <v>32469.612520000002</v>
      </c>
      <c r="D35" s="143">
        <v>32469.609999999997</v>
      </c>
      <c r="E35" s="143">
        <v>0</v>
      </c>
      <c r="F35" s="143">
        <v>3240.37</v>
      </c>
      <c r="G35" s="143">
        <v>29229.239999999998</v>
      </c>
      <c r="H35" s="142">
        <v>29229.242520000003</v>
      </c>
      <c r="I35" s="141">
        <v>0</v>
      </c>
      <c r="J35" s="847">
        <v>0.9</v>
      </c>
    </row>
    <row r="36" spans="1:10" s="845" customFormat="1" ht="21" x14ac:dyDescent="0.2">
      <c r="A36" s="840">
        <v>3369</v>
      </c>
      <c r="B36" s="140" t="s">
        <v>3956</v>
      </c>
      <c r="C36" s="141">
        <v>60999.993460000005</v>
      </c>
      <c r="D36" s="143">
        <v>61000.000000000007</v>
      </c>
      <c r="E36" s="143">
        <v>0</v>
      </c>
      <c r="F36" s="143">
        <v>0</v>
      </c>
      <c r="G36" s="143">
        <v>828.62</v>
      </c>
      <c r="H36" s="142">
        <v>828.61345999999992</v>
      </c>
      <c r="I36" s="141">
        <v>60171.380000000005</v>
      </c>
      <c r="J36" s="847">
        <v>0.9</v>
      </c>
    </row>
    <row r="37" spans="1:10" s="845" customFormat="1" ht="21" x14ac:dyDescent="0.2">
      <c r="A37" s="840">
        <v>3370</v>
      </c>
      <c r="B37" s="140" t="s">
        <v>3957</v>
      </c>
      <c r="C37" s="141">
        <v>48000</v>
      </c>
      <c r="D37" s="143">
        <v>48000</v>
      </c>
      <c r="E37" s="143">
        <v>0</v>
      </c>
      <c r="F37" s="143">
        <v>0</v>
      </c>
      <c r="G37" s="143">
        <v>266.2</v>
      </c>
      <c r="H37" s="142">
        <v>266.2</v>
      </c>
      <c r="I37" s="141">
        <v>47733.8</v>
      </c>
      <c r="J37" s="847">
        <v>0.9</v>
      </c>
    </row>
    <row r="38" spans="1:10" s="845" customFormat="1" ht="18" customHeight="1" x14ac:dyDescent="0.2">
      <c r="A38" s="839"/>
      <c r="B38" s="137" t="s">
        <v>682</v>
      </c>
      <c r="C38" s="138">
        <f>SUM(C39:C45)</f>
        <v>423332.92807000002</v>
      </c>
      <c r="D38" s="138">
        <f t="shared" ref="D38:I38" si="3">SUM(D39:D45)</f>
        <v>408600.58999999997</v>
      </c>
      <c r="E38" s="138">
        <f t="shared" si="3"/>
        <v>0</v>
      </c>
      <c r="F38" s="138">
        <f t="shared" si="3"/>
        <v>0</v>
      </c>
      <c r="G38" s="138">
        <f t="shared" si="3"/>
        <v>3685.32</v>
      </c>
      <c r="H38" s="138">
        <f t="shared" si="3"/>
        <v>3685.3280699999996</v>
      </c>
      <c r="I38" s="138">
        <f t="shared" si="3"/>
        <v>419647.6</v>
      </c>
      <c r="J38" s="843" t="s">
        <v>195</v>
      </c>
    </row>
    <row r="39" spans="1:10" s="845" customFormat="1" x14ac:dyDescent="0.2">
      <c r="A39" s="840">
        <v>3399</v>
      </c>
      <c r="B39" s="140" t="s">
        <v>3959</v>
      </c>
      <c r="C39" s="141">
        <v>200000</v>
      </c>
      <c r="D39" s="143">
        <v>200000</v>
      </c>
      <c r="E39" s="143">
        <v>0</v>
      </c>
      <c r="F39" s="143">
        <v>0</v>
      </c>
      <c r="G39" s="143">
        <v>0</v>
      </c>
      <c r="H39" s="142">
        <v>0</v>
      </c>
      <c r="I39" s="141">
        <v>200000</v>
      </c>
      <c r="J39" s="847">
        <v>0.9</v>
      </c>
    </row>
    <row r="40" spans="1:10" s="845" customFormat="1" x14ac:dyDescent="0.2">
      <c r="A40" s="840">
        <v>3208</v>
      </c>
      <c r="B40" s="140" t="s">
        <v>3417</v>
      </c>
      <c r="C40" s="141">
        <v>95000</v>
      </c>
      <c r="D40" s="143">
        <v>95000</v>
      </c>
      <c r="E40" s="143">
        <v>0</v>
      </c>
      <c r="F40" s="143">
        <v>0</v>
      </c>
      <c r="G40" s="143">
        <v>131.89000000000001</v>
      </c>
      <c r="H40" s="142">
        <v>131.88999999999999</v>
      </c>
      <c r="I40" s="141">
        <v>94868.11</v>
      </c>
      <c r="J40" s="847">
        <v>0.9</v>
      </c>
    </row>
    <row r="41" spans="1:10" s="845" customFormat="1" ht="24" customHeight="1" x14ac:dyDescent="0.2">
      <c r="A41" s="840">
        <v>3312</v>
      </c>
      <c r="B41" s="140" t="s">
        <v>3960</v>
      </c>
      <c r="C41" s="141">
        <v>7304.2</v>
      </c>
      <c r="D41" s="143">
        <v>5080.4699999999993</v>
      </c>
      <c r="E41" s="143">
        <v>0</v>
      </c>
      <c r="F41" s="143">
        <v>0</v>
      </c>
      <c r="G41" s="143">
        <v>0</v>
      </c>
      <c r="H41" s="142">
        <v>0</v>
      </c>
      <c r="I41" s="141">
        <v>7304.2</v>
      </c>
      <c r="J41" s="847">
        <v>0.95</v>
      </c>
    </row>
    <row r="42" spans="1:10" s="845" customFormat="1" ht="24" customHeight="1" x14ac:dyDescent="0.2">
      <c r="A42" s="840">
        <v>3315</v>
      </c>
      <c r="B42" s="140" t="s">
        <v>3961</v>
      </c>
      <c r="C42" s="141">
        <v>2654.3199999999997</v>
      </c>
      <c r="D42" s="143">
        <v>1022.41</v>
      </c>
      <c r="E42" s="143">
        <v>0</v>
      </c>
      <c r="F42" s="143">
        <v>0</v>
      </c>
      <c r="G42" s="143">
        <v>0</v>
      </c>
      <c r="H42" s="142">
        <v>0</v>
      </c>
      <c r="I42" s="141">
        <v>2654.3199999999997</v>
      </c>
      <c r="J42" s="847">
        <v>0.95</v>
      </c>
    </row>
    <row r="43" spans="1:10" s="845" customFormat="1" x14ac:dyDescent="0.2">
      <c r="A43" s="840">
        <v>3207</v>
      </c>
      <c r="B43" s="140" t="s">
        <v>3416</v>
      </c>
      <c r="C43" s="141">
        <v>100000</v>
      </c>
      <c r="D43" s="143">
        <v>100000</v>
      </c>
      <c r="E43" s="143">
        <v>0</v>
      </c>
      <c r="F43" s="143">
        <v>0</v>
      </c>
      <c r="G43" s="143">
        <v>131.89000000000001</v>
      </c>
      <c r="H43" s="142">
        <v>131.88999999999999</v>
      </c>
      <c r="I43" s="141">
        <v>99868.11</v>
      </c>
      <c r="J43" s="847">
        <v>0.9</v>
      </c>
    </row>
    <row r="44" spans="1:10" s="845" customFormat="1" ht="24" customHeight="1" x14ac:dyDescent="0.2">
      <c r="A44" s="840">
        <v>3313</v>
      </c>
      <c r="B44" s="140" t="s">
        <v>3962</v>
      </c>
      <c r="C44" s="141">
        <v>9724.49</v>
      </c>
      <c r="D44" s="143">
        <v>3391.2599999999998</v>
      </c>
      <c r="E44" s="143">
        <v>0</v>
      </c>
      <c r="F44" s="143">
        <v>0</v>
      </c>
      <c r="G44" s="143">
        <v>0</v>
      </c>
      <c r="H44" s="142">
        <v>0</v>
      </c>
      <c r="I44" s="141">
        <v>9724.49</v>
      </c>
      <c r="J44" s="847">
        <v>0.95</v>
      </c>
    </row>
    <row r="45" spans="1:10" s="845" customFormat="1" ht="24" customHeight="1" x14ac:dyDescent="0.2">
      <c r="A45" s="840">
        <v>3314</v>
      </c>
      <c r="B45" s="140" t="s">
        <v>3963</v>
      </c>
      <c r="C45" s="141">
        <v>8649.9180699999997</v>
      </c>
      <c r="D45" s="143">
        <v>4106.45</v>
      </c>
      <c r="E45" s="143">
        <v>0</v>
      </c>
      <c r="F45" s="143">
        <v>0</v>
      </c>
      <c r="G45" s="143">
        <v>3421.54</v>
      </c>
      <c r="H45" s="142">
        <v>3421.5480699999998</v>
      </c>
      <c r="I45" s="141">
        <v>5228.37</v>
      </c>
      <c r="J45" s="847">
        <v>0.95</v>
      </c>
    </row>
    <row r="46" spans="1:10" s="845" customFormat="1" ht="18" customHeight="1" x14ac:dyDescent="0.2">
      <c r="A46" s="839"/>
      <c r="B46" s="137" t="s">
        <v>684</v>
      </c>
      <c r="C46" s="138">
        <f>SUM(C47:C60)</f>
        <v>635788.51850000001</v>
      </c>
      <c r="D46" s="138">
        <f t="shared" ref="D46:I46" si="4">SUM(D47:D60)</f>
        <v>634995.78999999992</v>
      </c>
      <c r="E46" s="138">
        <f t="shared" si="4"/>
        <v>1901</v>
      </c>
      <c r="F46" s="138">
        <f t="shared" si="4"/>
        <v>4594.82</v>
      </c>
      <c r="G46" s="138">
        <f t="shared" si="4"/>
        <v>2809.2800000000007</v>
      </c>
      <c r="H46" s="138">
        <f t="shared" si="4"/>
        <v>3302.0085000000004</v>
      </c>
      <c r="I46" s="138">
        <f t="shared" si="4"/>
        <v>625990.68999999994</v>
      </c>
      <c r="J46" s="843" t="s">
        <v>195</v>
      </c>
    </row>
    <row r="47" spans="1:10" s="845" customFormat="1" x14ac:dyDescent="0.2">
      <c r="A47" s="840">
        <v>3388</v>
      </c>
      <c r="B47" s="140" t="s">
        <v>3964</v>
      </c>
      <c r="C47" s="141">
        <v>26999.993000000002</v>
      </c>
      <c r="D47" s="143">
        <v>27000</v>
      </c>
      <c r="E47" s="143">
        <v>0</v>
      </c>
      <c r="F47" s="143">
        <v>0</v>
      </c>
      <c r="G47" s="143">
        <v>66.92</v>
      </c>
      <c r="H47" s="142">
        <v>66.912999999999997</v>
      </c>
      <c r="I47" s="141">
        <v>26933.08</v>
      </c>
      <c r="J47" s="847">
        <v>0.9</v>
      </c>
    </row>
    <row r="48" spans="1:10" s="845" customFormat="1" x14ac:dyDescent="0.2">
      <c r="A48" s="840">
        <v>3235</v>
      </c>
      <c r="B48" s="140" t="s">
        <v>3965</v>
      </c>
      <c r="C48" s="141">
        <v>110500</v>
      </c>
      <c r="D48" s="143">
        <v>110500</v>
      </c>
      <c r="E48" s="143">
        <v>0</v>
      </c>
      <c r="F48" s="143">
        <v>0</v>
      </c>
      <c r="G48" s="143">
        <v>0</v>
      </c>
      <c r="H48" s="142">
        <v>0</v>
      </c>
      <c r="I48" s="141">
        <v>110500</v>
      </c>
      <c r="J48" s="847">
        <v>0.9</v>
      </c>
    </row>
    <row r="49" spans="1:10" s="845" customFormat="1" x14ac:dyDescent="0.2">
      <c r="A49" s="840">
        <v>3327</v>
      </c>
      <c r="B49" s="140" t="s">
        <v>3428</v>
      </c>
      <c r="C49" s="141">
        <v>12800</v>
      </c>
      <c r="D49" s="143">
        <v>12800</v>
      </c>
      <c r="E49" s="143">
        <v>0</v>
      </c>
      <c r="F49" s="143">
        <v>0</v>
      </c>
      <c r="G49" s="143">
        <v>0</v>
      </c>
      <c r="H49" s="142">
        <v>0</v>
      </c>
      <c r="I49" s="141">
        <v>12800</v>
      </c>
      <c r="J49" s="847">
        <v>0.9</v>
      </c>
    </row>
    <row r="50" spans="1:10" s="845" customFormat="1" x14ac:dyDescent="0.2">
      <c r="A50" s="840">
        <v>3305</v>
      </c>
      <c r="B50" s="140" t="s">
        <v>1910</v>
      </c>
      <c r="C50" s="141">
        <v>122999.27899999999</v>
      </c>
      <c r="D50" s="143">
        <v>122999.28</v>
      </c>
      <c r="E50" s="143">
        <v>0</v>
      </c>
      <c r="F50" s="143">
        <v>52.28</v>
      </c>
      <c r="G50" s="143">
        <v>19.529999999999998</v>
      </c>
      <c r="H50" s="142">
        <v>19.529</v>
      </c>
      <c r="I50" s="141">
        <v>122927.47</v>
      </c>
      <c r="J50" s="847">
        <v>0.9</v>
      </c>
    </row>
    <row r="51" spans="1:10" s="845" customFormat="1" x14ac:dyDescent="0.2">
      <c r="A51" s="840">
        <v>7009</v>
      </c>
      <c r="B51" s="140" t="s">
        <v>3966</v>
      </c>
      <c r="C51" s="141">
        <v>6000</v>
      </c>
      <c r="D51" s="143">
        <v>6000</v>
      </c>
      <c r="E51" s="143">
        <v>0</v>
      </c>
      <c r="F51" s="143">
        <v>0</v>
      </c>
      <c r="G51" s="143">
        <v>600</v>
      </c>
      <c r="H51" s="142">
        <v>600</v>
      </c>
      <c r="I51" s="141">
        <v>5400</v>
      </c>
      <c r="J51" s="847">
        <v>0.9</v>
      </c>
    </row>
    <row r="52" spans="1:10" s="845" customFormat="1" x14ac:dyDescent="0.2">
      <c r="A52" s="840">
        <v>3253</v>
      </c>
      <c r="B52" s="140" t="s">
        <v>1907</v>
      </c>
      <c r="C52" s="141">
        <v>31523.1914</v>
      </c>
      <c r="D52" s="143">
        <v>31523.19</v>
      </c>
      <c r="E52" s="143">
        <v>0</v>
      </c>
      <c r="F52" s="143">
        <v>208.2</v>
      </c>
      <c r="G52" s="143">
        <v>419.51</v>
      </c>
      <c r="H52" s="142">
        <v>419.51139999999998</v>
      </c>
      <c r="I52" s="141">
        <v>30895.48</v>
      </c>
      <c r="J52" s="847">
        <v>0.9</v>
      </c>
    </row>
    <row r="53" spans="1:10" s="845" customFormat="1" x14ac:dyDescent="0.2">
      <c r="A53" s="840">
        <v>3390</v>
      </c>
      <c r="B53" s="140" t="s">
        <v>3967</v>
      </c>
      <c r="C53" s="141">
        <v>23715.992000000002</v>
      </c>
      <c r="D53" s="143">
        <v>23715.989999999998</v>
      </c>
      <c r="E53" s="143">
        <v>0</v>
      </c>
      <c r="F53" s="143">
        <v>0</v>
      </c>
      <c r="G53" s="143">
        <v>109.73</v>
      </c>
      <c r="H53" s="142">
        <v>109.732</v>
      </c>
      <c r="I53" s="141">
        <v>23606.260000000002</v>
      </c>
      <c r="J53" s="847">
        <v>0.9</v>
      </c>
    </row>
    <row r="54" spans="1:10" s="845" customFormat="1" x14ac:dyDescent="0.2">
      <c r="A54" s="840">
        <v>3250</v>
      </c>
      <c r="B54" s="140" t="s">
        <v>1906</v>
      </c>
      <c r="C54" s="141">
        <v>32117.410999999996</v>
      </c>
      <c r="D54" s="143">
        <v>31499.679999999997</v>
      </c>
      <c r="E54" s="143">
        <v>0</v>
      </c>
      <c r="F54" s="143">
        <v>198.68</v>
      </c>
      <c r="G54" s="143">
        <v>170.44</v>
      </c>
      <c r="H54" s="142">
        <v>788.17100000000005</v>
      </c>
      <c r="I54" s="141">
        <v>31130.559999999998</v>
      </c>
      <c r="J54" s="847">
        <v>0.9</v>
      </c>
    </row>
    <row r="55" spans="1:10" s="845" customFormat="1" x14ac:dyDescent="0.2">
      <c r="A55" s="840">
        <v>3304</v>
      </c>
      <c r="B55" s="140" t="s">
        <v>1909</v>
      </c>
      <c r="C55" s="141">
        <v>119685.94899999999</v>
      </c>
      <c r="D55" s="143">
        <v>119685.95</v>
      </c>
      <c r="E55" s="143">
        <v>1901</v>
      </c>
      <c r="F55" s="143">
        <v>3089.9500000000003</v>
      </c>
      <c r="G55" s="143">
        <v>368.86</v>
      </c>
      <c r="H55" s="142">
        <v>368.85899999999998</v>
      </c>
      <c r="I55" s="141">
        <v>114326.14</v>
      </c>
      <c r="J55" s="847">
        <v>0.9</v>
      </c>
    </row>
    <row r="56" spans="1:10" s="845" customFormat="1" x14ac:dyDescent="0.2">
      <c r="A56" s="840">
        <v>3267</v>
      </c>
      <c r="B56" s="140" t="s">
        <v>1908</v>
      </c>
      <c r="C56" s="141">
        <v>57080.508999999998</v>
      </c>
      <c r="D56" s="143">
        <v>57080.51</v>
      </c>
      <c r="E56" s="143">
        <v>0</v>
      </c>
      <c r="F56" s="143">
        <v>1037.51</v>
      </c>
      <c r="G56" s="143">
        <v>545.31999999999994</v>
      </c>
      <c r="H56" s="142">
        <v>545.31899999999996</v>
      </c>
      <c r="I56" s="141">
        <v>55497.68</v>
      </c>
      <c r="J56" s="847">
        <v>0.9</v>
      </c>
    </row>
    <row r="57" spans="1:10" s="845" customFormat="1" ht="12.75" customHeight="1" x14ac:dyDescent="0.2">
      <c r="A57" s="840">
        <v>7000</v>
      </c>
      <c r="B57" s="140" t="s">
        <v>3968</v>
      </c>
      <c r="C57" s="141">
        <v>27026</v>
      </c>
      <c r="D57" s="143">
        <v>27026</v>
      </c>
      <c r="E57" s="143">
        <v>0</v>
      </c>
      <c r="F57" s="143">
        <v>0</v>
      </c>
      <c r="G57" s="143">
        <v>69</v>
      </c>
      <c r="H57" s="142">
        <v>69</v>
      </c>
      <c r="I57" s="141">
        <v>26957</v>
      </c>
      <c r="J57" s="847">
        <v>0.9</v>
      </c>
    </row>
    <row r="58" spans="1:10" s="845" customFormat="1" x14ac:dyDescent="0.2">
      <c r="A58" s="840">
        <v>3233</v>
      </c>
      <c r="B58" s="140" t="s">
        <v>1905</v>
      </c>
      <c r="C58" s="141">
        <v>25010.194100000001</v>
      </c>
      <c r="D58" s="143">
        <v>24835.19</v>
      </c>
      <c r="E58" s="143">
        <v>0</v>
      </c>
      <c r="F58" s="143">
        <v>8.1999999999999993</v>
      </c>
      <c r="G58" s="841">
        <v>73.67</v>
      </c>
      <c r="H58" s="142">
        <v>248.67410000000001</v>
      </c>
      <c r="I58" s="141">
        <v>24753.32</v>
      </c>
      <c r="J58" s="847">
        <v>0.9</v>
      </c>
    </row>
    <row r="59" spans="1:10" s="845" customFormat="1" x14ac:dyDescent="0.2">
      <c r="A59" s="840">
        <v>3236</v>
      </c>
      <c r="B59" s="140" t="s">
        <v>3969</v>
      </c>
      <c r="C59" s="141">
        <v>40000</v>
      </c>
      <c r="D59" s="143">
        <v>40000</v>
      </c>
      <c r="E59" s="143">
        <v>0</v>
      </c>
      <c r="F59" s="143">
        <v>0</v>
      </c>
      <c r="G59" s="143">
        <v>36.300000000000004</v>
      </c>
      <c r="H59" s="142">
        <v>36.299999999999997</v>
      </c>
      <c r="I59" s="141">
        <v>39963.699999999997</v>
      </c>
      <c r="J59" s="847">
        <v>0.9</v>
      </c>
    </row>
    <row r="60" spans="1:10" s="845" customFormat="1" ht="24" customHeight="1" x14ac:dyDescent="0.2">
      <c r="A60" s="840">
        <v>7010</v>
      </c>
      <c r="B60" s="140" t="s">
        <v>3970</v>
      </c>
      <c r="C60" s="141">
        <v>330</v>
      </c>
      <c r="D60" s="143">
        <v>330</v>
      </c>
      <c r="E60" s="143">
        <v>0</v>
      </c>
      <c r="F60" s="143">
        <v>0</v>
      </c>
      <c r="G60" s="841">
        <v>330</v>
      </c>
      <c r="H60" s="142">
        <v>30</v>
      </c>
      <c r="I60" s="141">
        <v>300</v>
      </c>
      <c r="J60" s="847">
        <v>0.9</v>
      </c>
    </row>
    <row r="61" spans="1:10" s="845" customFormat="1" ht="18" customHeight="1" x14ac:dyDescent="0.2">
      <c r="A61" s="839"/>
      <c r="B61" s="137" t="s">
        <v>685</v>
      </c>
      <c r="C61" s="138">
        <f>SUM(C62:C66)</f>
        <v>77286.162950000013</v>
      </c>
      <c r="D61" s="138">
        <f t="shared" ref="D61:I61" si="5">SUM(D62:D66)</f>
        <v>55364.375009999996</v>
      </c>
      <c r="E61" s="138">
        <f t="shared" si="5"/>
        <v>4.1539999999999999</v>
      </c>
      <c r="F61" s="138">
        <f t="shared" si="5"/>
        <v>5948.3889999999992</v>
      </c>
      <c r="G61" s="138">
        <f t="shared" si="5"/>
        <v>17842.312010000001</v>
      </c>
      <c r="H61" s="138">
        <f t="shared" si="5"/>
        <v>17842.309950000003</v>
      </c>
      <c r="I61" s="138">
        <f t="shared" si="5"/>
        <v>53491.31</v>
      </c>
      <c r="J61" s="843" t="s">
        <v>195</v>
      </c>
    </row>
    <row r="62" spans="1:10" s="845" customFormat="1" x14ac:dyDescent="0.2">
      <c r="A62" s="840">
        <v>3331</v>
      </c>
      <c r="B62" s="140" t="s">
        <v>3972</v>
      </c>
      <c r="C62" s="141">
        <v>12000</v>
      </c>
      <c r="D62" s="143">
        <v>12000</v>
      </c>
      <c r="E62" s="143">
        <v>0</v>
      </c>
      <c r="F62" s="143">
        <v>0</v>
      </c>
      <c r="G62" s="143">
        <v>0</v>
      </c>
      <c r="H62" s="142">
        <v>0</v>
      </c>
      <c r="I62" s="141">
        <v>12000</v>
      </c>
      <c r="J62" s="847">
        <v>0.57779999999999998</v>
      </c>
    </row>
    <row r="63" spans="1:10" s="845" customFormat="1" ht="34.5" customHeight="1" x14ac:dyDescent="0.2">
      <c r="A63" s="840">
        <v>3238</v>
      </c>
      <c r="B63" s="140" t="s">
        <v>1911</v>
      </c>
      <c r="C63" s="141">
        <v>4168.41</v>
      </c>
      <c r="D63" s="143">
        <v>4168.41</v>
      </c>
      <c r="E63" s="143">
        <v>4.1539999999999999</v>
      </c>
      <c r="F63" s="143">
        <v>1901.2429999999999</v>
      </c>
      <c r="G63" s="143">
        <v>2263.0129999999999</v>
      </c>
      <c r="H63" s="142">
        <v>2263.0129999999999</v>
      </c>
      <c r="I63" s="141">
        <v>0</v>
      </c>
      <c r="J63" s="847">
        <v>1</v>
      </c>
    </row>
    <row r="64" spans="1:10" s="845" customFormat="1" x14ac:dyDescent="0.2">
      <c r="A64" s="840">
        <v>3280</v>
      </c>
      <c r="B64" s="140" t="s">
        <v>3438</v>
      </c>
      <c r="C64" s="141">
        <v>3500</v>
      </c>
      <c r="D64" s="143">
        <v>3500</v>
      </c>
      <c r="E64" s="143">
        <v>0</v>
      </c>
      <c r="F64" s="143">
        <v>0</v>
      </c>
      <c r="G64" s="143">
        <v>0</v>
      </c>
      <c r="H64" s="142">
        <v>0</v>
      </c>
      <c r="I64" s="141">
        <v>3500</v>
      </c>
      <c r="J64" s="847">
        <v>0.9</v>
      </c>
    </row>
    <row r="65" spans="1:10" s="845" customFormat="1" x14ac:dyDescent="0.2">
      <c r="A65" s="840">
        <v>3256</v>
      </c>
      <c r="B65" s="140" t="s">
        <v>1912</v>
      </c>
      <c r="C65" s="141">
        <v>56482.077940000003</v>
      </c>
      <c r="D65" s="143">
        <v>34560.29</v>
      </c>
      <c r="E65" s="143">
        <v>0</v>
      </c>
      <c r="F65" s="143">
        <v>3723.3</v>
      </c>
      <c r="G65" s="143">
        <v>14812.54</v>
      </c>
      <c r="H65" s="142">
        <v>14812.537940000002</v>
      </c>
      <c r="I65" s="141">
        <v>37946.239999999998</v>
      </c>
      <c r="J65" s="847">
        <v>0.85</v>
      </c>
    </row>
    <row r="66" spans="1:10" s="845" customFormat="1" ht="24" customHeight="1" x14ac:dyDescent="0.2">
      <c r="A66" s="840">
        <v>3297</v>
      </c>
      <c r="B66" s="140" t="s">
        <v>1913</v>
      </c>
      <c r="C66" s="141">
        <v>1135.6750100000002</v>
      </c>
      <c r="D66" s="143">
        <v>1135.6750099999999</v>
      </c>
      <c r="E66" s="143">
        <v>0</v>
      </c>
      <c r="F66" s="143">
        <v>323.846</v>
      </c>
      <c r="G66" s="143">
        <v>766.75900999999999</v>
      </c>
      <c r="H66" s="142">
        <v>766.7590100000001</v>
      </c>
      <c r="I66" s="141">
        <v>45.070000000000007</v>
      </c>
      <c r="J66" s="847">
        <v>0.9</v>
      </c>
    </row>
    <row r="67" spans="1:10" s="845" customFormat="1" ht="18" customHeight="1" x14ac:dyDescent="0.2">
      <c r="A67" s="839"/>
      <c r="B67" s="137" t="s">
        <v>686</v>
      </c>
      <c r="C67" s="138">
        <f>SUM(C68)</f>
        <v>6450</v>
      </c>
      <c r="D67" s="138">
        <f t="shared" ref="D67:I67" si="6">SUM(D68)</f>
        <v>6450</v>
      </c>
      <c r="E67" s="138">
        <f t="shared" si="6"/>
        <v>0</v>
      </c>
      <c r="F67" s="138">
        <f t="shared" si="6"/>
        <v>50</v>
      </c>
      <c r="G67" s="138">
        <f t="shared" si="6"/>
        <v>0</v>
      </c>
      <c r="H67" s="138">
        <f t="shared" si="6"/>
        <v>0</v>
      </c>
      <c r="I67" s="138">
        <f t="shared" si="6"/>
        <v>6400</v>
      </c>
      <c r="J67" s="843" t="s">
        <v>195</v>
      </c>
    </row>
    <row r="68" spans="1:10" s="845" customFormat="1" x14ac:dyDescent="0.2">
      <c r="A68" s="840">
        <v>3277</v>
      </c>
      <c r="B68" s="140" t="s">
        <v>3971</v>
      </c>
      <c r="C68" s="141">
        <v>6450</v>
      </c>
      <c r="D68" s="143">
        <v>6450</v>
      </c>
      <c r="E68" s="143">
        <v>0</v>
      </c>
      <c r="F68" s="143">
        <v>50</v>
      </c>
      <c r="G68" s="143">
        <v>0</v>
      </c>
      <c r="H68" s="142">
        <v>0</v>
      </c>
      <c r="I68" s="141">
        <v>6400</v>
      </c>
      <c r="J68" s="847">
        <v>0.9</v>
      </c>
    </row>
    <row r="69" spans="1:10" s="845" customFormat="1" ht="18" customHeight="1" x14ac:dyDescent="0.2">
      <c r="A69" s="839"/>
      <c r="B69" s="137" t="s">
        <v>687</v>
      </c>
      <c r="C69" s="138">
        <f>SUM(C70:C90)</f>
        <v>695841.70552999992</v>
      </c>
      <c r="D69" s="138">
        <f t="shared" ref="D69:I69" si="7">SUM(D70:D90)</f>
        <v>669575.35000000009</v>
      </c>
      <c r="E69" s="138">
        <f t="shared" si="7"/>
        <v>0</v>
      </c>
      <c r="F69" s="138">
        <f t="shared" si="7"/>
        <v>32414.37</v>
      </c>
      <c r="G69" s="138">
        <f t="shared" si="7"/>
        <v>154258.86000000004</v>
      </c>
      <c r="H69" s="138">
        <f t="shared" si="7"/>
        <v>154258.83553000001</v>
      </c>
      <c r="I69" s="138">
        <f t="shared" si="7"/>
        <v>509168.50000000006</v>
      </c>
      <c r="J69" s="843" t="s">
        <v>195</v>
      </c>
    </row>
    <row r="70" spans="1:10" s="845" customFormat="1" x14ac:dyDescent="0.2">
      <c r="A70" s="840">
        <v>3372</v>
      </c>
      <c r="B70" s="140" t="s">
        <v>3973</v>
      </c>
      <c r="C70" s="141">
        <v>19999.994999999999</v>
      </c>
      <c r="D70" s="143">
        <v>20000</v>
      </c>
      <c r="E70" s="143">
        <v>0</v>
      </c>
      <c r="F70" s="143">
        <v>0</v>
      </c>
      <c r="G70" s="143">
        <v>201.47</v>
      </c>
      <c r="H70" s="142">
        <v>201.465</v>
      </c>
      <c r="I70" s="141">
        <v>19798.53</v>
      </c>
      <c r="J70" s="847">
        <v>0.9</v>
      </c>
    </row>
    <row r="71" spans="1:10" s="845" customFormat="1" ht="24" customHeight="1" x14ac:dyDescent="0.2">
      <c r="A71" s="840">
        <v>3210</v>
      </c>
      <c r="B71" s="140" t="s">
        <v>1917</v>
      </c>
      <c r="C71" s="141">
        <v>38000.018000000004</v>
      </c>
      <c r="D71" s="143">
        <v>38000.019999999997</v>
      </c>
      <c r="E71" s="143">
        <v>0</v>
      </c>
      <c r="F71" s="143">
        <v>196.01999999999998</v>
      </c>
      <c r="G71" s="143">
        <v>1046.2</v>
      </c>
      <c r="H71" s="142">
        <v>1046.1980000000001</v>
      </c>
      <c r="I71" s="141">
        <v>36757.800000000003</v>
      </c>
      <c r="J71" s="847">
        <v>0.9</v>
      </c>
    </row>
    <row r="72" spans="1:10" s="845" customFormat="1" x14ac:dyDescent="0.2">
      <c r="A72" s="840">
        <v>3213</v>
      </c>
      <c r="B72" s="140" t="s">
        <v>1920</v>
      </c>
      <c r="C72" s="141">
        <v>14980.42497</v>
      </c>
      <c r="D72" s="143">
        <v>11219.86</v>
      </c>
      <c r="E72" s="143">
        <v>0</v>
      </c>
      <c r="F72" s="143">
        <v>2057.6799999999998</v>
      </c>
      <c r="G72" s="143">
        <v>3515.38</v>
      </c>
      <c r="H72" s="142">
        <v>3515.3749699999998</v>
      </c>
      <c r="I72" s="141">
        <v>9407.3700000000008</v>
      </c>
      <c r="J72" s="847">
        <v>0.95</v>
      </c>
    </row>
    <row r="73" spans="1:10" s="845" customFormat="1" x14ac:dyDescent="0.2">
      <c r="A73" s="840">
        <v>3211</v>
      </c>
      <c r="B73" s="140" t="s">
        <v>1918</v>
      </c>
      <c r="C73" s="141">
        <v>18807.073</v>
      </c>
      <c r="D73" s="143">
        <v>18807.07</v>
      </c>
      <c r="E73" s="143">
        <v>0</v>
      </c>
      <c r="F73" s="143">
        <v>196.08</v>
      </c>
      <c r="G73" s="143">
        <v>336.74</v>
      </c>
      <c r="H73" s="142">
        <v>336.74299999999999</v>
      </c>
      <c r="I73" s="141">
        <v>18274.25</v>
      </c>
      <c r="J73" s="847">
        <v>0.9</v>
      </c>
    </row>
    <row r="74" spans="1:10" s="845" customFormat="1" x14ac:dyDescent="0.2">
      <c r="A74" s="840">
        <v>3336</v>
      </c>
      <c r="B74" s="140" t="s">
        <v>3974</v>
      </c>
      <c r="C74" s="141">
        <v>3551.5863999999992</v>
      </c>
      <c r="D74" s="143">
        <v>3551.5899999999992</v>
      </c>
      <c r="E74" s="143">
        <v>0</v>
      </c>
      <c r="F74" s="143">
        <v>0</v>
      </c>
      <c r="G74" s="143">
        <v>117.41000000000001</v>
      </c>
      <c r="H74" s="142">
        <v>117.4064</v>
      </c>
      <c r="I74" s="141">
        <v>3434.1799999999994</v>
      </c>
      <c r="J74" s="847">
        <v>0.95</v>
      </c>
    </row>
    <row r="75" spans="1:10" s="845" customFormat="1" ht="24" customHeight="1" x14ac:dyDescent="0.2">
      <c r="A75" s="840">
        <v>3389</v>
      </c>
      <c r="B75" s="140" t="s">
        <v>3975</v>
      </c>
      <c r="C75" s="141">
        <v>13999.992</v>
      </c>
      <c r="D75" s="143">
        <v>14000</v>
      </c>
      <c r="E75" s="143">
        <v>0</v>
      </c>
      <c r="F75" s="143">
        <v>0</v>
      </c>
      <c r="G75" s="143">
        <v>76.48</v>
      </c>
      <c r="H75" s="142">
        <v>76.471999999999994</v>
      </c>
      <c r="I75" s="141">
        <v>13923.52</v>
      </c>
      <c r="J75" s="847">
        <v>0.9</v>
      </c>
    </row>
    <row r="76" spans="1:10" s="845" customFormat="1" x14ac:dyDescent="0.2">
      <c r="A76" s="840">
        <v>3335</v>
      </c>
      <c r="B76" s="140" t="s">
        <v>3976</v>
      </c>
      <c r="C76" s="141">
        <v>10000.200000000001</v>
      </c>
      <c r="D76" s="143">
        <v>10000.200000000001</v>
      </c>
      <c r="E76" s="143">
        <v>0</v>
      </c>
      <c r="F76" s="143">
        <v>0</v>
      </c>
      <c r="G76" s="143">
        <v>6104.2</v>
      </c>
      <c r="H76" s="142">
        <v>6104.2</v>
      </c>
      <c r="I76" s="141">
        <v>3896</v>
      </c>
      <c r="J76" s="847">
        <v>0.9</v>
      </c>
    </row>
    <row r="77" spans="1:10" s="845" customFormat="1" x14ac:dyDescent="0.2">
      <c r="A77" s="840">
        <v>3333</v>
      </c>
      <c r="B77" s="140" t="s">
        <v>1925</v>
      </c>
      <c r="C77" s="141">
        <v>7347.2390599999999</v>
      </c>
      <c r="D77" s="143">
        <v>7347.24</v>
      </c>
      <c r="E77" s="143">
        <v>0</v>
      </c>
      <c r="F77" s="143">
        <v>6195.59</v>
      </c>
      <c r="G77" s="143">
        <v>1151.6500000000001</v>
      </c>
      <c r="H77" s="142">
        <v>1151.64906</v>
      </c>
      <c r="I77" s="141">
        <v>0</v>
      </c>
      <c r="J77" s="847">
        <v>0.9</v>
      </c>
    </row>
    <row r="78" spans="1:10" s="845" customFormat="1" ht="24" customHeight="1" x14ac:dyDescent="0.2">
      <c r="A78" s="840">
        <v>3393</v>
      </c>
      <c r="B78" s="140" t="s">
        <v>3977</v>
      </c>
      <c r="C78" s="141">
        <v>3900</v>
      </c>
      <c r="D78" s="143">
        <v>3900</v>
      </c>
      <c r="E78" s="143">
        <v>0</v>
      </c>
      <c r="F78" s="143">
        <v>0</v>
      </c>
      <c r="G78" s="143">
        <v>0</v>
      </c>
      <c r="H78" s="142">
        <v>0</v>
      </c>
      <c r="I78" s="141">
        <v>3900</v>
      </c>
      <c r="J78" s="847">
        <v>0.4</v>
      </c>
    </row>
    <row r="79" spans="1:10" s="845" customFormat="1" x14ac:dyDescent="0.2">
      <c r="A79" s="840">
        <v>3203</v>
      </c>
      <c r="B79" s="140" t="s">
        <v>1915</v>
      </c>
      <c r="C79" s="141">
        <v>9857.5965099999994</v>
      </c>
      <c r="D79" s="143">
        <v>7930.33</v>
      </c>
      <c r="E79" s="143">
        <v>0</v>
      </c>
      <c r="F79" s="143">
        <v>1957.3400000000001</v>
      </c>
      <c r="G79" s="143">
        <v>2945.02</v>
      </c>
      <c r="H79" s="142">
        <v>2945.0165099999999</v>
      </c>
      <c r="I79" s="141">
        <v>4955.24</v>
      </c>
      <c r="J79" s="847">
        <v>0.95</v>
      </c>
    </row>
    <row r="80" spans="1:10" s="845" customFormat="1" x14ac:dyDescent="0.2">
      <c r="A80" s="840">
        <v>3214</v>
      </c>
      <c r="B80" s="140" t="s">
        <v>1921</v>
      </c>
      <c r="C80" s="141">
        <v>7341.4612499999994</v>
      </c>
      <c r="D80" s="143">
        <v>7342.75</v>
      </c>
      <c r="E80" s="143">
        <v>0</v>
      </c>
      <c r="F80" s="143">
        <v>2663.08</v>
      </c>
      <c r="G80" s="143">
        <v>2316.17</v>
      </c>
      <c r="H80" s="142">
        <v>2316.171249999999</v>
      </c>
      <c r="I80" s="141">
        <v>2362.21</v>
      </c>
      <c r="J80" s="847">
        <v>0.95</v>
      </c>
    </row>
    <row r="81" spans="1:10" s="845" customFormat="1" x14ac:dyDescent="0.2">
      <c r="A81" s="840">
        <v>3259</v>
      </c>
      <c r="B81" s="140" t="s">
        <v>3464</v>
      </c>
      <c r="C81" s="141">
        <v>8272.33</v>
      </c>
      <c r="D81" s="143">
        <v>3671.3399999999997</v>
      </c>
      <c r="E81" s="143">
        <v>0</v>
      </c>
      <c r="F81" s="143">
        <v>0</v>
      </c>
      <c r="G81" s="143">
        <v>28.509999999999998</v>
      </c>
      <c r="H81" s="142">
        <v>28.51</v>
      </c>
      <c r="I81" s="141">
        <v>8243.82</v>
      </c>
      <c r="J81" s="847">
        <v>0.95</v>
      </c>
    </row>
    <row r="82" spans="1:10" s="845" customFormat="1" x14ac:dyDescent="0.2">
      <c r="A82" s="840">
        <v>3212</v>
      </c>
      <c r="B82" s="140" t="s">
        <v>1919</v>
      </c>
      <c r="C82" s="141">
        <v>55522.926959999997</v>
      </c>
      <c r="D82" s="143">
        <v>55835.180000000008</v>
      </c>
      <c r="E82" s="143">
        <v>0</v>
      </c>
      <c r="F82" s="143">
        <v>17628.469999999998</v>
      </c>
      <c r="G82" s="143">
        <v>18325.86</v>
      </c>
      <c r="H82" s="142">
        <v>18325.866959999999</v>
      </c>
      <c r="I82" s="141">
        <v>19568.59</v>
      </c>
      <c r="J82" s="847">
        <v>0.95</v>
      </c>
    </row>
    <row r="83" spans="1:10" s="845" customFormat="1" x14ac:dyDescent="0.2">
      <c r="A83" s="840">
        <v>3281</v>
      </c>
      <c r="B83" s="140" t="s">
        <v>3465</v>
      </c>
      <c r="C83" s="141">
        <v>248008.26</v>
      </c>
      <c r="D83" s="143">
        <v>248008.26</v>
      </c>
      <c r="E83" s="143">
        <v>0</v>
      </c>
      <c r="F83" s="143">
        <v>0</v>
      </c>
      <c r="G83" s="143">
        <v>102864.74</v>
      </c>
      <c r="H83" s="142">
        <v>102864.74</v>
      </c>
      <c r="I83" s="141">
        <v>145143.52000000002</v>
      </c>
      <c r="J83" s="847">
        <v>0.95</v>
      </c>
    </row>
    <row r="84" spans="1:10" s="845" customFormat="1" x14ac:dyDescent="0.2">
      <c r="A84" s="840">
        <v>3398</v>
      </c>
      <c r="B84" s="140" t="s">
        <v>3978</v>
      </c>
      <c r="C84" s="141">
        <v>134083.72</v>
      </c>
      <c r="D84" s="143">
        <v>134083.72</v>
      </c>
      <c r="E84" s="143">
        <v>0</v>
      </c>
      <c r="F84" s="143">
        <v>0</v>
      </c>
      <c r="G84" s="143">
        <v>0</v>
      </c>
      <c r="H84" s="142">
        <v>0</v>
      </c>
      <c r="I84" s="141">
        <v>134083.72</v>
      </c>
      <c r="J84" s="847">
        <v>0.95</v>
      </c>
    </row>
    <row r="85" spans="1:10" s="845" customFormat="1" x14ac:dyDescent="0.2">
      <c r="A85" s="840">
        <v>3215</v>
      </c>
      <c r="B85" s="140" t="s">
        <v>1922</v>
      </c>
      <c r="C85" s="141">
        <v>14729.966140000002</v>
      </c>
      <c r="D85" s="143">
        <v>8162.3099999999995</v>
      </c>
      <c r="E85" s="143">
        <v>0</v>
      </c>
      <c r="F85" s="143">
        <v>662.38</v>
      </c>
      <c r="G85" s="143">
        <v>3581.0299999999997</v>
      </c>
      <c r="H85" s="142">
        <v>3581.0261400000009</v>
      </c>
      <c r="I85" s="141">
        <v>10486.560000000001</v>
      </c>
      <c r="J85" s="847">
        <v>0.95</v>
      </c>
    </row>
    <row r="86" spans="1:10" s="845" customFormat="1" ht="21" x14ac:dyDescent="0.2">
      <c r="A86" s="840">
        <v>3202</v>
      </c>
      <c r="B86" s="140" t="s">
        <v>1914</v>
      </c>
      <c r="C86" s="141">
        <v>6626.1396100000002</v>
      </c>
      <c r="D86" s="143">
        <v>5262.83</v>
      </c>
      <c r="E86" s="143">
        <v>0</v>
      </c>
      <c r="F86" s="143">
        <v>80.22</v>
      </c>
      <c r="G86" s="143">
        <v>2964.84</v>
      </c>
      <c r="H86" s="142">
        <v>2964.83961</v>
      </c>
      <c r="I86" s="141">
        <v>3581.08</v>
      </c>
      <c r="J86" s="847">
        <v>0.95</v>
      </c>
    </row>
    <row r="87" spans="1:10" s="845" customFormat="1" x14ac:dyDescent="0.2">
      <c r="A87" s="840">
        <v>3258</v>
      </c>
      <c r="B87" s="140" t="s">
        <v>1923</v>
      </c>
      <c r="C87" s="141">
        <v>21452.658629999998</v>
      </c>
      <c r="D87" s="143">
        <v>13092.529999999999</v>
      </c>
      <c r="E87" s="143">
        <v>0</v>
      </c>
      <c r="F87" s="143">
        <v>250.65</v>
      </c>
      <c r="G87" s="143">
        <v>7469.2300000000005</v>
      </c>
      <c r="H87" s="142">
        <v>7469.2286299999987</v>
      </c>
      <c r="I87" s="141">
        <v>13732.779999999999</v>
      </c>
      <c r="J87" s="847">
        <v>0.95</v>
      </c>
    </row>
    <row r="88" spans="1:10" s="845" customFormat="1" ht="24" customHeight="1" x14ac:dyDescent="0.2">
      <c r="A88" s="840">
        <v>3209</v>
      </c>
      <c r="B88" s="140" t="s">
        <v>1916</v>
      </c>
      <c r="C88" s="141">
        <v>29947.138000000003</v>
      </c>
      <c r="D88" s="143">
        <v>29947.14</v>
      </c>
      <c r="E88" s="143">
        <v>0</v>
      </c>
      <c r="F88" s="143">
        <v>173.14</v>
      </c>
      <c r="G88" s="143">
        <v>904.17000000000007</v>
      </c>
      <c r="H88" s="142">
        <v>904.16800000000001</v>
      </c>
      <c r="I88" s="141">
        <v>28869.83</v>
      </c>
      <c r="J88" s="847">
        <v>0.9</v>
      </c>
    </row>
    <row r="89" spans="1:10" s="845" customFormat="1" ht="24" customHeight="1" x14ac:dyDescent="0.2">
      <c r="A89" s="840">
        <v>3371</v>
      </c>
      <c r="B89" s="140" t="s">
        <v>3979</v>
      </c>
      <c r="C89" s="141">
        <v>19999.259999999998</v>
      </c>
      <c r="D89" s="143">
        <v>19999.260000000002</v>
      </c>
      <c r="E89" s="143">
        <v>0</v>
      </c>
      <c r="F89" s="143">
        <v>0</v>
      </c>
      <c r="G89" s="143">
        <v>249.26</v>
      </c>
      <c r="H89" s="142">
        <v>249.26</v>
      </c>
      <c r="I89" s="141">
        <v>19750</v>
      </c>
      <c r="J89" s="847">
        <v>0.9</v>
      </c>
    </row>
    <row r="90" spans="1:10" s="845" customFormat="1" x14ac:dyDescent="0.2">
      <c r="A90" s="840">
        <v>3282</v>
      </c>
      <c r="B90" s="140" t="s">
        <v>1924</v>
      </c>
      <c r="C90" s="141">
        <v>9413.7199999999993</v>
      </c>
      <c r="D90" s="143">
        <v>9413.7199999999993</v>
      </c>
      <c r="E90" s="143">
        <v>0</v>
      </c>
      <c r="F90" s="143">
        <v>353.71999999999997</v>
      </c>
      <c r="G90" s="143">
        <v>60.5</v>
      </c>
      <c r="H90" s="142">
        <v>60.5</v>
      </c>
      <c r="I90" s="141">
        <v>8999.5</v>
      </c>
      <c r="J90" s="847">
        <v>0.4</v>
      </c>
    </row>
    <row r="91" spans="1:10" s="845" customFormat="1" ht="18" customHeight="1" x14ac:dyDescent="0.2">
      <c r="A91" s="839"/>
      <c r="B91" s="137" t="s">
        <v>688</v>
      </c>
      <c r="C91" s="138">
        <f>SUM(C92:C127)</f>
        <v>1100762.7310100002</v>
      </c>
      <c r="D91" s="138">
        <f t="shared" ref="D91:I91" si="8">SUM(D92:D127)</f>
        <v>1082201.48</v>
      </c>
      <c r="E91" s="138">
        <f t="shared" si="8"/>
        <v>3</v>
      </c>
      <c r="F91" s="138">
        <f t="shared" si="8"/>
        <v>19452.18</v>
      </c>
      <c r="G91" s="138">
        <f t="shared" si="8"/>
        <v>33207.15</v>
      </c>
      <c r="H91" s="138">
        <f t="shared" si="8"/>
        <v>33207.101009999998</v>
      </c>
      <c r="I91" s="138">
        <f t="shared" si="8"/>
        <v>1048100.4500000002</v>
      </c>
      <c r="J91" s="843" t="s">
        <v>195</v>
      </c>
    </row>
    <row r="92" spans="1:10" s="845" customFormat="1" ht="24" customHeight="1" x14ac:dyDescent="0.2">
      <c r="A92" s="840">
        <v>3220</v>
      </c>
      <c r="B92" s="140" t="s">
        <v>1929</v>
      </c>
      <c r="C92" s="141">
        <v>50000.380399999995</v>
      </c>
      <c r="D92" s="143">
        <v>50000.38</v>
      </c>
      <c r="E92" s="143">
        <v>0</v>
      </c>
      <c r="F92" s="143">
        <v>293.62</v>
      </c>
      <c r="G92" s="143">
        <v>781.95</v>
      </c>
      <c r="H92" s="142">
        <v>781.95039999999995</v>
      </c>
      <c r="I92" s="141">
        <v>48924.81</v>
      </c>
      <c r="J92" s="847">
        <v>0.9</v>
      </c>
    </row>
    <row r="93" spans="1:10" s="845" customFormat="1" x14ac:dyDescent="0.2">
      <c r="A93" s="840">
        <v>3229</v>
      </c>
      <c r="B93" s="140" t="s">
        <v>3980</v>
      </c>
      <c r="C93" s="141">
        <v>368.35523999999998</v>
      </c>
      <c r="D93" s="143">
        <v>135.47</v>
      </c>
      <c r="E93" s="143">
        <v>0</v>
      </c>
      <c r="F93" s="143">
        <v>0</v>
      </c>
      <c r="G93" s="143">
        <v>35.47</v>
      </c>
      <c r="H93" s="142">
        <v>35.465240000000001</v>
      </c>
      <c r="I93" s="141">
        <v>332.89</v>
      </c>
      <c r="J93" s="847">
        <v>1</v>
      </c>
    </row>
    <row r="94" spans="1:10" s="845" customFormat="1" ht="24" customHeight="1" x14ac:dyDescent="0.2">
      <c r="A94" s="840">
        <v>3219</v>
      </c>
      <c r="B94" s="140" t="s">
        <v>1928</v>
      </c>
      <c r="C94" s="141">
        <v>72000.650000000009</v>
      </c>
      <c r="D94" s="143">
        <v>72000.649999999994</v>
      </c>
      <c r="E94" s="143">
        <v>0</v>
      </c>
      <c r="F94" s="143">
        <v>320.64999999999998</v>
      </c>
      <c r="G94" s="143">
        <v>356.95</v>
      </c>
      <c r="H94" s="142">
        <v>356.95</v>
      </c>
      <c r="I94" s="141">
        <v>71323.05</v>
      </c>
      <c r="J94" s="847">
        <v>0.9</v>
      </c>
    </row>
    <row r="95" spans="1:10" s="845" customFormat="1" x14ac:dyDescent="0.2">
      <c r="A95" s="840">
        <v>3224</v>
      </c>
      <c r="B95" s="140" t="s">
        <v>1932</v>
      </c>
      <c r="C95" s="141">
        <v>26807.404550000003</v>
      </c>
      <c r="D95" s="143">
        <v>26807.410000000003</v>
      </c>
      <c r="E95" s="143">
        <v>0</v>
      </c>
      <c r="F95" s="143">
        <v>57.42</v>
      </c>
      <c r="G95" s="143">
        <v>272.16000000000003</v>
      </c>
      <c r="H95" s="142">
        <v>272.15454999999997</v>
      </c>
      <c r="I95" s="141">
        <v>26477.83</v>
      </c>
      <c r="J95" s="847">
        <v>0.9</v>
      </c>
    </row>
    <row r="96" spans="1:10" s="845" customFormat="1" ht="21" x14ac:dyDescent="0.2">
      <c r="A96" s="840">
        <v>3394</v>
      </c>
      <c r="B96" s="140" t="s">
        <v>3981</v>
      </c>
      <c r="C96" s="141">
        <v>19099.80156</v>
      </c>
      <c r="D96" s="143">
        <v>19099.8</v>
      </c>
      <c r="E96" s="143">
        <v>0</v>
      </c>
      <c r="F96" s="143">
        <v>222.81</v>
      </c>
      <c r="G96" s="143">
        <v>655.20000000000005</v>
      </c>
      <c r="H96" s="142">
        <v>655.20156000000009</v>
      </c>
      <c r="I96" s="141">
        <v>18221.79</v>
      </c>
      <c r="J96" s="847">
        <v>0.4</v>
      </c>
    </row>
    <row r="97" spans="1:10" s="845" customFormat="1" ht="24" customHeight="1" x14ac:dyDescent="0.2">
      <c r="A97" s="840">
        <v>3358</v>
      </c>
      <c r="B97" s="140" t="s">
        <v>4011</v>
      </c>
      <c r="C97" s="141">
        <v>28999.194</v>
      </c>
      <c r="D97" s="143">
        <v>28999.19</v>
      </c>
      <c r="E97" s="143">
        <v>0</v>
      </c>
      <c r="F97" s="143">
        <v>77.44</v>
      </c>
      <c r="G97" s="143">
        <v>655.08999999999992</v>
      </c>
      <c r="H97" s="142">
        <v>655.09400000000005</v>
      </c>
      <c r="I97" s="141">
        <v>28266.66</v>
      </c>
      <c r="J97" s="847">
        <v>0.35</v>
      </c>
    </row>
    <row r="98" spans="1:10" s="845" customFormat="1" x14ac:dyDescent="0.2">
      <c r="A98" s="840">
        <v>3351</v>
      </c>
      <c r="B98" s="140" t="s">
        <v>1955</v>
      </c>
      <c r="C98" s="141">
        <v>9000.4</v>
      </c>
      <c r="D98" s="143">
        <v>9000.4</v>
      </c>
      <c r="E98" s="143">
        <v>0</v>
      </c>
      <c r="F98" s="143">
        <v>48.4</v>
      </c>
      <c r="G98" s="143">
        <v>387.2</v>
      </c>
      <c r="H98" s="142">
        <v>387.2</v>
      </c>
      <c r="I98" s="141">
        <v>8564.7999999999993</v>
      </c>
      <c r="J98" s="847">
        <v>0.4</v>
      </c>
    </row>
    <row r="99" spans="1:10" s="845" customFormat="1" x14ac:dyDescent="0.2">
      <c r="A99" s="840">
        <v>3360</v>
      </c>
      <c r="B99" s="140" t="s">
        <v>1939</v>
      </c>
      <c r="C99" s="141">
        <v>6699.4440000000004</v>
      </c>
      <c r="D99" s="143">
        <v>6699.4400000000005</v>
      </c>
      <c r="E99" s="143">
        <v>0</v>
      </c>
      <c r="F99" s="143">
        <v>38.72</v>
      </c>
      <c r="G99" s="143">
        <v>188.02999999999997</v>
      </c>
      <c r="H99" s="142">
        <v>188.03399999999999</v>
      </c>
      <c r="I99" s="141">
        <v>6472.6900000000005</v>
      </c>
      <c r="J99" s="847">
        <v>0.4</v>
      </c>
    </row>
    <row r="100" spans="1:10" s="845" customFormat="1" x14ac:dyDescent="0.2">
      <c r="A100" s="840">
        <v>3357</v>
      </c>
      <c r="B100" s="140" t="s">
        <v>1938</v>
      </c>
      <c r="C100" s="141">
        <v>6799.0639999999994</v>
      </c>
      <c r="D100" s="143">
        <v>6799.0599999999995</v>
      </c>
      <c r="E100" s="143">
        <v>0</v>
      </c>
      <c r="F100" s="143">
        <v>38.72</v>
      </c>
      <c r="G100" s="143">
        <v>191.66</v>
      </c>
      <c r="H100" s="142">
        <v>191.66399999999999</v>
      </c>
      <c r="I100" s="141">
        <v>6568.6799999999994</v>
      </c>
      <c r="J100" s="847">
        <v>0.4</v>
      </c>
    </row>
    <row r="101" spans="1:10" s="845" customFormat="1" x14ac:dyDescent="0.2">
      <c r="A101" s="840">
        <v>3352</v>
      </c>
      <c r="B101" s="140" t="s">
        <v>3982</v>
      </c>
      <c r="C101" s="141">
        <v>26000.054599999999</v>
      </c>
      <c r="D101" s="143">
        <v>26000.06</v>
      </c>
      <c r="E101" s="143">
        <v>0</v>
      </c>
      <c r="F101" s="143">
        <v>105.27</v>
      </c>
      <c r="G101" s="143">
        <v>398.40999999999997</v>
      </c>
      <c r="H101" s="142">
        <v>398.40459999999996</v>
      </c>
      <c r="I101" s="141">
        <v>25496.38</v>
      </c>
      <c r="J101" s="847">
        <v>0.4</v>
      </c>
    </row>
    <row r="102" spans="1:10" s="845" customFormat="1" x14ac:dyDescent="0.2">
      <c r="A102" s="840">
        <v>3349</v>
      </c>
      <c r="B102" s="140" t="s">
        <v>1954</v>
      </c>
      <c r="C102" s="141">
        <v>5999.4000000000005</v>
      </c>
      <c r="D102" s="143">
        <v>5999.4</v>
      </c>
      <c r="E102" s="143">
        <v>0</v>
      </c>
      <c r="F102" s="143">
        <v>48.4</v>
      </c>
      <c r="G102" s="143">
        <v>87.12</v>
      </c>
      <c r="H102" s="142">
        <v>87.12</v>
      </c>
      <c r="I102" s="141">
        <v>5863.88</v>
      </c>
      <c r="J102" s="847">
        <v>0.4</v>
      </c>
    </row>
    <row r="103" spans="1:10" s="845" customFormat="1" x14ac:dyDescent="0.2">
      <c r="A103" s="840">
        <v>3345</v>
      </c>
      <c r="B103" s="140" t="s">
        <v>1937</v>
      </c>
      <c r="C103" s="141">
        <v>13699.480000000001</v>
      </c>
      <c r="D103" s="143">
        <v>13699.480000000001</v>
      </c>
      <c r="E103" s="143">
        <v>0</v>
      </c>
      <c r="F103" s="143">
        <v>413.81999999999994</v>
      </c>
      <c r="G103" s="143">
        <v>215.38</v>
      </c>
      <c r="H103" s="142">
        <v>215.38</v>
      </c>
      <c r="I103" s="141">
        <v>13070.28</v>
      </c>
      <c r="J103" s="847">
        <v>0.4</v>
      </c>
    </row>
    <row r="104" spans="1:10" s="845" customFormat="1" x14ac:dyDescent="0.2">
      <c r="A104" s="840">
        <v>3340</v>
      </c>
      <c r="B104" s="140" t="s">
        <v>1936</v>
      </c>
      <c r="C104" s="141">
        <v>37800.209999999992</v>
      </c>
      <c r="D104" s="143">
        <v>37800.209999999992</v>
      </c>
      <c r="E104" s="143">
        <v>0</v>
      </c>
      <c r="F104" s="143">
        <v>364.21000000000004</v>
      </c>
      <c r="G104" s="143">
        <v>575.96</v>
      </c>
      <c r="H104" s="142">
        <v>575.96</v>
      </c>
      <c r="I104" s="141">
        <v>36860.039999999994</v>
      </c>
      <c r="J104" s="847">
        <v>0.4</v>
      </c>
    </row>
    <row r="105" spans="1:10" s="845" customFormat="1" x14ac:dyDescent="0.2">
      <c r="A105" s="840">
        <v>3353</v>
      </c>
      <c r="B105" s="140" t="s">
        <v>3983</v>
      </c>
      <c r="C105" s="141">
        <v>60999.5</v>
      </c>
      <c r="D105" s="143">
        <v>60999.5</v>
      </c>
      <c r="E105" s="143">
        <v>0</v>
      </c>
      <c r="F105" s="143">
        <v>196.02</v>
      </c>
      <c r="G105" s="143">
        <v>856.68000000000006</v>
      </c>
      <c r="H105" s="142">
        <v>856.68</v>
      </c>
      <c r="I105" s="141">
        <v>59946.8</v>
      </c>
      <c r="J105" s="847">
        <v>0.4</v>
      </c>
    </row>
    <row r="106" spans="1:10" s="845" customFormat="1" x14ac:dyDescent="0.2">
      <c r="A106" s="840">
        <v>3344</v>
      </c>
      <c r="B106" s="140" t="s">
        <v>3984</v>
      </c>
      <c r="C106" s="141">
        <v>24700.3</v>
      </c>
      <c r="D106" s="143">
        <v>24700.3</v>
      </c>
      <c r="E106" s="143">
        <v>0</v>
      </c>
      <c r="F106" s="143">
        <v>217.79999999999998</v>
      </c>
      <c r="G106" s="143">
        <v>605</v>
      </c>
      <c r="H106" s="142">
        <v>605</v>
      </c>
      <c r="I106" s="141">
        <v>23877.5</v>
      </c>
      <c r="J106" s="847">
        <v>0.35</v>
      </c>
    </row>
    <row r="107" spans="1:10" s="845" customFormat="1" ht="21" x14ac:dyDescent="0.2">
      <c r="A107" s="840">
        <v>3348</v>
      </c>
      <c r="B107" s="140" t="s">
        <v>3985</v>
      </c>
      <c r="C107" s="141">
        <v>44999.799999999996</v>
      </c>
      <c r="D107" s="143">
        <v>44999.8</v>
      </c>
      <c r="E107" s="143">
        <v>0</v>
      </c>
      <c r="F107" s="143">
        <v>175.45</v>
      </c>
      <c r="G107" s="143">
        <v>90.75</v>
      </c>
      <c r="H107" s="142">
        <v>90.75</v>
      </c>
      <c r="I107" s="141">
        <v>44733.599999999999</v>
      </c>
      <c r="J107" s="847">
        <v>0.4</v>
      </c>
    </row>
    <row r="108" spans="1:10" s="845" customFormat="1" ht="12.75" customHeight="1" x14ac:dyDescent="0.2">
      <c r="A108" s="840">
        <v>3355</v>
      </c>
      <c r="B108" s="140" t="s">
        <v>3986</v>
      </c>
      <c r="C108" s="141">
        <v>6700.42</v>
      </c>
      <c r="D108" s="143">
        <v>6700.42</v>
      </c>
      <c r="E108" s="143">
        <v>0</v>
      </c>
      <c r="F108" s="143">
        <v>123.42000000000002</v>
      </c>
      <c r="G108" s="143">
        <v>225.06</v>
      </c>
      <c r="H108" s="142">
        <v>225.06</v>
      </c>
      <c r="I108" s="141">
        <v>6351.9400000000005</v>
      </c>
      <c r="J108" s="847">
        <v>0.4</v>
      </c>
    </row>
    <row r="109" spans="1:10" s="845" customFormat="1" x14ac:dyDescent="0.2">
      <c r="A109" s="840">
        <v>3343</v>
      </c>
      <c r="B109" s="140" t="s">
        <v>3987</v>
      </c>
      <c r="C109" s="141">
        <v>9099.33</v>
      </c>
      <c r="D109" s="143">
        <v>9099.33</v>
      </c>
      <c r="E109" s="143">
        <v>0</v>
      </c>
      <c r="F109" s="143">
        <v>160.33000000000001</v>
      </c>
      <c r="G109" s="143">
        <v>342.32</v>
      </c>
      <c r="H109" s="142">
        <v>342.32</v>
      </c>
      <c r="I109" s="141">
        <v>8596.68</v>
      </c>
      <c r="J109" s="847">
        <v>0.35</v>
      </c>
    </row>
    <row r="110" spans="1:10" s="845" customFormat="1" x14ac:dyDescent="0.2">
      <c r="A110" s="840">
        <v>3356</v>
      </c>
      <c r="B110" s="140" t="s">
        <v>3988</v>
      </c>
      <c r="C110" s="141">
        <v>43999.474600000001</v>
      </c>
      <c r="D110" s="143">
        <v>43999.48</v>
      </c>
      <c r="E110" s="143">
        <v>0</v>
      </c>
      <c r="F110" s="143">
        <v>135.52000000000001</v>
      </c>
      <c r="G110" s="143">
        <v>383.89</v>
      </c>
      <c r="H110" s="142">
        <v>383.88459999999998</v>
      </c>
      <c r="I110" s="141">
        <v>43480.07</v>
      </c>
      <c r="J110" s="847">
        <v>0.4</v>
      </c>
    </row>
    <row r="111" spans="1:10" s="845" customFormat="1" ht="24" customHeight="1" x14ac:dyDescent="0.2">
      <c r="A111" s="840">
        <v>3350</v>
      </c>
      <c r="B111" s="140" t="s">
        <v>3989</v>
      </c>
      <c r="C111" s="141">
        <v>21299.6446</v>
      </c>
      <c r="D111" s="143">
        <v>21299.649999999998</v>
      </c>
      <c r="E111" s="143">
        <v>0</v>
      </c>
      <c r="F111" s="143">
        <v>127.05000000000001</v>
      </c>
      <c r="G111" s="143">
        <v>352.42999999999995</v>
      </c>
      <c r="H111" s="142">
        <v>352.4246</v>
      </c>
      <c r="I111" s="141">
        <v>20820.169999999998</v>
      </c>
      <c r="J111" s="847">
        <v>0.4</v>
      </c>
    </row>
    <row r="112" spans="1:10" s="845" customFormat="1" x14ac:dyDescent="0.2">
      <c r="A112" s="840">
        <v>3359</v>
      </c>
      <c r="B112" s="140" t="s">
        <v>3990</v>
      </c>
      <c r="C112" s="141">
        <v>15700.08</v>
      </c>
      <c r="D112" s="143">
        <v>15700.08</v>
      </c>
      <c r="E112" s="143">
        <v>0</v>
      </c>
      <c r="F112" s="143">
        <v>87.12</v>
      </c>
      <c r="G112" s="143">
        <v>245.63</v>
      </c>
      <c r="H112" s="142">
        <v>245.63</v>
      </c>
      <c r="I112" s="141">
        <v>15367.33</v>
      </c>
      <c r="J112" s="847">
        <v>0.35</v>
      </c>
    </row>
    <row r="113" spans="1:10" s="845" customFormat="1" x14ac:dyDescent="0.2">
      <c r="A113" s="840">
        <v>3342</v>
      </c>
      <c r="B113" s="140" t="s">
        <v>3991</v>
      </c>
      <c r="C113" s="141">
        <v>9377.0204400000002</v>
      </c>
      <c r="D113" s="143">
        <v>9377.02</v>
      </c>
      <c r="E113" s="143">
        <v>0</v>
      </c>
      <c r="F113" s="143">
        <v>73.03</v>
      </c>
      <c r="G113" s="143">
        <v>202.2</v>
      </c>
      <c r="H113" s="142">
        <v>202.20044000000001</v>
      </c>
      <c r="I113" s="141">
        <v>9101.7900000000009</v>
      </c>
      <c r="J113" s="847">
        <v>0.4</v>
      </c>
    </row>
    <row r="114" spans="1:10" s="845" customFormat="1" x14ac:dyDescent="0.2">
      <c r="A114" s="840">
        <v>3230</v>
      </c>
      <c r="B114" s="140" t="s">
        <v>690</v>
      </c>
      <c r="C114" s="141">
        <v>26347.450100000002</v>
      </c>
      <c r="D114" s="143">
        <v>8019.04</v>
      </c>
      <c r="E114" s="143">
        <v>3</v>
      </c>
      <c r="F114" s="143">
        <v>2318.1099999999997</v>
      </c>
      <c r="G114" s="143">
        <v>2864.23</v>
      </c>
      <c r="H114" s="142">
        <v>2864.2301000000007</v>
      </c>
      <c r="I114" s="141">
        <v>21162.11</v>
      </c>
      <c r="J114" s="847">
        <v>0.95</v>
      </c>
    </row>
    <row r="115" spans="1:10" s="845" customFormat="1" x14ac:dyDescent="0.2">
      <c r="A115" s="840">
        <v>3223</v>
      </c>
      <c r="B115" s="140" t="s">
        <v>3485</v>
      </c>
      <c r="C115" s="141">
        <v>9999.9930000000004</v>
      </c>
      <c r="D115" s="143">
        <v>10000</v>
      </c>
      <c r="E115" s="143">
        <v>0</v>
      </c>
      <c r="F115" s="143">
        <v>0</v>
      </c>
      <c r="G115" s="143">
        <v>92.33</v>
      </c>
      <c r="H115" s="142">
        <v>92.322999999999993</v>
      </c>
      <c r="I115" s="141">
        <v>9907.67</v>
      </c>
      <c r="J115" s="847">
        <v>0.9</v>
      </c>
    </row>
    <row r="116" spans="1:10" s="845" customFormat="1" x14ac:dyDescent="0.2">
      <c r="A116" s="840">
        <v>3287</v>
      </c>
      <c r="B116" s="140" t="s">
        <v>3488</v>
      </c>
      <c r="C116" s="141">
        <v>31999.992999999999</v>
      </c>
      <c r="D116" s="143">
        <v>32000</v>
      </c>
      <c r="E116" s="143">
        <v>0</v>
      </c>
      <c r="F116" s="143">
        <v>0</v>
      </c>
      <c r="G116" s="143">
        <v>92.33</v>
      </c>
      <c r="H116" s="142">
        <v>92.322999999999993</v>
      </c>
      <c r="I116" s="141">
        <v>31907.67</v>
      </c>
      <c r="J116" s="847">
        <v>0.9</v>
      </c>
    </row>
    <row r="117" spans="1:10" s="845" customFormat="1" x14ac:dyDescent="0.2">
      <c r="A117" s="840">
        <v>3218</v>
      </c>
      <c r="B117" s="140" t="s">
        <v>1927</v>
      </c>
      <c r="C117" s="141">
        <v>107000.08200000001</v>
      </c>
      <c r="D117" s="143">
        <v>107000.08</v>
      </c>
      <c r="E117" s="143">
        <v>0</v>
      </c>
      <c r="F117" s="143">
        <v>1734.41</v>
      </c>
      <c r="G117" s="143">
        <v>1004.54</v>
      </c>
      <c r="H117" s="142">
        <v>1004.542</v>
      </c>
      <c r="I117" s="141">
        <v>104261.13</v>
      </c>
      <c r="J117" s="847">
        <v>0.9</v>
      </c>
    </row>
    <row r="118" spans="1:10" s="845" customFormat="1" x14ac:dyDescent="0.2">
      <c r="A118" s="840">
        <v>3225</v>
      </c>
      <c r="B118" s="140" t="s">
        <v>1933</v>
      </c>
      <c r="C118" s="141">
        <v>8000.2899600000001</v>
      </c>
      <c r="D118" s="143">
        <v>8000.29</v>
      </c>
      <c r="E118" s="143">
        <v>0</v>
      </c>
      <c r="F118" s="143">
        <v>57.42</v>
      </c>
      <c r="G118" s="143">
        <v>240.76999999999998</v>
      </c>
      <c r="H118" s="142">
        <v>240.76996</v>
      </c>
      <c r="I118" s="141">
        <v>7702.1</v>
      </c>
      <c r="J118" s="847">
        <v>0.9</v>
      </c>
    </row>
    <row r="119" spans="1:10" s="845" customFormat="1" x14ac:dyDescent="0.2">
      <c r="A119" s="840">
        <v>3316</v>
      </c>
      <c r="B119" s="140" t="s">
        <v>1935</v>
      </c>
      <c r="C119" s="141">
        <v>11199.9864</v>
      </c>
      <c r="D119" s="143">
        <v>11199.99</v>
      </c>
      <c r="E119" s="143">
        <v>0</v>
      </c>
      <c r="F119" s="143">
        <v>57.42</v>
      </c>
      <c r="G119" s="143">
        <v>90.47</v>
      </c>
      <c r="H119" s="142">
        <v>90.466399999999993</v>
      </c>
      <c r="I119" s="141">
        <v>11052.1</v>
      </c>
      <c r="J119" s="847">
        <v>0.9</v>
      </c>
    </row>
    <row r="120" spans="1:10" s="845" customFormat="1" x14ac:dyDescent="0.2">
      <c r="A120" s="840">
        <v>3222</v>
      </c>
      <c r="B120" s="140" t="s">
        <v>1931</v>
      </c>
      <c r="C120" s="141">
        <v>23397.409359999998</v>
      </c>
      <c r="D120" s="143">
        <v>23397.41</v>
      </c>
      <c r="E120" s="143">
        <v>0</v>
      </c>
      <c r="F120" s="143">
        <v>57.42</v>
      </c>
      <c r="G120" s="143">
        <v>209.32</v>
      </c>
      <c r="H120" s="142">
        <v>209.31935999999999</v>
      </c>
      <c r="I120" s="141">
        <v>23130.67</v>
      </c>
      <c r="J120" s="847">
        <v>0.9</v>
      </c>
    </row>
    <row r="121" spans="1:10" s="845" customFormat="1" x14ac:dyDescent="0.2">
      <c r="A121" s="840">
        <v>3289</v>
      </c>
      <c r="B121" s="140" t="s">
        <v>3489</v>
      </c>
      <c r="C121" s="141">
        <v>24999.992999999999</v>
      </c>
      <c r="D121" s="143">
        <v>25000</v>
      </c>
      <c r="E121" s="143">
        <v>0</v>
      </c>
      <c r="F121" s="143">
        <v>0</v>
      </c>
      <c r="G121" s="143">
        <v>92.33</v>
      </c>
      <c r="H121" s="142">
        <v>92.322999999999993</v>
      </c>
      <c r="I121" s="141">
        <v>24907.67</v>
      </c>
      <c r="J121" s="847">
        <v>0.9</v>
      </c>
    </row>
    <row r="122" spans="1:10" s="845" customFormat="1" x14ac:dyDescent="0.2">
      <c r="A122" s="840">
        <v>3283</v>
      </c>
      <c r="B122" s="140" t="s">
        <v>1934</v>
      </c>
      <c r="C122" s="141">
        <v>21103.072200000006</v>
      </c>
      <c r="D122" s="143">
        <v>21103.07</v>
      </c>
      <c r="E122" s="143">
        <v>0</v>
      </c>
      <c r="F122" s="143">
        <v>10648.36</v>
      </c>
      <c r="G122" s="143">
        <v>9104.619999999999</v>
      </c>
      <c r="H122" s="142">
        <v>9104.6222000000034</v>
      </c>
      <c r="I122" s="141">
        <v>1350.0900000000001</v>
      </c>
      <c r="J122" s="847">
        <v>0.95</v>
      </c>
    </row>
    <row r="123" spans="1:10" s="845" customFormat="1" x14ac:dyDescent="0.2">
      <c r="A123" s="840">
        <v>3386</v>
      </c>
      <c r="B123" s="140" t="s">
        <v>3992</v>
      </c>
      <c r="C123" s="141">
        <v>24999.992999999999</v>
      </c>
      <c r="D123" s="143">
        <v>25000</v>
      </c>
      <c r="E123" s="143">
        <v>0</v>
      </c>
      <c r="F123" s="143">
        <v>0</v>
      </c>
      <c r="G123" s="143">
        <v>92.33</v>
      </c>
      <c r="H123" s="142">
        <v>92.322999999999993</v>
      </c>
      <c r="I123" s="141">
        <v>24907.67</v>
      </c>
      <c r="J123" s="847">
        <v>0.9</v>
      </c>
    </row>
    <row r="124" spans="1:10" s="845" customFormat="1" x14ac:dyDescent="0.2">
      <c r="A124" s="840">
        <v>3221</v>
      </c>
      <c r="B124" s="140" t="s">
        <v>1930</v>
      </c>
      <c r="C124" s="141">
        <v>24197.415919999999</v>
      </c>
      <c r="D124" s="143">
        <v>24197.42</v>
      </c>
      <c r="E124" s="143">
        <v>0</v>
      </c>
      <c r="F124" s="143">
        <v>57.42</v>
      </c>
      <c r="G124" s="143">
        <v>474.76</v>
      </c>
      <c r="H124" s="142">
        <v>474.75592</v>
      </c>
      <c r="I124" s="141">
        <v>23665.239999999998</v>
      </c>
      <c r="J124" s="847">
        <v>0.9</v>
      </c>
    </row>
    <row r="125" spans="1:10" s="845" customFormat="1" ht="24" customHeight="1" x14ac:dyDescent="0.2">
      <c r="A125" s="840">
        <v>3239</v>
      </c>
      <c r="B125" s="140" t="s">
        <v>3993</v>
      </c>
      <c r="C125" s="141">
        <v>12868.252079999997</v>
      </c>
      <c r="D125" s="143">
        <v>12868.25</v>
      </c>
      <c r="E125" s="143">
        <v>0</v>
      </c>
      <c r="F125" s="143">
        <v>0</v>
      </c>
      <c r="G125" s="143">
        <v>10168.25</v>
      </c>
      <c r="H125" s="142">
        <v>10168.252079999997</v>
      </c>
      <c r="I125" s="141">
        <v>2700</v>
      </c>
      <c r="J125" s="847">
        <v>1</v>
      </c>
    </row>
    <row r="126" spans="1:10" s="845" customFormat="1" ht="24" customHeight="1" x14ac:dyDescent="0.2">
      <c r="A126" s="840">
        <v>3217</v>
      </c>
      <c r="B126" s="140" t="s">
        <v>1926</v>
      </c>
      <c r="C126" s="141">
        <v>206999.4</v>
      </c>
      <c r="D126" s="143">
        <v>206999.4</v>
      </c>
      <c r="E126" s="143">
        <v>0</v>
      </c>
      <c r="F126" s="143">
        <v>1196.4000000000001</v>
      </c>
      <c r="G126" s="143">
        <v>484</v>
      </c>
      <c r="H126" s="142">
        <v>484</v>
      </c>
      <c r="I126" s="141">
        <v>205319</v>
      </c>
      <c r="J126" s="847">
        <v>0.9</v>
      </c>
    </row>
    <row r="127" spans="1:10" s="845" customFormat="1" x14ac:dyDescent="0.2">
      <c r="A127" s="840">
        <v>3387</v>
      </c>
      <c r="B127" s="140" t="s">
        <v>3994</v>
      </c>
      <c r="C127" s="141">
        <v>27499.992999999999</v>
      </c>
      <c r="D127" s="143">
        <v>27500</v>
      </c>
      <c r="E127" s="143">
        <v>0</v>
      </c>
      <c r="F127" s="143">
        <v>0</v>
      </c>
      <c r="G127" s="143">
        <v>92.33</v>
      </c>
      <c r="H127" s="142">
        <v>92.322999999999993</v>
      </c>
      <c r="I127" s="141">
        <v>27407.67</v>
      </c>
      <c r="J127" s="847">
        <v>0.9</v>
      </c>
    </row>
    <row r="128" spans="1:10" s="845" customFormat="1" ht="18" customHeight="1" x14ac:dyDescent="0.2">
      <c r="A128" s="839"/>
      <c r="B128" s="137" t="s">
        <v>692</v>
      </c>
      <c r="C128" s="138">
        <f>SUM(C129:C142)</f>
        <v>660530.9201300001</v>
      </c>
      <c r="D128" s="138">
        <f t="shared" ref="D128:I128" si="9">SUM(D129:D142)</f>
        <v>660531.43007999996</v>
      </c>
      <c r="E128" s="138">
        <f t="shared" si="9"/>
        <v>0</v>
      </c>
      <c r="F128" s="138">
        <f t="shared" si="9"/>
        <v>2904.7999999999997</v>
      </c>
      <c r="G128" s="138">
        <f t="shared" si="9"/>
        <v>57682.660080000009</v>
      </c>
      <c r="H128" s="138">
        <f t="shared" si="9"/>
        <v>17022.880129999998</v>
      </c>
      <c r="I128" s="138">
        <f t="shared" si="9"/>
        <v>640603.24</v>
      </c>
      <c r="J128" s="843" t="s">
        <v>195</v>
      </c>
    </row>
    <row r="129" spans="1:10" s="845" customFormat="1" ht="24" customHeight="1" x14ac:dyDescent="0.2">
      <c r="A129" s="840">
        <v>3240</v>
      </c>
      <c r="B129" s="140" t="s">
        <v>1940</v>
      </c>
      <c r="C129" s="141">
        <v>92862.95</v>
      </c>
      <c r="D129" s="143">
        <v>92862.95</v>
      </c>
      <c r="E129" s="143">
        <v>0</v>
      </c>
      <c r="F129" s="143">
        <v>235.95</v>
      </c>
      <c r="G129" s="143">
        <v>131.89000000000001</v>
      </c>
      <c r="H129" s="142">
        <v>131.88999999999999</v>
      </c>
      <c r="I129" s="141">
        <v>92495.11</v>
      </c>
      <c r="J129" s="847">
        <v>0.9</v>
      </c>
    </row>
    <row r="130" spans="1:10" s="845" customFormat="1" ht="24" customHeight="1" x14ac:dyDescent="0.2">
      <c r="A130" s="840">
        <v>7001</v>
      </c>
      <c r="B130" s="140" t="s">
        <v>2064</v>
      </c>
      <c r="C130" s="141">
        <v>58577.5</v>
      </c>
      <c r="D130" s="143">
        <v>58577.5</v>
      </c>
      <c r="E130" s="143">
        <v>0</v>
      </c>
      <c r="F130" s="143">
        <v>0</v>
      </c>
      <c r="G130" s="143">
        <v>1028.5</v>
      </c>
      <c r="H130" s="142">
        <v>1028.5</v>
      </c>
      <c r="I130" s="141">
        <v>57549</v>
      </c>
      <c r="J130" s="847">
        <v>0.9</v>
      </c>
    </row>
    <row r="131" spans="1:10" s="845" customFormat="1" ht="24" customHeight="1" x14ac:dyDescent="0.2">
      <c r="A131" s="840">
        <v>7003</v>
      </c>
      <c r="B131" s="140" t="s">
        <v>3995</v>
      </c>
      <c r="C131" s="141">
        <v>50763.914400000001</v>
      </c>
      <c r="D131" s="143">
        <v>50764.013599999998</v>
      </c>
      <c r="E131" s="143">
        <v>0</v>
      </c>
      <c r="F131" s="143">
        <v>0</v>
      </c>
      <c r="G131" s="143">
        <v>10039.143600000001</v>
      </c>
      <c r="H131" s="142">
        <v>1003.9144</v>
      </c>
      <c r="I131" s="141">
        <v>49760</v>
      </c>
      <c r="J131" s="847">
        <v>0.9</v>
      </c>
    </row>
    <row r="132" spans="1:10" s="845" customFormat="1" ht="24" customHeight="1" x14ac:dyDescent="0.2">
      <c r="A132" s="840">
        <v>7002</v>
      </c>
      <c r="B132" s="140" t="s">
        <v>3996</v>
      </c>
      <c r="C132" s="141">
        <v>69000.870620000002</v>
      </c>
      <c r="D132" s="143">
        <v>69001.006160000004</v>
      </c>
      <c r="E132" s="143">
        <v>0</v>
      </c>
      <c r="F132" s="143">
        <v>0</v>
      </c>
      <c r="G132" s="143">
        <v>9998.7061599999997</v>
      </c>
      <c r="H132" s="142">
        <v>999.87062000000003</v>
      </c>
      <c r="I132" s="141">
        <v>68001</v>
      </c>
      <c r="J132" s="847">
        <v>0.9</v>
      </c>
    </row>
    <row r="133" spans="1:10" s="845" customFormat="1" ht="24" customHeight="1" x14ac:dyDescent="0.2">
      <c r="A133" s="840">
        <v>7007</v>
      </c>
      <c r="B133" s="140" t="s">
        <v>3997</v>
      </c>
      <c r="C133" s="141">
        <v>79252.363980000009</v>
      </c>
      <c r="D133" s="143">
        <v>79252.363979999995</v>
      </c>
      <c r="E133" s="143">
        <v>0</v>
      </c>
      <c r="F133" s="143">
        <v>145.19999999999999</v>
      </c>
      <c r="G133" s="143">
        <v>8552.6739799999996</v>
      </c>
      <c r="H133" s="142">
        <v>8552.6739799999996</v>
      </c>
      <c r="I133" s="141">
        <v>70554.490000000005</v>
      </c>
      <c r="J133" s="847">
        <v>0.9</v>
      </c>
    </row>
    <row r="134" spans="1:10" s="845" customFormat="1" ht="24" customHeight="1" x14ac:dyDescent="0.2">
      <c r="A134" s="840">
        <v>7006</v>
      </c>
      <c r="B134" s="140" t="s">
        <v>3998</v>
      </c>
      <c r="C134" s="141">
        <v>96641.068629999994</v>
      </c>
      <c r="D134" s="143">
        <v>96641.346340000004</v>
      </c>
      <c r="E134" s="143">
        <v>0</v>
      </c>
      <c r="F134" s="143">
        <v>133.1</v>
      </c>
      <c r="G134" s="841">
        <v>25139.68634</v>
      </c>
      <c r="H134" s="142">
        <v>2513.9686299999998</v>
      </c>
      <c r="I134" s="141">
        <v>93994</v>
      </c>
      <c r="J134" s="847">
        <v>0.9</v>
      </c>
    </row>
    <row r="135" spans="1:10" s="845" customFormat="1" x14ac:dyDescent="0.2">
      <c r="A135" s="840">
        <v>3391</v>
      </c>
      <c r="B135" s="140" t="s">
        <v>3999</v>
      </c>
      <c r="C135" s="141">
        <v>5500</v>
      </c>
      <c r="D135" s="143">
        <v>5500</v>
      </c>
      <c r="E135" s="143">
        <v>0</v>
      </c>
      <c r="F135" s="143">
        <v>0</v>
      </c>
      <c r="G135" s="143">
        <v>0</v>
      </c>
      <c r="H135" s="142">
        <v>0</v>
      </c>
      <c r="I135" s="141">
        <v>5500</v>
      </c>
      <c r="J135" s="847">
        <v>0.9</v>
      </c>
    </row>
    <row r="136" spans="1:10" s="845" customFormat="1" ht="24" customHeight="1" x14ac:dyDescent="0.2">
      <c r="A136" s="840">
        <v>3330</v>
      </c>
      <c r="B136" s="140" t="s">
        <v>3369</v>
      </c>
      <c r="C136" s="141">
        <v>19599.999</v>
      </c>
      <c r="D136" s="143">
        <v>19600</v>
      </c>
      <c r="E136" s="143">
        <v>0</v>
      </c>
      <c r="F136" s="143">
        <v>45.57</v>
      </c>
      <c r="G136" s="143">
        <v>19.529999999999998</v>
      </c>
      <c r="H136" s="142">
        <v>19.529</v>
      </c>
      <c r="I136" s="141">
        <v>19534.900000000001</v>
      </c>
      <c r="J136" s="847">
        <v>0.9</v>
      </c>
    </row>
    <row r="137" spans="1:10" s="845" customFormat="1" x14ac:dyDescent="0.2">
      <c r="A137" s="840">
        <v>3292</v>
      </c>
      <c r="B137" s="140" t="s">
        <v>3524</v>
      </c>
      <c r="C137" s="141">
        <v>75000</v>
      </c>
      <c r="D137" s="143">
        <v>75000</v>
      </c>
      <c r="E137" s="143">
        <v>0</v>
      </c>
      <c r="F137" s="143">
        <v>0</v>
      </c>
      <c r="G137" s="143">
        <v>435.6</v>
      </c>
      <c r="H137" s="142">
        <v>435.6</v>
      </c>
      <c r="I137" s="141">
        <v>74564.399999999994</v>
      </c>
      <c r="J137" s="847">
        <v>0</v>
      </c>
    </row>
    <row r="138" spans="1:10" s="845" customFormat="1" ht="21" x14ac:dyDescent="0.2">
      <c r="A138" s="840">
        <v>3248</v>
      </c>
      <c r="B138" s="140" t="s">
        <v>1941</v>
      </c>
      <c r="C138" s="141">
        <v>22332.600000000002</v>
      </c>
      <c r="D138" s="143">
        <v>22332.600000000002</v>
      </c>
      <c r="E138" s="143">
        <v>0</v>
      </c>
      <c r="F138" s="143">
        <v>1040.5999999999999</v>
      </c>
      <c r="G138" s="143">
        <v>99.22</v>
      </c>
      <c r="H138" s="142">
        <v>99.22</v>
      </c>
      <c r="I138" s="141">
        <v>21192.780000000002</v>
      </c>
      <c r="J138" s="847">
        <v>0.4</v>
      </c>
    </row>
    <row r="139" spans="1:10" s="845" customFormat="1" ht="24" customHeight="1" x14ac:dyDescent="0.2">
      <c r="A139" s="840">
        <v>3395</v>
      </c>
      <c r="B139" s="140" t="s">
        <v>4000</v>
      </c>
      <c r="C139" s="141">
        <v>2999.6804500000003</v>
      </c>
      <c r="D139" s="143">
        <v>2999.6800000000003</v>
      </c>
      <c r="E139" s="143">
        <v>0</v>
      </c>
      <c r="F139" s="143">
        <v>152.69</v>
      </c>
      <c r="G139" s="143">
        <v>131.45999999999998</v>
      </c>
      <c r="H139" s="142">
        <v>131.46045000000001</v>
      </c>
      <c r="I139" s="141">
        <v>2715.53</v>
      </c>
      <c r="J139" s="847">
        <v>0.4</v>
      </c>
    </row>
    <row r="140" spans="1:10" s="845" customFormat="1" ht="24" customHeight="1" x14ac:dyDescent="0.2">
      <c r="A140" s="840">
        <v>3249</v>
      </c>
      <c r="B140" s="140" t="s">
        <v>4001</v>
      </c>
      <c r="C140" s="141">
        <v>64999.929550000001</v>
      </c>
      <c r="D140" s="143">
        <v>64999.929999999993</v>
      </c>
      <c r="E140" s="143">
        <v>0</v>
      </c>
      <c r="F140" s="143">
        <v>661.64</v>
      </c>
      <c r="G140" s="143">
        <v>1815.4299999999998</v>
      </c>
      <c r="H140" s="142">
        <v>1815.4295499999998</v>
      </c>
      <c r="I140" s="141">
        <v>62522.86</v>
      </c>
      <c r="J140" s="847">
        <v>0.4</v>
      </c>
    </row>
    <row r="141" spans="1:10" s="845" customFormat="1" ht="21" x14ac:dyDescent="0.2">
      <c r="A141" s="840">
        <v>3332</v>
      </c>
      <c r="B141" s="140" t="s">
        <v>1944</v>
      </c>
      <c r="C141" s="141">
        <v>9299.85</v>
      </c>
      <c r="D141" s="143">
        <v>9299.85</v>
      </c>
      <c r="E141" s="143">
        <v>0</v>
      </c>
      <c r="F141" s="143">
        <v>102.85</v>
      </c>
      <c r="G141" s="143">
        <v>176.66</v>
      </c>
      <c r="H141" s="142">
        <v>176.66</v>
      </c>
      <c r="I141" s="141">
        <v>9020.34</v>
      </c>
      <c r="J141" s="847">
        <v>0.4</v>
      </c>
    </row>
    <row r="142" spans="1:10" s="845" customFormat="1" ht="21" x14ac:dyDescent="0.2">
      <c r="A142" s="840">
        <v>3290</v>
      </c>
      <c r="B142" s="140" t="s">
        <v>1942</v>
      </c>
      <c r="C142" s="141">
        <v>13700.193499999999</v>
      </c>
      <c r="D142" s="143">
        <v>13700.19</v>
      </c>
      <c r="E142" s="143">
        <v>0</v>
      </c>
      <c r="F142" s="143">
        <v>387.2</v>
      </c>
      <c r="G142" s="143">
        <v>114.16</v>
      </c>
      <c r="H142" s="142">
        <v>114.1635</v>
      </c>
      <c r="I142" s="141">
        <v>13198.83</v>
      </c>
      <c r="J142" s="847">
        <v>0.4</v>
      </c>
    </row>
    <row r="143" spans="1:10" s="845" customFormat="1" ht="18" customHeight="1" x14ac:dyDescent="0.2">
      <c r="A143" s="839"/>
      <c r="B143" s="137" t="s">
        <v>694</v>
      </c>
      <c r="C143" s="138">
        <f>SUM(C144:C153)</f>
        <v>1627588.0549999999</v>
      </c>
      <c r="D143" s="138">
        <f t="shared" ref="D143:I143" si="10">SUM(D144:D153)</f>
        <v>1627588.067</v>
      </c>
      <c r="E143" s="138">
        <f t="shared" si="10"/>
        <v>0</v>
      </c>
      <c r="F143" s="138">
        <f t="shared" si="10"/>
        <v>279663.23699999996</v>
      </c>
      <c r="G143" s="138">
        <f t="shared" si="10"/>
        <v>271163.65999999997</v>
      </c>
      <c r="H143" s="138">
        <f t="shared" si="10"/>
        <v>271163.64799999999</v>
      </c>
      <c r="I143" s="138">
        <f t="shared" si="10"/>
        <v>1076761.17</v>
      </c>
      <c r="J143" s="843" t="s">
        <v>195</v>
      </c>
    </row>
    <row r="144" spans="1:10" s="845" customFormat="1" x14ac:dyDescent="0.2">
      <c r="A144" s="840">
        <v>3378</v>
      </c>
      <c r="B144" s="140" t="s">
        <v>3548</v>
      </c>
      <c r="C144" s="141">
        <v>2300</v>
      </c>
      <c r="D144" s="143">
        <v>2300</v>
      </c>
      <c r="E144" s="143">
        <v>0</v>
      </c>
      <c r="F144" s="143">
        <v>0</v>
      </c>
      <c r="G144" s="143">
        <v>85.26</v>
      </c>
      <c r="H144" s="142">
        <v>85.26</v>
      </c>
      <c r="I144" s="141">
        <v>2214.7399999999998</v>
      </c>
      <c r="J144" s="847">
        <v>1</v>
      </c>
    </row>
    <row r="145" spans="1:10" s="845" customFormat="1" x14ac:dyDescent="0.2">
      <c r="A145" s="840">
        <v>3379</v>
      </c>
      <c r="B145" s="140" t="s">
        <v>3549</v>
      </c>
      <c r="C145" s="141">
        <v>1698.08</v>
      </c>
      <c r="D145" s="143">
        <v>1698.08</v>
      </c>
      <c r="E145" s="143">
        <v>0</v>
      </c>
      <c r="F145" s="143">
        <v>0</v>
      </c>
      <c r="G145" s="143">
        <v>58.08</v>
      </c>
      <c r="H145" s="142">
        <v>58.08</v>
      </c>
      <c r="I145" s="141">
        <v>1640</v>
      </c>
      <c r="J145" s="847">
        <v>1</v>
      </c>
    </row>
    <row r="146" spans="1:10" s="845" customFormat="1" x14ac:dyDescent="0.2">
      <c r="A146" s="840">
        <v>3380</v>
      </c>
      <c r="B146" s="140" t="s">
        <v>3550</v>
      </c>
      <c r="C146" s="141">
        <v>2300</v>
      </c>
      <c r="D146" s="143">
        <v>2300</v>
      </c>
      <c r="E146" s="143">
        <v>0</v>
      </c>
      <c r="F146" s="143">
        <v>0</v>
      </c>
      <c r="G146" s="143">
        <v>64.13</v>
      </c>
      <c r="H146" s="142">
        <v>64.13</v>
      </c>
      <c r="I146" s="141">
        <v>2235.87</v>
      </c>
      <c r="J146" s="847">
        <v>1</v>
      </c>
    </row>
    <row r="147" spans="1:10" s="845" customFormat="1" x14ac:dyDescent="0.2">
      <c r="A147" s="840">
        <v>3294</v>
      </c>
      <c r="B147" s="140" t="s">
        <v>1947</v>
      </c>
      <c r="C147" s="141">
        <v>1650.2</v>
      </c>
      <c r="D147" s="143">
        <v>1650.2</v>
      </c>
      <c r="E147" s="143">
        <v>0</v>
      </c>
      <c r="F147" s="143">
        <v>69.2</v>
      </c>
      <c r="G147" s="143">
        <v>0</v>
      </c>
      <c r="H147" s="142">
        <v>0</v>
      </c>
      <c r="I147" s="141">
        <v>1581</v>
      </c>
      <c r="J147" s="847">
        <v>1</v>
      </c>
    </row>
    <row r="148" spans="1:10" s="845" customFormat="1" x14ac:dyDescent="0.2">
      <c r="A148" s="840">
        <v>3377</v>
      </c>
      <c r="B148" s="140" t="s">
        <v>1949</v>
      </c>
      <c r="C148" s="141">
        <v>12700</v>
      </c>
      <c r="D148" s="143">
        <v>12700</v>
      </c>
      <c r="E148" s="143">
        <v>0</v>
      </c>
      <c r="F148" s="143">
        <v>280</v>
      </c>
      <c r="G148" s="143">
        <v>0</v>
      </c>
      <c r="H148" s="142">
        <v>0</v>
      </c>
      <c r="I148" s="141">
        <v>12420</v>
      </c>
      <c r="J148" s="847">
        <v>1</v>
      </c>
    </row>
    <row r="149" spans="1:10" s="845" customFormat="1" ht="21" x14ac:dyDescent="0.2">
      <c r="A149" s="840">
        <v>3293</v>
      </c>
      <c r="B149" s="140" t="s">
        <v>1946</v>
      </c>
      <c r="C149" s="141">
        <v>1600.5419999999999</v>
      </c>
      <c r="D149" s="143">
        <v>1600.54</v>
      </c>
      <c r="E149" s="143">
        <v>0</v>
      </c>
      <c r="F149" s="143">
        <v>252.73</v>
      </c>
      <c r="G149" s="143">
        <v>383.81</v>
      </c>
      <c r="H149" s="142">
        <v>383.81200000000001</v>
      </c>
      <c r="I149" s="141">
        <v>964</v>
      </c>
      <c r="J149" s="847">
        <v>0.85</v>
      </c>
    </row>
    <row r="150" spans="1:10" s="845" customFormat="1" x14ac:dyDescent="0.2">
      <c r="A150" s="840">
        <v>3298</v>
      </c>
      <c r="B150" s="140" t="s">
        <v>1948</v>
      </c>
      <c r="C150" s="141">
        <v>492739.52599999995</v>
      </c>
      <c r="D150" s="143">
        <v>492739.527</v>
      </c>
      <c r="E150" s="143">
        <v>0</v>
      </c>
      <c r="F150" s="143">
        <v>279061.30699999997</v>
      </c>
      <c r="G150" s="143">
        <v>212042.18</v>
      </c>
      <c r="H150" s="142">
        <v>212042.179</v>
      </c>
      <c r="I150" s="141">
        <v>1636.0400000000002</v>
      </c>
      <c r="J150" s="847" t="s">
        <v>195</v>
      </c>
    </row>
    <row r="151" spans="1:10" s="845" customFormat="1" ht="24" customHeight="1" x14ac:dyDescent="0.2">
      <c r="A151" s="840">
        <v>3381</v>
      </c>
      <c r="B151" s="140" t="s">
        <v>4002</v>
      </c>
      <c r="C151" s="141">
        <v>75119.717000000004</v>
      </c>
      <c r="D151" s="143">
        <v>75119.72</v>
      </c>
      <c r="E151" s="143">
        <v>0</v>
      </c>
      <c r="F151" s="143">
        <v>0</v>
      </c>
      <c r="G151" s="143">
        <v>35087.960000000006</v>
      </c>
      <c r="H151" s="142">
        <v>35087.957000000002</v>
      </c>
      <c r="I151" s="141">
        <v>40031.760000000002</v>
      </c>
      <c r="J151" s="847" t="s">
        <v>195</v>
      </c>
    </row>
    <row r="152" spans="1:10" s="845" customFormat="1" x14ac:dyDescent="0.2">
      <c r="A152" s="840">
        <v>3382</v>
      </c>
      <c r="B152" s="140" t="s">
        <v>4003</v>
      </c>
      <c r="C152" s="141">
        <v>1005479.996</v>
      </c>
      <c r="D152" s="143">
        <v>1005480</v>
      </c>
      <c r="E152" s="143">
        <v>0</v>
      </c>
      <c r="F152" s="143">
        <v>0</v>
      </c>
      <c r="G152" s="143">
        <v>23302.38</v>
      </c>
      <c r="H152" s="142">
        <v>23302.376</v>
      </c>
      <c r="I152" s="141">
        <v>982177.62</v>
      </c>
      <c r="J152" s="847" t="s">
        <v>195</v>
      </c>
    </row>
    <row r="153" spans="1:10" s="845" customFormat="1" x14ac:dyDescent="0.2">
      <c r="A153" s="840">
        <v>3334</v>
      </c>
      <c r="B153" s="140" t="s">
        <v>4004</v>
      </c>
      <c r="C153" s="141">
        <v>31999.993999999999</v>
      </c>
      <c r="D153" s="143">
        <v>32000</v>
      </c>
      <c r="E153" s="143">
        <v>0</v>
      </c>
      <c r="F153" s="143">
        <v>0</v>
      </c>
      <c r="G153" s="143">
        <v>139.86000000000001</v>
      </c>
      <c r="H153" s="142">
        <v>139.85400000000001</v>
      </c>
      <c r="I153" s="141">
        <v>31860.14</v>
      </c>
      <c r="J153" s="847">
        <v>1</v>
      </c>
    </row>
    <row r="154" spans="1:10" s="845" customFormat="1" ht="21" customHeight="1" thickBot="1" x14ac:dyDescent="0.25">
      <c r="A154" s="842"/>
      <c r="B154" s="848" t="s">
        <v>10</v>
      </c>
      <c r="C154" s="849">
        <f>SUM(C5,C13,C16,C38,C46,C61,C67,C69,C91,C128,C143)</f>
        <v>7068119.0532200001</v>
      </c>
      <c r="D154" s="849">
        <f t="shared" ref="D154:I154" si="11">SUM(D5,D13,D16,D38,D46,D61,D67,D69,D91,D128,D143)</f>
        <v>6983959.19209</v>
      </c>
      <c r="E154" s="849">
        <f t="shared" si="11"/>
        <v>2092.634</v>
      </c>
      <c r="F154" s="849">
        <f t="shared" si="11"/>
        <v>351552.26599999995</v>
      </c>
      <c r="G154" s="849">
        <f t="shared" si="11"/>
        <v>766878.60209000006</v>
      </c>
      <c r="H154" s="849">
        <f t="shared" si="11"/>
        <v>726711.46321999992</v>
      </c>
      <c r="I154" s="849">
        <f t="shared" si="11"/>
        <v>5987762.6900000004</v>
      </c>
      <c r="J154" s="850" t="s">
        <v>195</v>
      </c>
    </row>
    <row r="155" spans="1:10" s="845" customFormat="1" x14ac:dyDescent="0.2">
      <c r="A155" s="130"/>
      <c r="B155" s="130"/>
      <c r="C155" s="130"/>
      <c r="D155" s="130"/>
      <c r="E155" s="130"/>
      <c r="F155" s="130"/>
      <c r="G155" s="130"/>
      <c r="H155" s="130"/>
      <c r="I155" s="131"/>
      <c r="J155" s="130"/>
    </row>
    <row r="156" spans="1:10" s="845" customFormat="1" x14ac:dyDescent="0.2">
      <c r="A156" s="145"/>
      <c r="B156" s="145" t="s">
        <v>4007</v>
      </c>
      <c r="C156" s="1082"/>
      <c r="D156" s="1082"/>
      <c r="E156" s="1082"/>
      <c r="F156" s="1082"/>
      <c r="G156" s="1082"/>
      <c r="H156" s="1082"/>
      <c r="I156" s="1082"/>
      <c r="J156" s="130"/>
    </row>
    <row r="157" spans="1:10" s="845" customFormat="1" x14ac:dyDescent="0.2">
      <c r="A157" s="145"/>
      <c r="B157" s="145" t="s">
        <v>4008</v>
      </c>
      <c r="C157" s="145"/>
      <c r="D157" s="145"/>
      <c r="E157" s="130"/>
      <c r="F157" s="130"/>
      <c r="G157" s="130"/>
      <c r="H157" s="130"/>
      <c r="I157" s="131"/>
      <c r="J157" s="130"/>
    </row>
    <row r="158" spans="1:10" s="845" customFormat="1" x14ac:dyDescent="0.2">
      <c r="A158" s="145"/>
      <c r="B158" s="145" t="s">
        <v>4009</v>
      </c>
      <c r="C158" s="145"/>
      <c r="D158" s="145"/>
      <c r="E158" s="146"/>
      <c r="F158" s="146"/>
      <c r="G158" s="146"/>
      <c r="H158" s="146"/>
      <c r="I158" s="147"/>
      <c r="J158" s="145"/>
    </row>
  </sheetData>
  <mergeCells count="6">
    <mergeCell ref="B1:J1"/>
    <mergeCell ref="B3:B4"/>
    <mergeCell ref="C3:C4"/>
    <mergeCell ref="E3:H3"/>
    <mergeCell ref="I3:I4"/>
    <mergeCell ref="J3:J4"/>
  </mergeCells>
  <printOptions horizontalCentered="1"/>
  <pageMargins left="0.39370078740157483" right="0.39370078740157483" top="0.59055118110236227" bottom="0.39370078740157483" header="0.31496062992125984" footer="0.11811023622047245"/>
  <pageSetup paperSize="9" scale="83" firstPageNumber="227" fitToHeight="0" orientation="portrait" useFirstPageNumber="1" r:id="rId1"/>
  <headerFooter>
    <oddHeader>&amp;L&amp;"Tahoma,Kurzíva"Závěrečný účet za rok 2017&amp;R&amp;"Tahoma,Kurzíva"Tabulka č. 6</oddHeader>
    <oddFooter>&amp;C&amp;"Tahoma,Obyčejné"&amp;P</oddFooter>
  </headerFooter>
  <rowBreaks count="2" manualBreakCount="2">
    <brk id="54" max="9" man="1"/>
    <brk id="109" max="9" man="1"/>
  </rowBreaks>
  <ignoredErrors>
    <ignoredError sqref="C5:I154" unlocked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59"/>
  <sheetViews>
    <sheetView zoomScaleNormal="100" zoomScaleSheetLayoutView="100" workbookViewId="0">
      <selection activeCell="L3" sqref="L3"/>
    </sheetView>
  </sheetViews>
  <sheetFormatPr defaultRowHeight="10.5" x14ac:dyDescent="0.15"/>
  <cols>
    <col min="1" max="1" width="20.7109375" style="911" customWidth="1"/>
    <col min="2" max="2" width="7.42578125" style="912" customWidth="1"/>
    <col min="3" max="3" width="42.85546875" style="851" customWidth="1"/>
    <col min="4" max="5" width="18.85546875" style="851" bestFit="1" customWidth="1"/>
    <col min="6" max="6" width="15.85546875" style="851" bestFit="1" customWidth="1"/>
    <col min="7" max="7" width="14.7109375" style="851" bestFit="1" customWidth="1"/>
    <col min="8" max="8" width="15.140625" style="914" bestFit="1" customWidth="1"/>
    <col min="9" max="9" width="13.5703125" style="914" bestFit="1" customWidth="1"/>
    <col min="10" max="10" width="14.28515625" style="914" customWidth="1"/>
    <col min="11" max="11" width="16.28515625" style="851" customWidth="1"/>
    <col min="12" max="251" width="9.140625" style="851"/>
    <col min="252" max="252" width="13.140625" style="851" bestFit="1" customWidth="1"/>
    <col min="253" max="16384" width="9.140625" style="851"/>
  </cols>
  <sheetData>
    <row r="1" spans="1:11" s="865" customFormat="1" ht="30" customHeight="1" x14ac:dyDescent="0.2">
      <c r="A1" s="1205" t="s">
        <v>4012</v>
      </c>
      <c r="B1" s="1205"/>
      <c r="C1" s="1205"/>
      <c r="D1" s="1205"/>
      <c r="E1" s="1205"/>
      <c r="F1" s="1205"/>
      <c r="G1" s="1205"/>
      <c r="H1" s="1205"/>
      <c r="I1" s="1205"/>
      <c r="J1" s="1205"/>
    </row>
    <row r="2" spans="1:11" ht="12" customHeight="1" thickBot="1" x14ac:dyDescent="0.2">
      <c r="A2" s="852"/>
      <c r="B2" s="852"/>
      <c r="C2" s="852"/>
      <c r="D2" s="853"/>
      <c r="E2" s="241"/>
      <c r="F2" s="241"/>
      <c r="G2" s="241"/>
      <c r="H2" s="241"/>
      <c r="I2" s="241"/>
      <c r="J2" s="149" t="s">
        <v>696</v>
      </c>
      <c r="K2" s="852"/>
    </row>
    <row r="3" spans="1:11" s="858" customFormat="1" ht="45.75" customHeight="1" thickBot="1" x14ac:dyDescent="0.25">
      <c r="A3" s="916" t="s">
        <v>697</v>
      </c>
      <c r="B3" s="854" t="s">
        <v>698</v>
      </c>
      <c r="C3" s="855" t="s">
        <v>699</v>
      </c>
      <c r="D3" s="856" t="s">
        <v>4013</v>
      </c>
      <c r="E3" s="855" t="s">
        <v>4014</v>
      </c>
      <c r="F3" s="855" t="s">
        <v>4015</v>
      </c>
      <c r="G3" s="855" t="s">
        <v>4016</v>
      </c>
      <c r="H3" s="855" t="s">
        <v>4017</v>
      </c>
      <c r="I3" s="855" t="s">
        <v>4018</v>
      </c>
      <c r="J3" s="857" t="s">
        <v>4019</v>
      </c>
    </row>
    <row r="4" spans="1:11" s="865" customFormat="1" ht="24.75" customHeight="1" x14ac:dyDescent="0.2">
      <c r="A4" s="1206" t="s">
        <v>700</v>
      </c>
      <c r="B4" s="859">
        <v>34012</v>
      </c>
      <c r="C4" s="860" t="s">
        <v>4020</v>
      </c>
      <c r="D4" s="862">
        <v>115000</v>
      </c>
      <c r="E4" s="861">
        <v>115000</v>
      </c>
      <c r="F4" s="861">
        <v>0</v>
      </c>
      <c r="G4" s="861">
        <v>0</v>
      </c>
      <c r="H4" s="863">
        <v>0</v>
      </c>
      <c r="I4" s="861">
        <v>0</v>
      </c>
      <c r="J4" s="864">
        <v>0</v>
      </c>
    </row>
    <row r="5" spans="1:11" s="865" customFormat="1" ht="24.75" customHeight="1" x14ac:dyDescent="0.2">
      <c r="A5" s="1207"/>
      <c r="B5" s="866">
        <v>34013</v>
      </c>
      <c r="C5" s="867" t="s">
        <v>701</v>
      </c>
      <c r="D5" s="869">
        <v>255000</v>
      </c>
      <c r="E5" s="868">
        <v>255000</v>
      </c>
      <c r="F5" s="868">
        <v>0</v>
      </c>
      <c r="G5" s="868">
        <v>0</v>
      </c>
      <c r="H5" s="870">
        <v>0</v>
      </c>
      <c r="I5" s="868">
        <v>0</v>
      </c>
      <c r="J5" s="871">
        <v>0</v>
      </c>
    </row>
    <row r="6" spans="1:11" s="865" customFormat="1" ht="24.75" customHeight="1" x14ac:dyDescent="0.2">
      <c r="A6" s="1207"/>
      <c r="B6" s="866">
        <v>34017</v>
      </c>
      <c r="C6" s="867" t="s">
        <v>1878</v>
      </c>
      <c r="D6" s="869">
        <v>210000</v>
      </c>
      <c r="E6" s="868">
        <v>210000</v>
      </c>
      <c r="F6" s="868">
        <v>0</v>
      </c>
      <c r="G6" s="868">
        <v>0</v>
      </c>
      <c r="H6" s="870">
        <v>0</v>
      </c>
      <c r="I6" s="868">
        <v>0</v>
      </c>
      <c r="J6" s="871">
        <v>0</v>
      </c>
    </row>
    <row r="7" spans="1:11" s="865" customFormat="1" ht="24.75" customHeight="1" x14ac:dyDescent="0.2">
      <c r="A7" s="1207"/>
      <c r="B7" s="866">
        <v>34019</v>
      </c>
      <c r="C7" s="867" t="s">
        <v>4021</v>
      </c>
      <c r="D7" s="869">
        <v>60000</v>
      </c>
      <c r="E7" s="868">
        <v>60000</v>
      </c>
      <c r="F7" s="868">
        <v>0</v>
      </c>
      <c r="G7" s="868">
        <v>0</v>
      </c>
      <c r="H7" s="870">
        <v>0</v>
      </c>
      <c r="I7" s="868">
        <v>0</v>
      </c>
      <c r="J7" s="871">
        <v>0</v>
      </c>
    </row>
    <row r="8" spans="1:11" s="865" customFormat="1" ht="12.75" customHeight="1" x14ac:dyDescent="0.2">
      <c r="A8" s="1207"/>
      <c r="B8" s="866">
        <v>34053</v>
      </c>
      <c r="C8" s="867" t="s">
        <v>702</v>
      </c>
      <c r="D8" s="869">
        <v>182000</v>
      </c>
      <c r="E8" s="868">
        <v>182000</v>
      </c>
      <c r="F8" s="868">
        <v>0</v>
      </c>
      <c r="G8" s="868">
        <v>0</v>
      </c>
      <c r="H8" s="870">
        <v>0</v>
      </c>
      <c r="I8" s="868">
        <v>0</v>
      </c>
      <c r="J8" s="871">
        <v>0</v>
      </c>
    </row>
    <row r="9" spans="1:11" s="865" customFormat="1" ht="24.75" customHeight="1" x14ac:dyDescent="0.2">
      <c r="A9" s="1207"/>
      <c r="B9" s="866">
        <v>34054</v>
      </c>
      <c r="C9" s="867" t="s">
        <v>1879</v>
      </c>
      <c r="D9" s="869">
        <v>743000</v>
      </c>
      <c r="E9" s="868">
        <v>743000</v>
      </c>
      <c r="F9" s="868">
        <v>0</v>
      </c>
      <c r="G9" s="868">
        <v>0</v>
      </c>
      <c r="H9" s="870">
        <v>0</v>
      </c>
      <c r="I9" s="868">
        <v>0</v>
      </c>
      <c r="J9" s="871">
        <v>0</v>
      </c>
    </row>
    <row r="10" spans="1:11" s="865" customFormat="1" ht="12.75" customHeight="1" x14ac:dyDescent="0.2">
      <c r="A10" s="1207"/>
      <c r="B10" s="866">
        <v>34070</v>
      </c>
      <c r="C10" s="867" t="s">
        <v>703</v>
      </c>
      <c r="D10" s="869">
        <v>1173000</v>
      </c>
      <c r="E10" s="868">
        <v>1173000</v>
      </c>
      <c r="F10" s="868">
        <v>0</v>
      </c>
      <c r="G10" s="868">
        <v>0</v>
      </c>
      <c r="H10" s="870">
        <v>0</v>
      </c>
      <c r="I10" s="868">
        <v>0</v>
      </c>
      <c r="J10" s="871">
        <v>0</v>
      </c>
    </row>
    <row r="11" spans="1:11" s="865" customFormat="1" ht="12.75" customHeight="1" x14ac:dyDescent="0.2">
      <c r="A11" s="1207"/>
      <c r="B11" s="866">
        <v>34090</v>
      </c>
      <c r="C11" s="867" t="s">
        <v>704</v>
      </c>
      <c r="D11" s="869">
        <v>230000</v>
      </c>
      <c r="E11" s="868">
        <v>230000</v>
      </c>
      <c r="F11" s="868">
        <v>0</v>
      </c>
      <c r="G11" s="868">
        <v>0</v>
      </c>
      <c r="H11" s="870">
        <v>0</v>
      </c>
      <c r="I11" s="868">
        <v>0</v>
      </c>
      <c r="J11" s="871">
        <v>0</v>
      </c>
    </row>
    <row r="12" spans="1:11" s="865" customFormat="1" ht="24.75" customHeight="1" x14ac:dyDescent="0.2">
      <c r="A12" s="1207"/>
      <c r="B12" s="866">
        <v>34341</v>
      </c>
      <c r="C12" s="867" t="s">
        <v>1880</v>
      </c>
      <c r="D12" s="869">
        <v>1500000</v>
      </c>
      <c r="E12" s="868">
        <v>1500000</v>
      </c>
      <c r="F12" s="868">
        <v>0</v>
      </c>
      <c r="G12" s="868">
        <v>0</v>
      </c>
      <c r="H12" s="870">
        <v>0</v>
      </c>
      <c r="I12" s="868">
        <v>0</v>
      </c>
      <c r="J12" s="871">
        <v>0</v>
      </c>
    </row>
    <row r="13" spans="1:11" s="865" customFormat="1" ht="24" customHeight="1" x14ac:dyDescent="0.2">
      <c r="A13" s="1207"/>
      <c r="B13" s="866">
        <v>34352</v>
      </c>
      <c r="C13" s="867" t="s">
        <v>705</v>
      </c>
      <c r="D13" s="869">
        <v>4100000</v>
      </c>
      <c r="E13" s="868">
        <v>4100000</v>
      </c>
      <c r="F13" s="868">
        <v>0</v>
      </c>
      <c r="G13" s="868">
        <v>0</v>
      </c>
      <c r="H13" s="870">
        <v>0</v>
      </c>
      <c r="I13" s="868">
        <v>0</v>
      </c>
      <c r="J13" s="871">
        <v>0</v>
      </c>
    </row>
    <row r="14" spans="1:11" s="865" customFormat="1" ht="12.75" customHeight="1" x14ac:dyDescent="0.2">
      <c r="A14" s="1207"/>
      <c r="B14" s="866">
        <v>34544</v>
      </c>
      <c r="C14" s="867" t="s">
        <v>4022</v>
      </c>
      <c r="D14" s="869">
        <v>52000</v>
      </c>
      <c r="E14" s="868">
        <v>52000</v>
      </c>
      <c r="F14" s="868">
        <v>0</v>
      </c>
      <c r="G14" s="868">
        <v>0</v>
      </c>
      <c r="H14" s="870">
        <v>0</v>
      </c>
      <c r="I14" s="868">
        <v>0</v>
      </c>
      <c r="J14" s="871">
        <v>0</v>
      </c>
    </row>
    <row r="15" spans="1:11" s="865" customFormat="1" ht="24.75" customHeight="1" x14ac:dyDescent="0.2">
      <c r="A15" s="1207"/>
      <c r="B15" s="866">
        <v>34940</v>
      </c>
      <c r="C15" s="867" t="s">
        <v>4023</v>
      </c>
      <c r="D15" s="869">
        <v>500000</v>
      </c>
      <c r="E15" s="868">
        <v>500000</v>
      </c>
      <c r="F15" s="868">
        <v>0</v>
      </c>
      <c r="G15" s="868">
        <v>0</v>
      </c>
      <c r="H15" s="870">
        <v>0</v>
      </c>
      <c r="I15" s="868">
        <v>0</v>
      </c>
      <c r="J15" s="871">
        <v>0</v>
      </c>
    </row>
    <row r="16" spans="1:11" s="865" customFormat="1" ht="24.75" customHeight="1" x14ac:dyDescent="0.2">
      <c r="A16" s="1207"/>
      <c r="B16" s="866">
        <v>34941</v>
      </c>
      <c r="C16" s="867" t="s">
        <v>706</v>
      </c>
      <c r="D16" s="869">
        <v>198000</v>
      </c>
      <c r="E16" s="868">
        <v>198000</v>
      </c>
      <c r="F16" s="868">
        <v>0</v>
      </c>
      <c r="G16" s="868">
        <v>0</v>
      </c>
      <c r="H16" s="870">
        <v>0</v>
      </c>
      <c r="I16" s="868">
        <v>0</v>
      </c>
      <c r="J16" s="871">
        <v>0</v>
      </c>
    </row>
    <row r="17" spans="1:11" s="232" customFormat="1" ht="15.75" customHeight="1" x14ac:dyDescent="0.2">
      <c r="A17" s="1203" t="s">
        <v>735</v>
      </c>
      <c r="B17" s="1204"/>
      <c r="C17" s="1204"/>
      <c r="D17" s="872">
        <f>SUM(D4:D16)</f>
        <v>9318000</v>
      </c>
      <c r="E17" s="872">
        <f>SUM(E4:E16)</f>
        <v>9318000</v>
      </c>
      <c r="F17" s="872">
        <f t="shared" ref="F17:J17" si="0">SUM(F4:F16)</f>
        <v>0</v>
      </c>
      <c r="G17" s="872">
        <f t="shared" si="0"/>
        <v>0</v>
      </c>
      <c r="H17" s="872">
        <f>SUM(H4:H16)</f>
        <v>0</v>
      </c>
      <c r="I17" s="872">
        <f t="shared" si="0"/>
        <v>0</v>
      </c>
      <c r="J17" s="873">
        <f t="shared" si="0"/>
        <v>0</v>
      </c>
    </row>
    <row r="18" spans="1:11" s="232" customFormat="1" ht="24" customHeight="1" x14ac:dyDescent="0.2">
      <c r="A18" s="1208" t="s">
        <v>707</v>
      </c>
      <c r="B18" s="866" t="s">
        <v>4024</v>
      </c>
      <c r="C18" s="874" t="s">
        <v>4025</v>
      </c>
      <c r="D18" s="869">
        <v>413729.66000000003</v>
      </c>
      <c r="E18" s="876">
        <v>413729.66000000003</v>
      </c>
      <c r="F18" s="875">
        <v>0</v>
      </c>
      <c r="G18" s="875">
        <v>0</v>
      </c>
      <c r="H18" s="877">
        <v>0</v>
      </c>
      <c r="I18" s="878">
        <v>0</v>
      </c>
      <c r="J18" s="879">
        <v>0</v>
      </c>
      <c r="K18" s="880"/>
    </row>
    <row r="19" spans="1:11" s="232" customFormat="1" ht="24" customHeight="1" x14ac:dyDescent="0.2">
      <c r="A19" s="1208"/>
      <c r="B19" s="866" t="s">
        <v>4026</v>
      </c>
      <c r="C19" s="874" t="s">
        <v>4027</v>
      </c>
      <c r="D19" s="869">
        <v>2344467.98</v>
      </c>
      <c r="E19" s="876">
        <v>2344467.98</v>
      </c>
      <c r="F19" s="875">
        <v>0</v>
      </c>
      <c r="G19" s="875">
        <v>0</v>
      </c>
      <c r="H19" s="877">
        <v>0</v>
      </c>
      <c r="I19" s="878">
        <v>0</v>
      </c>
      <c r="J19" s="879">
        <v>0</v>
      </c>
    </row>
    <row r="20" spans="1:11" s="881" customFormat="1" ht="24" customHeight="1" x14ac:dyDescent="0.2">
      <c r="A20" s="1208"/>
      <c r="B20" s="866">
        <v>35015</v>
      </c>
      <c r="C20" s="874" t="s">
        <v>708</v>
      </c>
      <c r="D20" s="869">
        <v>9757573</v>
      </c>
      <c r="E20" s="875">
        <v>9658173</v>
      </c>
      <c r="F20" s="875">
        <v>99400</v>
      </c>
      <c r="G20" s="875">
        <v>60400</v>
      </c>
      <c r="H20" s="877">
        <v>39000</v>
      </c>
      <c r="I20" s="878">
        <v>39000</v>
      </c>
      <c r="J20" s="879">
        <v>0</v>
      </c>
    </row>
    <row r="21" spans="1:11" s="881" customFormat="1" ht="24" customHeight="1" x14ac:dyDescent="0.2">
      <c r="A21" s="1208"/>
      <c r="B21" s="866">
        <v>35018</v>
      </c>
      <c r="C21" s="874" t="s">
        <v>709</v>
      </c>
      <c r="D21" s="869">
        <v>6458790</v>
      </c>
      <c r="E21" s="875">
        <v>6458790</v>
      </c>
      <c r="F21" s="875">
        <v>0</v>
      </c>
      <c r="G21" s="875">
        <v>0</v>
      </c>
      <c r="H21" s="877">
        <v>0</v>
      </c>
      <c r="I21" s="878">
        <v>0</v>
      </c>
      <c r="J21" s="879">
        <v>0</v>
      </c>
    </row>
    <row r="22" spans="1:11" s="883" customFormat="1" ht="12.75" customHeight="1" x14ac:dyDescent="0.2">
      <c r="A22" s="1208"/>
      <c r="B22" s="866">
        <v>35019</v>
      </c>
      <c r="C22" s="874" t="s">
        <v>710</v>
      </c>
      <c r="D22" s="869">
        <v>1194929</v>
      </c>
      <c r="E22" s="875">
        <v>1011571</v>
      </c>
      <c r="F22" s="875">
        <v>183358</v>
      </c>
      <c r="G22" s="875">
        <v>0</v>
      </c>
      <c r="H22" s="877">
        <v>183358</v>
      </c>
      <c r="I22" s="875">
        <v>183358</v>
      </c>
      <c r="J22" s="882">
        <v>0</v>
      </c>
    </row>
    <row r="23" spans="1:11" s="883" customFormat="1" ht="24" customHeight="1" x14ac:dyDescent="0.2">
      <c r="A23" s="1208"/>
      <c r="B23" s="866">
        <v>35020</v>
      </c>
      <c r="C23" s="874" t="s">
        <v>4028</v>
      </c>
      <c r="D23" s="869">
        <v>48327636</v>
      </c>
      <c r="E23" s="875">
        <v>40924405.700000003</v>
      </c>
      <c r="F23" s="875">
        <v>7403230.299999997</v>
      </c>
      <c r="G23" s="875">
        <v>0</v>
      </c>
      <c r="H23" s="877">
        <v>7403230.299999997</v>
      </c>
      <c r="I23" s="875">
        <v>7403230.299999997</v>
      </c>
      <c r="J23" s="882">
        <v>0</v>
      </c>
    </row>
    <row r="24" spans="1:11" s="883" customFormat="1" ht="12.75" customHeight="1" x14ac:dyDescent="0.2">
      <c r="A24" s="1208"/>
      <c r="B24" s="866">
        <v>35049</v>
      </c>
      <c r="C24" s="874" t="s">
        <v>4029</v>
      </c>
      <c r="D24" s="869">
        <v>179000</v>
      </c>
      <c r="E24" s="875">
        <v>140353.5</v>
      </c>
      <c r="F24" s="875">
        <v>38646.5</v>
      </c>
      <c r="G24" s="875">
        <v>0</v>
      </c>
      <c r="H24" s="877">
        <v>38646.5</v>
      </c>
      <c r="I24" s="875">
        <v>38646.5</v>
      </c>
      <c r="J24" s="882">
        <v>0</v>
      </c>
    </row>
    <row r="25" spans="1:11" s="883" customFormat="1" ht="12.75" customHeight="1" x14ac:dyDescent="0.2">
      <c r="A25" s="1208"/>
      <c r="B25" s="866">
        <v>35442</v>
      </c>
      <c r="C25" s="874" t="s">
        <v>4030</v>
      </c>
      <c r="D25" s="869">
        <v>214000</v>
      </c>
      <c r="E25" s="875">
        <v>204482</v>
      </c>
      <c r="F25" s="875">
        <v>9518</v>
      </c>
      <c r="G25" s="875">
        <v>0</v>
      </c>
      <c r="H25" s="877">
        <v>9518</v>
      </c>
      <c r="I25" s="875">
        <v>9518</v>
      </c>
      <c r="J25" s="882">
        <v>0</v>
      </c>
    </row>
    <row r="26" spans="1:11" s="883" customFormat="1" ht="24" customHeight="1" x14ac:dyDescent="0.2">
      <c r="A26" s="1208"/>
      <c r="B26" s="866">
        <v>35672</v>
      </c>
      <c r="C26" s="874" t="s">
        <v>1881</v>
      </c>
      <c r="D26" s="869">
        <v>12770416.279999999</v>
      </c>
      <c r="E26" s="875">
        <v>12770416.279999999</v>
      </c>
      <c r="F26" s="875">
        <v>0</v>
      </c>
      <c r="G26" s="875">
        <v>0</v>
      </c>
      <c r="H26" s="877">
        <v>0</v>
      </c>
      <c r="I26" s="875">
        <v>0</v>
      </c>
      <c r="J26" s="882">
        <v>0</v>
      </c>
    </row>
    <row r="27" spans="1:11" s="883" customFormat="1" ht="24" customHeight="1" x14ac:dyDescent="0.2">
      <c r="A27" s="1208"/>
      <c r="B27" s="866" t="s">
        <v>4031</v>
      </c>
      <c r="C27" s="874" t="s">
        <v>4032</v>
      </c>
      <c r="D27" s="869">
        <v>3166119.62</v>
      </c>
      <c r="E27" s="876">
        <v>3166119.62</v>
      </c>
      <c r="F27" s="875">
        <v>0</v>
      </c>
      <c r="G27" s="875">
        <v>0</v>
      </c>
      <c r="H27" s="877">
        <v>0</v>
      </c>
      <c r="I27" s="875">
        <v>0</v>
      </c>
      <c r="J27" s="882">
        <v>0</v>
      </c>
    </row>
    <row r="28" spans="1:11" s="883" customFormat="1" ht="24" customHeight="1" x14ac:dyDescent="0.2">
      <c r="A28" s="1208"/>
      <c r="B28" s="866" t="s">
        <v>4033</v>
      </c>
      <c r="C28" s="874" t="s">
        <v>4034</v>
      </c>
      <c r="D28" s="869">
        <v>17941343.620000001</v>
      </c>
      <c r="E28" s="876">
        <v>17941343.620000001</v>
      </c>
      <c r="F28" s="875">
        <v>0</v>
      </c>
      <c r="G28" s="875">
        <v>0</v>
      </c>
      <c r="H28" s="877">
        <v>0</v>
      </c>
      <c r="I28" s="875">
        <v>0</v>
      </c>
      <c r="J28" s="882">
        <v>0</v>
      </c>
    </row>
    <row r="29" spans="1:11" s="232" customFormat="1" ht="15.75" customHeight="1" x14ac:dyDescent="0.2">
      <c r="A29" s="1203" t="s">
        <v>736</v>
      </c>
      <c r="B29" s="1204"/>
      <c r="C29" s="1204"/>
      <c r="D29" s="872">
        <f t="shared" ref="D29:J29" si="1">SUM(D18:D28)</f>
        <v>102768005.16000001</v>
      </c>
      <c r="E29" s="872">
        <f t="shared" si="1"/>
        <v>95033852.360000014</v>
      </c>
      <c r="F29" s="872">
        <f t="shared" si="1"/>
        <v>7734152.799999997</v>
      </c>
      <c r="G29" s="872">
        <f t="shared" si="1"/>
        <v>60400</v>
      </c>
      <c r="H29" s="872">
        <f t="shared" si="1"/>
        <v>7673752.799999997</v>
      </c>
      <c r="I29" s="872">
        <f t="shared" si="1"/>
        <v>7673752.799999997</v>
      </c>
      <c r="J29" s="884">
        <f t="shared" si="1"/>
        <v>0</v>
      </c>
    </row>
    <row r="30" spans="1:11" s="232" customFormat="1" ht="24" customHeight="1" x14ac:dyDescent="0.2">
      <c r="A30" s="1209" t="s">
        <v>711</v>
      </c>
      <c r="B30" s="866">
        <v>13015</v>
      </c>
      <c r="C30" s="874" t="s">
        <v>713</v>
      </c>
      <c r="D30" s="869">
        <v>2599000</v>
      </c>
      <c r="E30" s="885">
        <v>2353295</v>
      </c>
      <c r="F30" s="885">
        <v>245705</v>
      </c>
      <c r="G30" s="885">
        <v>0</v>
      </c>
      <c r="H30" s="877">
        <v>245705</v>
      </c>
      <c r="I30" s="885">
        <v>0</v>
      </c>
      <c r="J30" s="886">
        <v>245705</v>
      </c>
    </row>
    <row r="31" spans="1:11" s="232" customFormat="1" ht="12.75" customHeight="1" x14ac:dyDescent="0.2">
      <c r="A31" s="1210"/>
      <c r="B31" s="866">
        <v>13016</v>
      </c>
      <c r="C31" s="874" t="s">
        <v>4035</v>
      </c>
      <c r="D31" s="869">
        <v>814800</v>
      </c>
      <c r="E31" s="885">
        <v>602761.5</v>
      </c>
      <c r="F31" s="885">
        <v>212038.5</v>
      </c>
      <c r="G31" s="885">
        <v>0</v>
      </c>
      <c r="H31" s="877">
        <v>212038.5</v>
      </c>
      <c r="I31" s="885">
        <v>0</v>
      </c>
      <c r="J31" s="886">
        <v>212038.5</v>
      </c>
    </row>
    <row r="32" spans="1:11" s="232" customFormat="1" ht="24" customHeight="1" x14ac:dyDescent="0.2">
      <c r="A32" s="1210"/>
      <c r="B32" s="866">
        <v>13305</v>
      </c>
      <c r="C32" s="874" t="s">
        <v>712</v>
      </c>
      <c r="D32" s="869">
        <v>1303660111</v>
      </c>
      <c r="E32" s="885">
        <v>1303660111</v>
      </c>
      <c r="F32" s="885">
        <v>0</v>
      </c>
      <c r="G32" s="885">
        <v>0</v>
      </c>
      <c r="H32" s="877">
        <v>0</v>
      </c>
      <c r="I32" s="885">
        <v>0</v>
      </c>
      <c r="J32" s="886">
        <v>0</v>
      </c>
    </row>
    <row r="33" spans="1:10" s="232" customFormat="1" ht="24" customHeight="1" x14ac:dyDescent="0.2">
      <c r="A33" s="1210"/>
      <c r="B33" s="866">
        <v>13307</v>
      </c>
      <c r="C33" s="874" t="s">
        <v>1882</v>
      </c>
      <c r="D33" s="869">
        <v>20000000</v>
      </c>
      <c r="E33" s="885">
        <v>15545040</v>
      </c>
      <c r="F33" s="885">
        <v>4454960</v>
      </c>
      <c r="G33" s="885">
        <v>0</v>
      </c>
      <c r="H33" s="877">
        <v>4454960</v>
      </c>
      <c r="I33" s="885">
        <v>0</v>
      </c>
      <c r="J33" s="887">
        <v>4454960</v>
      </c>
    </row>
    <row r="34" spans="1:10" s="232" customFormat="1" ht="15.75" customHeight="1" x14ac:dyDescent="0.2">
      <c r="A34" s="1203" t="s">
        <v>737</v>
      </c>
      <c r="B34" s="1204"/>
      <c r="C34" s="1204"/>
      <c r="D34" s="872">
        <f t="shared" ref="D34:J34" si="2">SUM(D30:D33)</f>
        <v>1327073911</v>
      </c>
      <c r="E34" s="872">
        <f t="shared" si="2"/>
        <v>1322161207.5</v>
      </c>
      <c r="F34" s="872">
        <f t="shared" si="2"/>
        <v>4912703.5</v>
      </c>
      <c r="G34" s="872">
        <f t="shared" si="2"/>
        <v>0</v>
      </c>
      <c r="H34" s="888">
        <f t="shared" si="2"/>
        <v>4912703.5</v>
      </c>
      <c r="I34" s="888">
        <f t="shared" si="2"/>
        <v>0</v>
      </c>
      <c r="J34" s="889">
        <f t="shared" si="2"/>
        <v>4912703.5</v>
      </c>
    </row>
    <row r="35" spans="1:10" s="865" customFormat="1" ht="12.75" customHeight="1" x14ac:dyDescent="0.2">
      <c r="A35" s="1209" t="s">
        <v>714</v>
      </c>
      <c r="B35" s="866">
        <v>33024</v>
      </c>
      <c r="C35" s="874" t="s">
        <v>715</v>
      </c>
      <c r="D35" s="891">
        <v>553065</v>
      </c>
      <c r="E35" s="890">
        <v>420630</v>
      </c>
      <c r="F35" s="890">
        <v>132435</v>
      </c>
      <c r="G35" s="890">
        <v>132435</v>
      </c>
      <c r="H35" s="877">
        <v>0</v>
      </c>
      <c r="I35" s="885">
        <v>0</v>
      </c>
      <c r="J35" s="892">
        <v>0</v>
      </c>
    </row>
    <row r="36" spans="1:10" s="865" customFormat="1" ht="34.5" customHeight="1" x14ac:dyDescent="0.2">
      <c r="A36" s="1209"/>
      <c r="B36" s="866">
        <v>33034</v>
      </c>
      <c r="C36" s="874" t="s">
        <v>716</v>
      </c>
      <c r="D36" s="891">
        <v>1245760</v>
      </c>
      <c r="E36" s="890">
        <v>1197208</v>
      </c>
      <c r="F36" s="890">
        <v>48552</v>
      </c>
      <c r="G36" s="890">
        <v>0</v>
      </c>
      <c r="H36" s="877">
        <v>48552</v>
      </c>
      <c r="I36" s="885">
        <v>48552</v>
      </c>
      <c r="J36" s="892">
        <v>0</v>
      </c>
    </row>
    <row r="37" spans="1:10" s="865" customFormat="1" ht="12.75" customHeight="1" x14ac:dyDescent="0.2">
      <c r="A37" s="1209"/>
      <c r="B37" s="866">
        <v>33038</v>
      </c>
      <c r="C37" s="874" t="s">
        <v>717</v>
      </c>
      <c r="D37" s="891">
        <v>1581173</v>
      </c>
      <c r="E37" s="890">
        <v>1581173</v>
      </c>
      <c r="F37" s="890">
        <v>0</v>
      </c>
      <c r="G37" s="890">
        <v>0</v>
      </c>
      <c r="H37" s="877">
        <v>0</v>
      </c>
      <c r="I37" s="885">
        <v>0</v>
      </c>
      <c r="J37" s="892">
        <v>0</v>
      </c>
    </row>
    <row r="38" spans="1:10" s="865" customFormat="1" ht="12.75" customHeight="1" x14ac:dyDescent="0.2">
      <c r="A38" s="1209"/>
      <c r="B38" s="866">
        <v>33049</v>
      </c>
      <c r="C38" s="893" t="s">
        <v>718</v>
      </c>
      <c r="D38" s="891">
        <v>20101280</v>
      </c>
      <c r="E38" s="890">
        <v>20101280</v>
      </c>
      <c r="F38" s="890">
        <v>0</v>
      </c>
      <c r="G38" s="890">
        <v>0</v>
      </c>
      <c r="H38" s="877">
        <v>0</v>
      </c>
      <c r="I38" s="885">
        <v>0</v>
      </c>
      <c r="J38" s="892">
        <v>0</v>
      </c>
    </row>
    <row r="39" spans="1:10" s="865" customFormat="1" ht="24" customHeight="1" x14ac:dyDescent="0.2">
      <c r="A39" s="1209"/>
      <c r="B39" s="866">
        <v>33050</v>
      </c>
      <c r="C39" s="893" t="s">
        <v>719</v>
      </c>
      <c r="D39" s="891">
        <v>448800</v>
      </c>
      <c r="E39" s="890">
        <v>448800</v>
      </c>
      <c r="F39" s="890">
        <v>0</v>
      </c>
      <c r="G39" s="890">
        <v>0</v>
      </c>
      <c r="H39" s="877">
        <v>0</v>
      </c>
      <c r="I39" s="885">
        <v>0</v>
      </c>
      <c r="J39" s="892">
        <v>0</v>
      </c>
    </row>
    <row r="40" spans="1:10" s="865" customFormat="1" ht="12.75" customHeight="1" x14ac:dyDescent="0.2">
      <c r="A40" s="1209"/>
      <c r="B40" s="866">
        <v>33052</v>
      </c>
      <c r="C40" s="893" t="s">
        <v>1883</v>
      </c>
      <c r="D40" s="891">
        <v>214143387</v>
      </c>
      <c r="E40" s="890">
        <v>214116215</v>
      </c>
      <c r="F40" s="890">
        <v>27172</v>
      </c>
      <c r="G40" s="890">
        <v>0</v>
      </c>
      <c r="H40" s="877">
        <v>27172</v>
      </c>
      <c r="I40" s="885">
        <v>27172</v>
      </c>
      <c r="J40" s="892">
        <v>0</v>
      </c>
    </row>
    <row r="41" spans="1:10" s="865" customFormat="1" ht="12.75" customHeight="1" x14ac:dyDescent="0.2">
      <c r="A41" s="1209"/>
      <c r="B41" s="866">
        <v>33064</v>
      </c>
      <c r="C41" s="893" t="s">
        <v>1884</v>
      </c>
      <c r="D41" s="891">
        <v>812748</v>
      </c>
      <c r="E41" s="890">
        <v>737450</v>
      </c>
      <c r="F41" s="890">
        <v>75298</v>
      </c>
      <c r="G41" s="890">
        <v>75298</v>
      </c>
      <c r="H41" s="877">
        <v>0</v>
      </c>
      <c r="I41" s="885">
        <v>0</v>
      </c>
      <c r="J41" s="892">
        <v>0</v>
      </c>
    </row>
    <row r="42" spans="1:10" s="865" customFormat="1" ht="12.75" customHeight="1" x14ac:dyDescent="0.2">
      <c r="A42" s="1209"/>
      <c r="B42" s="866">
        <v>33065</v>
      </c>
      <c r="C42" s="893" t="s">
        <v>1885</v>
      </c>
      <c r="D42" s="891">
        <v>258788</v>
      </c>
      <c r="E42" s="890">
        <v>258788</v>
      </c>
      <c r="F42" s="890">
        <v>0</v>
      </c>
      <c r="G42" s="890">
        <v>0</v>
      </c>
      <c r="H42" s="877">
        <v>0</v>
      </c>
      <c r="I42" s="885">
        <v>0</v>
      </c>
      <c r="J42" s="892">
        <v>0</v>
      </c>
    </row>
    <row r="43" spans="1:10" s="865" customFormat="1" ht="24" customHeight="1" x14ac:dyDescent="0.2">
      <c r="A43" s="1209"/>
      <c r="B43" s="866">
        <v>33068</v>
      </c>
      <c r="C43" s="893" t="s">
        <v>4036</v>
      </c>
      <c r="D43" s="891">
        <v>105264</v>
      </c>
      <c r="E43" s="890">
        <v>105264</v>
      </c>
      <c r="F43" s="890">
        <v>0</v>
      </c>
      <c r="G43" s="890">
        <v>0</v>
      </c>
      <c r="H43" s="877">
        <v>0</v>
      </c>
      <c r="I43" s="885">
        <v>0</v>
      </c>
      <c r="J43" s="892">
        <v>0</v>
      </c>
    </row>
    <row r="44" spans="1:10" s="865" customFormat="1" ht="24" customHeight="1" x14ac:dyDescent="0.2">
      <c r="A44" s="1209"/>
      <c r="B44" s="866">
        <v>33069</v>
      </c>
      <c r="C44" s="893" t="s">
        <v>1886</v>
      </c>
      <c r="D44" s="891">
        <v>14728099</v>
      </c>
      <c r="E44" s="890">
        <v>12071091</v>
      </c>
      <c r="F44" s="890">
        <v>2657008</v>
      </c>
      <c r="G44" s="890">
        <v>2384251</v>
      </c>
      <c r="H44" s="877">
        <v>272757</v>
      </c>
      <c r="I44" s="885">
        <v>272757</v>
      </c>
      <c r="J44" s="892">
        <v>0</v>
      </c>
    </row>
    <row r="45" spans="1:10" s="865" customFormat="1" ht="12.75" customHeight="1" x14ac:dyDescent="0.2">
      <c r="A45" s="1209"/>
      <c r="B45" s="866">
        <v>33070</v>
      </c>
      <c r="C45" s="893" t="s">
        <v>4037</v>
      </c>
      <c r="D45" s="891">
        <v>2188312</v>
      </c>
      <c r="E45" s="890">
        <v>1459309</v>
      </c>
      <c r="F45" s="890">
        <v>729003</v>
      </c>
      <c r="G45" s="890">
        <v>447764</v>
      </c>
      <c r="H45" s="877">
        <v>281239</v>
      </c>
      <c r="I45" s="885">
        <v>281239</v>
      </c>
      <c r="J45" s="892">
        <v>0</v>
      </c>
    </row>
    <row r="46" spans="1:10" s="865" customFormat="1" ht="12.75" customHeight="1" x14ac:dyDescent="0.2">
      <c r="A46" s="1209"/>
      <c r="B46" s="866">
        <v>33071</v>
      </c>
      <c r="C46" s="893" t="s">
        <v>4038</v>
      </c>
      <c r="D46" s="891">
        <v>857500</v>
      </c>
      <c r="E46" s="890">
        <v>704717.8</v>
      </c>
      <c r="F46" s="890">
        <v>152782.19999999995</v>
      </c>
      <c r="G46" s="890">
        <v>11226</v>
      </c>
      <c r="H46" s="877">
        <v>141556.19999999995</v>
      </c>
      <c r="I46" s="885">
        <v>141556.20000000001</v>
      </c>
      <c r="J46" s="892">
        <v>0</v>
      </c>
    </row>
    <row r="47" spans="1:10" s="865" customFormat="1" ht="12.75" customHeight="1" x14ac:dyDescent="0.2">
      <c r="A47" s="1209"/>
      <c r="B47" s="866">
        <v>33073</v>
      </c>
      <c r="C47" s="893" t="s">
        <v>4039</v>
      </c>
      <c r="D47" s="891">
        <v>78317192</v>
      </c>
      <c r="E47" s="890">
        <v>66771557.729999997</v>
      </c>
      <c r="F47" s="890">
        <v>11545634.270000003</v>
      </c>
      <c r="G47" s="890">
        <v>53633</v>
      </c>
      <c r="H47" s="877">
        <v>11492001.270000003</v>
      </c>
      <c r="I47" s="885">
        <v>11492001.27</v>
      </c>
      <c r="J47" s="892">
        <v>0</v>
      </c>
    </row>
    <row r="48" spans="1:10" s="865" customFormat="1" ht="12.75" customHeight="1" x14ac:dyDescent="0.2">
      <c r="A48" s="1209"/>
      <c r="B48" s="866">
        <v>33122</v>
      </c>
      <c r="C48" s="893" t="s">
        <v>1887</v>
      </c>
      <c r="D48" s="891">
        <v>880000</v>
      </c>
      <c r="E48" s="890">
        <v>799988</v>
      </c>
      <c r="F48" s="890">
        <v>80012</v>
      </c>
      <c r="G48" s="890">
        <v>80000</v>
      </c>
      <c r="H48" s="877">
        <v>12</v>
      </c>
      <c r="I48" s="885">
        <v>0</v>
      </c>
      <c r="J48" s="892">
        <v>12</v>
      </c>
    </row>
    <row r="49" spans="1:11" s="865" customFormat="1" ht="12.75" customHeight="1" x14ac:dyDescent="0.2">
      <c r="A49" s="1209"/>
      <c r="B49" s="866">
        <v>33155</v>
      </c>
      <c r="C49" s="893" t="s">
        <v>1888</v>
      </c>
      <c r="D49" s="891">
        <v>636516822</v>
      </c>
      <c r="E49" s="890">
        <v>635347225</v>
      </c>
      <c r="F49" s="890">
        <v>1169597</v>
      </c>
      <c r="G49" s="890">
        <v>285857</v>
      </c>
      <c r="H49" s="877">
        <v>883740</v>
      </c>
      <c r="I49" s="885">
        <v>883740</v>
      </c>
      <c r="J49" s="892">
        <v>0</v>
      </c>
    </row>
    <row r="50" spans="1:11" s="865" customFormat="1" ht="12.75" customHeight="1" x14ac:dyDescent="0.2">
      <c r="A50" s="1209"/>
      <c r="B50" s="866">
        <v>33160</v>
      </c>
      <c r="C50" s="893" t="s">
        <v>1889</v>
      </c>
      <c r="D50" s="891">
        <v>334200</v>
      </c>
      <c r="E50" s="890">
        <v>205756</v>
      </c>
      <c r="F50" s="890">
        <v>128444</v>
      </c>
      <c r="G50" s="890">
        <v>82235</v>
      </c>
      <c r="H50" s="877">
        <v>46209</v>
      </c>
      <c r="I50" s="885">
        <v>46209</v>
      </c>
      <c r="J50" s="892">
        <v>0</v>
      </c>
    </row>
    <row r="51" spans="1:11" s="865" customFormat="1" ht="12.75" customHeight="1" x14ac:dyDescent="0.2">
      <c r="A51" s="1209"/>
      <c r="B51" s="866">
        <v>33166</v>
      </c>
      <c r="C51" s="893" t="s">
        <v>723</v>
      </c>
      <c r="D51" s="891">
        <v>1818000</v>
      </c>
      <c r="E51" s="890">
        <v>1816902.5</v>
      </c>
      <c r="F51" s="890">
        <v>1097.5</v>
      </c>
      <c r="G51" s="890">
        <v>0</v>
      </c>
      <c r="H51" s="877">
        <v>1097.5</v>
      </c>
      <c r="I51" s="885">
        <v>0</v>
      </c>
      <c r="J51" s="892">
        <v>1097.5</v>
      </c>
    </row>
    <row r="52" spans="1:11" s="865" customFormat="1" ht="21" x14ac:dyDescent="0.2">
      <c r="A52" s="1209"/>
      <c r="B52" s="866">
        <v>33192</v>
      </c>
      <c r="C52" s="893" t="s">
        <v>724</v>
      </c>
      <c r="D52" s="891">
        <v>159933</v>
      </c>
      <c r="E52" s="890">
        <v>156610</v>
      </c>
      <c r="F52" s="890">
        <v>3323</v>
      </c>
      <c r="G52" s="890">
        <v>0</v>
      </c>
      <c r="H52" s="877">
        <v>3323</v>
      </c>
      <c r="I52" s="885">
        <v>3323</v>
      </c>
      <c r="J52" s="892">
        <v>0</v>
      </c>
    </row>
    <row r="53" spans="1:11" s="865" customFormat="1" ht="24" customHeight="1" x14ac:dyDescent="0.2">
      <c r="A53" s="1209"/>
      <c r="B53" s="866">
        <v>33215</v>
      </c>
      <c r="C53" s="893" t="s">
        <v>1890</v>
      </c>
      <c r="D53" s="891">
        <v>2423112</v>
      </c>
      <c r="E53" s="890">
        <v>2030146</v>
      </c>
      <c r="F53" s="890">
        <v>392966</v>
      </c>
      <c r="G53" s="878">
        <v>392966</v>
      </c>
      <c r="H53" s="877">
        <v>0</v>
      </c>
      <c r="I53" s="885">
        <v>0</v>
      </c>
      <c r="J53" s="892">
        <v>0</v>
      </c>
    </row>
    <row r="54" spans="1:11" s="865" customFormat="1" ht="12.75" customHeight="1" x14ac:dyDescent="0.2">
      <c r="A54" s="1209"/>
      <c r="B54" s="866">
        <v>33244</v>
      </c>
      <c r="C54" s="893" t="s">
        <v>1891</v>
      </c>
      <c r="D54" s="891">
        <v>95077</v>
      </c>
      <c r="E54" s="890">
        <v>95077</v>
      </c>
      <c r="F54" s="890">
        <v>0</v>
      </c>
      <c r="G54" s="878">
        <v>0</v>
      </c>
      <c r="H54" s="877">
        <v>0</v>
      </c>
      <c r="I54" s="885">
        <v>0</v>
      </c>
      <c r="J54" s="892">
        <v>0</v>
      </c>
    </row>
    <row r="55" spans="1:11" s="865" customFormat="1" ht="12.75" customHeight="1" x14ac:dyDescent="0.2">
      <c r="A55" s="1209"/>
      <c r="B55" s="866">
        <v>33353</v>
      </c>
      <c r="C55" s="874" t="s">
        <v>726</v>
      </c>
      <c r="D55" s="891">
        <v>10629959789</v>
      </c>
      <c r="E55" s="890">
        <v>10629267118</v>
      </c>
      <c r="F55" s="890">
        <v>692671</v>
      </c>
      <c r="G55" s="890">
        <v>0</v>
      </c>
      <c r="H55" s="877">
        <v>692671</v>
      </c>
      <c r="I55" s="885">
        <v>692671</v>
      </c>
      <c r="J55" s="892">
        <v>0</v>
      </c>
    </row>
    <row r="56" spans="1:11" s="865" customFormat="1" ht="12.75" customHeight="1" x14ac:dyDescent="0.2">
      <c r="A56" s="1209"/>
      <c r="B56" s="866">
        <v>33354</v>
      </c>
      <c r="C56" s="874" t="s">
        <v>727</v>
      </c>
      <c r="D56" s="891">
        <v>14793440</v>
      </c>
      <c r="E56" s="890">
        <v>14793440</v>
      </c>
      <c r="F56" s="890">
        <v>0</v>
      </c>
      <c r="G56" s="890">
        <v>0</v>
      </c>
      <c r="H56" s="877">
        <v>0</v>
      </c>
      <c r="I56" s="885">
        <v>0</v>
      </c>
      <c r="J56" s="892">
        <v>0</v>
      </c>
    </row>
    <row r="57" spans="1:11" s="865" customFormat="1" ht="34.5" customHeight="1" x14ac:dyDescent="0.2">
      <c r="A57" s="1209"/>
      <c r="B57" s="866">
        <v>33435</v>
      </c>
      <c r="C57" s="874" t="s">
        <v>1892</v>
      </c>
      <c r="D57" s="891">
        <v>191640</v>
      </c>
      <c r="E57" s="890">
        <v>191640</v>
      </c>
      <c r="F57" s="890">
        <v>0</v>
      </c>
      <c r="G57" s="890">
        <v>0</v>
      </c>
      <c r="H57" s="877">
        <v>0</v>
      </c>
      <c r="I57" s="885">
        <v>0</v>
      </c>
      <c r="J57" s="892">
        <v>0</v>
      </c>
    </row>
    <row r="58" spans="1:11" s="865" customFormat="1" ht="24" customHeight="1" x14ac:dyDescent="0.2">
      <c r="A58" s="1209"/>
      <c r="B58" s="866">
        <v>33457</v>
      </c>
      <c r="C58" s="874" t="s">
        <v>1893</v>
      </c>
      <c r="D58" s="891">
        <v>9964948</v>
      </c>
      <c r="E58" s="890">
        <v>9299018</v>
      </c>
      <c r="F58" s="890">
        <v>665930</v>
      </c>
      <c r="G58" s="890">
        <v>633180</v>
      </c>
      <c r="H58" s="877">
        <v>32750</v>
      </c>
      <c r="I58" s="885">
        <v>32750</v>
      </c>
      <c r="J58" s="892">
        <v>0</v>
      </c>
    </row>
    <row r="59" spans="1:11" s="232" customFormat="1" ht="15.75" customHeight="1" x14ac:dyDescent="0.2">
      <c r="A59" s="1203" t="s">
        <v>4040</v>
      </c>
      <c r="B59" s="1204"/>
      <c r="C59" s="1204"/>
      <c r="D59" s="872">
        <f>SUM(D35:D58)</f>
        <v>11632478329</v>
      </c>
      <c r="E59" s="872">
        <f>SUM(E35:E58)</f>
        <v>11613976404.030001</v>
      </c>
      <c r="F59" s="872">
        <f t="shared" ref="F59:J59" si="3">SUM(F35:F58)</f>
        <v>18501924.970000003</v>
      </c>
      <c r="G59" s="872">
        <f t="shared" si="3"/>
        <v>4578845</v>
      </c>
      <c r="H59" s="872">
        <f t="shared" si="3"/>
        <v>13923079.970000003</v>
      </c>
      <c r="I59" s="872">
        <f t="shared" si="3"/>
        <v>13921970.469999999</v>
      </c>
      <c r="J59" s="894">
        <f t="shared" si="3"/>
        <v>1109.5</v>
      </c>
      <c r="K59" s="895"/>
    </row>
    <row r="60" spans="1:11" s="865" customFormat="1" ht="24" customHeight="1" x14ac:dyDescent="0.2">
      <c r="A60" s="1209" t="s">
        <v>728</v>
      </c>
      <c r="B60" s="866">
        <v>29009</v>
      </c>
      <c r="C60" s="874" t="s">
        <v>4041</v>
      </c>
      <c r="D60" s="869">
        <v>554267</v>
      </c>
      <c r="E60" s="875">
        <v>548132</v>
      </c>
      <c r="F60" s="875">
        <v>6135</v>
      </c>
      <c r="G60" s="875">
        <v>6135</v>
      </c>
      <c r="H60" s="877">
        <v>0</v>
      </c>
      <c r="I60" s="885">
        <v>0</v>
      </c>
      <c r="J60" s="892">
        <v>0</v>
      </c>
    </row>
    <row r="61" spans="1:11" s="865" customFormat="1" ht="24" customHeight="1" x14ac:dyDescent="0.2">
      <c r="A61" s="1211"/>
      <c r="B61" s="866">
        <v>29517</v>
      </c>
      <c r="C61" s="874" t="s">
        <v>729</v>
      </c>
      <c r="D61" s="869">
        <v>1762480</v>
      </c>
      <c r="E61" s="875">
        <v>1762480</v>
      </c>
      <c r="F61" s="875">
        <v>0</v>
      </c>
      <c r="G61" s="875">
        <v>0</v>
      </c>
      <c r="H61" s="877">
        <v>0</v>
      </c>
      <c r="I61" s="885">
        <v>0</v>
      </c>
      <c r="J61" s="896">
        <v>0</v>
      </c>
    </row>
    <row r="62" spans="1:11" s="232" customFormat="1" ht="15.75" customHeight="1" x14ac:dyDescent="0.2">
      <c r="A62" s="1212" t="s">
        <v>738</v>
      </c>
      <c r="B62" s="1213"/>
      <c r="C62" s="1214"/>
      <c r="D62" s="872">
        <f t="shared" ref="D62:J62" si="4">SUM(D60:D61)</f>
        <v>2316747</v>
      </c>
      <c r="E62" s="872">
        <f t="shared" si="4"/>
        <v>2310612</v>
      </c>
      <c r="F62" s="872">
        <f t="shared" si="4"/>
        <v>6135</v>
      </c>
      <c r="G62" s="872">
        <f t="shared" si="4"/>
        <v>6135</v>
      </c>
      <c r="H62" s="872">
        <f t="shared" si="4"/>
        <v>0</v>
      </c>
      <c r="I62" s="872">
        <f t="shared" si="4"/>
        <v>0</v>
      </c>
      <c r="J62" s="897">
        <f t="shared" si="4"/>
        <v>0</v>
      </c>
    </row>
    <row r="63" spans="1:11" s="865" customFormat="1" ht="12.75" customHeight="1" x14ac:dyDescent="0.2">
      <c r="A63" s="917" t="s">
        <v>730</v>
      </c>
      <c r="B63" s="866">
        <v>4001</v>
      </c>
      <c r="C63" s="874" t="s">
        <v>731</v>
      </c>
      <c r="D63" s="869">
        <v>296200</v>
      </c>
      <c r="E63" s="876">
        <v>296200</v>
      </c>
      <c r="F63" s="876">
        <v>0</v>
      </c>
      <c r="G63" s="876">
        <v>0</v>
      </c>
      <c r="H63" s="877">
        <v>0</v>
      </c>
      <c r="I63" s="885">
        <v>0</v>
      </c>
      <c r="J63" s="892">
        <v>0</v>
      </c>
    </row>
    <row r="64" spans="1:11" s="232" customFormat="1" ht="15.75" customHeight="1" x14ac:dyDescent="0.2">
      <c r="A64" s="1203" t="s">
        <v>1894</v>
      </c>
      <c r="B64" s="1204"/>
      <c r="C64" s="1204"/>
      <c r="D64" s="872">
        <f t="shared" ref="D64:J64" si="5">SUM(D63:D63)</f>
        <v>296200</v>
      </c>
      <c r="E64" s="872">
        <f t="shared" si="5"/>
        <v>296200</v>
      </c>
      <c r="F64" s="872">
        <f t="shared" si="5"/>
        <v>0</v>
      </c>
      <c r="G64" s="872">
        <f t="shared" si="5"/>
        <v>0</v>
      </c>
      <c r="H64" s="872">
        <f t="shared" si="5"/>
        <v>0</v>
      </c>
      <c r="I64" s="872">
        <f t="shared" si="5"/>
        <v>0</v>
      </c>
      <c r="J64" s="884">
        <f t="shared" si="5"/>
        <v>0</v>
      </c>
    </row>
    <row r="65" spans="1:12" s="899" customFormat="1" ht="24" customHeight="1" x14ac:dyDescent="0.2">
      <c r="A65" s="917" t="s">
        <v>732</v>
      </c>
      <c r="B65" s="866">
        <v>14032</v>
      </c>
      <c r="C65" s="874" t="s">
        <v>4042</v>
      </c>
      <c r="D65" s="869">
        <v>598000</v>
      </c>
      <c r="E65" s="875">
        <v>316366</v>
      </c>
      <c r="F65" s="876">
        <v>281634</v>
      </c>
      <c r="G65" s="875">
        <v>253634</v>
      </c>
      <c r="H65" s="877">
        <v>28000</v>
      </c>
      <c r="I65" s="875">
        <v>0</v>
      </c>
      <c r="J65" s="898">
        <v>28000</v>
      </c>
    </row>
    <row r="66" spans="1:12" s="232" customFormat="1" ht="15.75" customHeight="1" x14ac:dyDescent="0.2">
      <c r="A66" s="1203" t="s">
        <v>739</v>
      </c>
      <c r="B66" s="1204"/>
      <c r="C66" s="1204"/>
      <c r="D66" s="872">
        <f t="shared" ref="D66:J66" si="6">SUM(D65:D65)</f>
        <v>598000</v>
      </c>
      <c r="E66" s="872">
        <f t="shared" si="6"/>
        <v>316366</v>
      </c>
      <c r="F66" s="872">
        <f t="shared" si="6"/>
        <v>281634</v>
      </c>
      <c r="G66" s="872">
        <f t="shared" si="6"/>
        <v>253634</v>
      </c>
      <c r="H66" s="872">
        <f t="shared" si="6"/>
        <v>28000</v>
      </c>
      <c r="I66" s="872">
        <f t="shared" si="6"/>
        <v>0</v>
      </c>
      <c r="J66" s="894">
        <f t="shared" si="6"/>
        <v>28000</v>
      </c>
    </row>
    <row r="67" spans="1:12" s="232" customFormat="1" ht="24" customHeight="1" x14ac:dyDescent="0.2">
      <c r="A67" s="917" t="s">
        <v>733</v>
      </c>
      <c r="B67" s="866">
        <v>27355</v>
      </c>
      <c r="C67" s="874" t="s">
        <v>734</v>
      </c>
      <c r="D67" s="869">
        <v>209437286</v>
      </c>
      <c r="E67" s="885">
        <v>209437286</v>
      </c>
      <c r="F67" s="885">
        <v>0</v>
      </c>
      <c r="G67" s="885">
        <v>0</v>
      </c>
      <c r="H67" s="877">
        <v>0</v>
      </c>
      <c r="I67" s="885">
        <v>0</v>
      </c>
      <c r="J67" s="896">
        <v>0</v>
      </c>
      <c r="K67" s="900"/>
    </row>
    <row r="68" spans="1:12" s="232" customFormat="1" ht="15.75" customHeight="1" x14ac:dyDescent="0.2">
      <c r="A68" s="1215" t="s">
        <v>740</v>
      </c>
      <c r="B68" s="1216"/>
      <c r="C68" s="1216"/>
      <c r="D68" s="872">
        <f t="shared" ref="D68:J68" si="7">SUM(D67:D67)</f>
        <v>209437286</v>
      </c>
      <c r="E68" s="872">
        <f t="shared" si="7"/>
        <v>209437286</v>
      </c>
      <c r="F68" s="872">
        <f t="shared" si="7"/>
        <v>0</v>
      </c>
      <c r="G68" s="872">
        <f t="shared" si="7"/>
        <v>0</v>
      </c>
      <c r="H68" s="872">
        <f t="shared" si="7"/>
        <v>0</v>
      </c>
      <c r="I68" s="872">
        <f t="shared" si="7"/>
        <v>0</v>
      </c>
      <c r="J68" s="894">
        <f t="shared" si="7"/>
        <v>0</v>
      </c>
      <c r="K68" s="895"/>
      <c r="L68" s="895"/>
    </row>
    <row r="69" spans="1:12" s="899" customFormat="1" ht="12.75" customHeight="1" x14ac:dyDescent="0.2">
      <c r="A69" s="1209" t="s">
        <v>4043</v>
      </c>
      <c r="B69" s="866">
        <v>98008</v>
      </c>
      <c r="C69" s="874" t="s">
        <v>4044</v>
      </c>
      <c r="D69" s="891">
        <v>30000</v>
      </c>
      <c r="E69" s="890">
        <v>86</v>
      </c>
      <c r="F69" s="890">
        <v>29914</v>
      </c>
      <c r="G69" s="890">
        <v>0</v>
      </c>
      <c r="H69" s="877">
        <v>29914</v>
      </c>
      <c r="I69" s="875">
        <v>0</v>
      </c>
      <c r="J69" s="882">
        <v>29914</v>
      </c>
    </row>
    <row r="70" spans="1:12" s="899" customFormat="1" ht="24" customHeight="1" x14ac:dyDescent="0.2">
      <c r="A70" s="1209"/>
      <c r="B70" s="866">
        <v>98071</v>
      </c>
      <c r="C70" s="874" t="s">
        <v>4045</v>
      </c>
      <c r="D70" s="891">
        <v>100000</v>
      </c>
      <c r="E70" s="890">
        <v>62164.33</v>
      </c>
      <c r="F70" s="890">
        <v>37835.67</v>
      </c>
      <c r="G70" s="890">
        <v>0</v>
      </c>
      <c r="H70" s="877">
        <v>37835.67</v>
      </c>
      <c r="I70" s="875">
        <v>0</v>
      </c>
      <c r="J70" s="882">
        <v>37835.67</v>
      </c>
    </row>
    <row r="71" spans="1:12" s="899" customFormat="1" ht="24" customHeight="1" x14ac:dyDescent="0.2">
      <c r="A71" s="1208"/>
      <c r="B71" s="866">
        <v>98278</v>
      </c>
      <c r="C71" s="874" t="s">
        <v>1895</v>
      </c>
      <c r="D71" s="891">
        <v>522679</v>
      </c>
      <c r="E71" s="890">
        <v>522679</v>
      </c>
      <c r="F71" s="890">
        <v>0</v>
      </c>
      <c r="G71" s="890">
        <v>0</v>
      </c>
      <c r="H71" s="877">
        <v>0</v>
      </c>
      <c r="I71" s="875">
        <v>0</v>
      </c>
      <c r="J71" s="882">
        <v>0</v>
      </c>
    </row>
    <row r="72" spans="1:12" s="899" customFormat="1" ht="12.75" customHeight="1" x14ac:dyDescent="0.2">
      <c r="A72" s="1208"/>
      <c r="B72" s="866">
        <v>98297</v>
      </c>
      <c r="C72" s="874" t="s">
        <v>1896</v>
      </c>
      <c r="D72" s="891">
        <v>1094799.3</v>
      </c>
      <c r="E72" s="890">
        <v>1094799.3</v>
      </c>
      <c r="F72" s="890">
        <v>0</v>
      </c>
      <c r="G72" s="890"/>
      <c r="H72" s="877">
        <v>0</v>
      </c>
      <c r="I72" s="875"/>
      <c r="J72" s="882"/>
    </row>
    <row r="73" spans="1:12" s="881" customFormat="1" ht="12.75" customHeight="1" x14ac:dyDescent="0.2">
      <c r="A73" s="1208"/>
      <c r="B73" s="866">
        <v>98335</v>
      </c>
      <c r="C73" s="874" t="s">
        <v>1897</v>
      </c>
      <c r="D73" s="891">
        <v>4744401.5999999996</v>
      </c>
      <c r="E73" s="890">
        <v>4744401.5999999996</v>
      </c>
      <c r="F73" s="890">
        <v>0</v>
      </c>
      <c r="G73" s="890">
        <v>0</v>
      </c>
      <c r="H73" s="870">
        <v>0</v>
      </c>
      <c r="I73" s="885">
        <v>0</v>
      </c>
      <c r="J73" s="886">
        <v>0</v>
      </c>
    </row>
    <row r="74" spans="1:12" s="232" customFormat="1" ht="16.5" customHeight="1" thickBot="1" x14ac:dyDescent="0.25">
      <c r="A74" s="1217" t="s">
        <v>1898</v>
      </c>
      <c r="B74" s="1218"/>
      <c r="C74" s="1219"/>
      <c r="D74" s="901">
        <f t="shared" ref="D74:J74" si="8">SUM(D69:D73)</f>
        <v>6491879.8999999994</v>
      </c>
      <c r="E74" s="901">
        <f t="shared" si="8"/>
        <v>6424130.2299999995</v>
      </c>
      <c r="F74" s="901">
        <f t="shared" si="8"/>
        <v>67749.67</v>
      </c>
      <c r="G74" s="901">
        <f t="shared" si="8"/>
        <v>0</v>
      </c>
      <c r="H74" s="901">
        <f t="shared" si="8"/>
        <v>67749.67</v>
      </c>
      <c r="I74" s="901">
        <f t="shared" si="8"/>
        <v>0</v>
      </c>
      <c r="J74" s="902">
        <f t="shared" si="8"/>
        <v>67749.67</v>
      </c>
    </row>
    <row r="75" spans="1:12" s="865" customFormat="1" ht="18" customHeight="1" thickBot="1" x14ac:dyDescent="0.25">
      <c r="A75" s="1220" t="s">
        <v>10</v>
      </c>
      <c r="B75" s="1221"/>
      <c r="C75" s="1222"/>
      <c r="D75" s="903">
        <f>D17+D29+D34+D59+D62+D64+D66+D74+D68</f>
        <v>13290778358.059999</v>
      </c>
      <c r="E75" s="903">
        <f t="shared" ref="E75:J75" si="9">E17+E29+E34+E59+E62+E64+E66+E74+E68</f>
        <v>13259274058.120001</v>
      </c>
      <c r="F75" s="903">
        <f t="shared" si="9"/>
        <v>31504299.940000001</v>
      </c>
      <c r="G75" s="903">
        <f t="shared" si="9"/>
        <v>4899014</v>
      </c>
      <c r="H75" s="903">
        <f t="shared" si="9"/>
        <v>26605285.940000001</v>
      </c>
      <c r="I75" s="903">
        <f t="shared" si="9"/>
        <v>21595723.269999996</v>
      </c>
      <c r="J75" s="904">
        <f t="shared" si="9"/>
        <v>5009562.67</v>
      </c>
    </row>
    <row r="76" spans="1:12" s="908" customFormat="1" x14ac:dyDescent="0.15">
      <c r="A76" s="905"/>
      <c r="B76" s="906"/>
      <c r="C76" s="907"/>
      <c r="H76" s="909"/>
      <c r="I76" s="910"/>
      <c r="J76" s="910"/>
    </row>
    <row r="77" spans="1:12" x14ac:dyDescent="0.15">
      <c r="A77" s="918" t="s">
        <v>1899</v>
      </c>
      <c r="E77" s="913"/>
      <c r="F77" s="913"/>
      <c r="I77" s="915"/>
      <c r="J77" s="915"/>
    </row>
    <row r="78" spans="1:12" x14ac:dyDescent="0.15">
      <c r="D78" s="913"/>
      <c r="I78" s="915"/>
      <c r="J78" s="915"/>
    </row>
    <row r="79" spans="1:12" x14ac:dyDescent="0.15">
      <c r="I79" s="915"/>
      <c r="J79" s="915"/>
    </row>
    <row r="80" spans="1:12" x14ac:dyDescent="0.15">
      <c r="I80" s="915"/>
      <c r="J80" s="915"/>
    </row>
    <row r="81" spans="9:10" x14ac:dyDescent="0.15">
      <c r="I81" s="915"/>
      <c r="J81" s="915"/>
    </row>
    <row r="82" spans="9:10" x14ac:dyDescent="0.15">
      <c r="I82" s="915"/>
      <c r="J82" s="915"/>
    </row>
    <row r="83" spans="9:10" x14ac:dyDescent="0.15">
      <c r="I83" s="915"/>
      <c r="J83" s="915"/>
    </row>
    <row r="84" spans="9:10" x14ac:dyDescent="0.15">
      <c r="I84" s="915"/>
      <c r="J84" s="915"/>
    </row>
    <row r="85" spans="9:10" x14ac:dyDescent="0.15">
      <c r="I85" s="915"/>
      <c r="J85" s="915"/>
    </row>
    <row r="86" spans="9:10" x14ac:dyDescent="0.15">
      <c r="I86" s="915"/>
      <c r="J86" s="915"/>
    </row>
    <row r="87" spans="9:10" x14ac:dyDescent="0.15">
      <c r="I87" s="915"/>
      <c r="J87" s="915"/>
    </row>
    <row r="88" spans="9:10" x14ac:dyDescent="0.15">
      <c r="I88" s="915"/>
      <c r="J88" s="915"/>
    </row>
    <row r="89" spans="9:10" x14ac:dyDescent="0.15">
      <c r="I89" s="915"/>
      <c r="J89" s="915"/>
    </row>
    <row r="90" spans="9:10" x14ac:dyDescent="0.15">
      <c r="I90" s="915"/>
      <c r="J90" s="915"/>
    </row>
    <row r="91" spans="9:10" x14ac:dyDescent="0.15">
      <c r="I91" s="915"/>
      <c r="J91" s="915"/>
    </row>
    <row r="92" spans="9:10" x14ac:dyDescent="0.15">
      <c r="I92" s="915"/>
      <c r="J92" s="915"/>
    </row>
    <row r="93" spans="9:10" x14ac:dyDescent="0.15">
      <c r="I93" s="915"/>
      <c r="J93" s="915"/>
    </row>
    <row r="94" spans="9:10" x14ac:dyDescent="0.15">
      <c r="I94" s="915"/>
      <c r="J94" s="915"/>
    </row>
    <row r="95" spans="9:10" x14ac:dyDescent="0.15">
      <c r="I95" s="915"/>
      <c r="J95" s="915"/>
    </row>
    <row r="96" spans="9:10" x14ac:dyDescent="0.15">
      <c r="I96" s="915"/>
      <c r="J96" s="915"/>
    </row>
    <row r="97" spans="9:10" x14ac:dyDescent="0.15">
      <c r="I97" s="915"/>
      <c r="J97" s="915"/>
    </row>
    <row r="98" spans="9:10" x14ac:dyDescent="0.15">
      <c r="I98" s="915"/>
      <c r="J98" s="915"/>
    </row>
    <row r="99" spans="9:10" x14ac:dyDescent="0.15">
      <c r="I99" s="915"/>
      <c r="J99" s="915"/>
    </row>
    <row r="100" spans="9:10" x14ac:dyDescent="0.15">
      <c r="I100" s="915"/>
      <c r="J100" s="915"/>
    </row>
    <row r="101" spans="9:10" x14ac:dyDescent="0.15">
      <c r="I101" s="915"/>
      <c r="J101" s="915"/>
    </row>
    <row r="102" spans="9:10" x14ac:dyDescent="0.15">
      <c r="I102" s="915"/>
      <c r="J102" s="915"/>
    </row>
    <row r="103" spans="9:10" x14ac:dyDescent="0.15">
      <c r="I103" s="915"/>
      <c r="J103" s="915"/>
    </row>
    <row r="104" spans="9:10" x14ac:dyDescent="0.15">
      <c r="I104" s="915"/>
      <c r="J104" s="915"/>
    </row>
    <row r="105" spans="9:10" x14ac:dyDescent="0.15">
      <c r="I105" s="915"/>
      <c r="J105" s="915"/>
    </row>
    <row r="106" spans="9:10" x14ac:dyDescent="0.15">
      <c r="I106" s="915"/>
      <c r="J106" s="915"/>
    </row>
    <row r="107" spans="9:10" x14ac:dyDescent="0.15">
      <c r="I107" s="915"/>
      <c r="J107" s="915"/>
    </row>
    <row r="108" spans="9:10" x14ac:dyDescent="0.15">
      <c r="I108" s="915"/>
      <c r="J108" s="915"/>
    </row>
    <row r="109" spans="9:10" x14ac:dyDescent="0.15">
      <c r="I109" s="915"/>
      <c r="J109" s="915"/>
    </row>
    <row r="110" spans="9:10" x14ac:dyDescent="0.15">
      <c r="I110" s="915"/>
      <c r="J110" s="915"/>
    </row>
    <row r="111" spans="9:10" x14ac:dyDescent="0.15">
      <c r="I111" s="915"/>
      <c r="J111" s="915"/>
    </row>
    <row r="112" spans="9:10" x14ac:dyDescent="0.15">
      <c r="I112" s="915"/>
      <c r="J112" s="915"/>
    </row>
    <row r="113" spans="9:10" x14ac:dyDescent="0.15">
      <c r="I113" s="915"/>
      <c r="J113" s="915"/>
    </row>
    <row r="114" spans="9:10" x14ac:dyDescent="0.15">
      <c r="I114" s="915"/>
      <c r="J114" s="915"/>
    </row>
    <row r="115" spans="9:10" x14ac:dyDescent="0.15">
      <c r="I115" s="915"/>
      <c r="J115" s="915"/>
    </row>
    <row r="116" spans="9:10" x14ac:dyDescent="0.15">
      <c r="I116" s="915"/>
      <c r="J116" s="915"/>
    </row>
    <row r="117" spans="9:10" x14ac:dyDescent="0.15">
      <c r="I117" s="915"/>
      <c r="J117" s="915"/>
    </row>
    <row r="118" spans="9:10" x14ac:dyDescent="0.15">
      <c r="I118" s="915"/>
      <c r="J118" s="915"/>
    </row>
    <row r="119" spans="9:10" x14ac:dyDescent="0.15">
      <c r="I119" s="915"/>
      <c r="J119" s="915"/>
    </row>
    <row r="120" spans="9:10" x14ac:dyDescent="0.15">
      <c r="I120" s="915"/>
      <c r="J120" s="915"/>
    </row>
    <row r="121" spans="9:10" x14ac:dyDescent="0.15">
      <c r="I121" s="915"/>
      <c r="J121" s="915"/>
    </row>
    <row r="122" spans="9:10" x14ac:dyDescent="0.15">
      <c r="I122" s="915"/>
      <c r="J122" s="915"/>
    </row>
    <row r="123" spans="9:10" x14ac:dyDescent="0.15">
      <c r="I123" s="915"/>
      <c r="J123" s="915"/>
    </row>
    <row r="124" spans="9:10" x14ac:dyDescent="0.15">
      <c r="I124" s="915"/>
      <c r="J124" s="915"/>
    </row>
    <row r="125" spans="9:10" x14ac:dyDescent="0.15">
      <c r="I125" s="915"/>
      <c r="J125" s="915"/>
    </row>
    <row r="126" spans="9:10" x14ac:dyDescent="0.15">
      <c r="I126" s="915"/>
      <c r="J126" s="915"/>
    </row>
    <row r="127" spans="9:10" x14ac:dyDescent="0.15">
      <c r="I127" s="915"/>
      <c r="J127" s="915"/>
    </row>
    <row r="128" spans="9:10" x14ac:dyDescent="0.15">
      <c r="I128" s="915"/>
      <c r="J128" s="915"/>
    </row>
    <row r="129" spans="9:10" x14ac:dyDescent="0.15">
      <c r="I129" s="915"/>
      <c r="J129" s="915"/>
    </row>
    <row r="130" spans="9:10" x14ac:dyDescent="0.15">
      <c r="I130" s="915"/>
      <c r="J130" s="915"/>
    </row>
    <row r="131" spans="9:10" x14ac:dyDescent="0.15">
      <c r="I131" s="915"/>
      <c r="J131" s="915"/>
    </row>
    <row r="132" spans="9:10" x14ac:dyDescent="0.15">
      <c r="I132" s="915"/>
      <c r="J132" s="915"/>
    </row>
    <row r="133" spans="9:10" x14ac:dyDescent="0.15">
      <c r="I133" s="915"/>
      <c r="J133" s="915"/>
    </row>
    <row r="134" spans="9:10" x14ac:dyDescent="0.15">
      <c r="I134" s="915"/>
      <c r="J134" s="915"/>
    </row>
    <row r="135" spans="9:10" x14ac:dyDescent="0.15">
      <c r="I135" s="915"/>
      <c r="J135" s="915"/>
    </row>
    <row r="136" spans="9:10" x14ac:dyDescent="0.15">
      <c r="I136" s="915"/>
      <c r="J136" s="915"/>
    </row>
    <row r="137" spans="9:10" x14ac:dyDescent="0.15">
      <c r="I137" s="915"/>
      <c r="J137" s="915"/>
    </row>
    <row r="138" spans="9:10" x14ac:dyDescent="0.15">
      <c r="I138" s="915"/>
      <c r="J138" s="915"/>
    </row>
    <row r="139" spans="9:10" x14ac:dyDescent="0.15">
      <c r="I139" s="915"/>
      <c r="J139" s="915"/>
    </row>
    <row r="140" spans="9:10" x14ac:dyDescent="0.15">
      <c r="I140" s="915"/>
      <c r="J140" s="915"/>
    </row>
    <row r="141" spans="9:10" x14ac:dyDescent="0.15">
      <c r="I141" s="915"/>
      <c r="J141" s="915"/>
    </row>
    <row r="142" spans="9:10" x14ac:dyDescent="0.15">
      <c r="I142" s="915"/>
      <c r="J142" s="915"/>
    </row>
    <row r="143" spans="9:10" x14ac:dyDescent="0.15">
      <c r="I143" s="915"/>
      <c r="J143" s="915"/>
    </row>
    <row r="144" spans="9:10" x14ac:dyDescent="0.15">
      <c r="I144" s="915"/>
      <c r="J144" s="915"/>
    </row>
    <row r="145" spans="9:10" x14ac:dyDescent="0.15">
      <c r="I145" s="915"/>
      <c r="J145" s="915"/>
    </row>
    <row r="146" spans="9:10" x14ac:dyDescent="0.15">
      <c r="I146" s="915"/>
      <c r="J146" s="915"/>
    </row>
    <row r="147" spans="9:10" x14ac:dyDescent="0.15">
      <c r="I147" s="915"/>
      <c r="J147" s="915"/>
    </row>
    <row r="148" spans="9:10" x14ac:dyDescent="0.15">
      <c r="I148" s="915"/>
      <c r="J148" s="915"/>
    </row>
    <row r="149" spans="9:10" x14ac:dyDescent="0.15">
      <c r="I149" s="915"/>
      <c r="J149" s="915"/>
    </row>
    <row r="150" spans="9:10" x14ac:dyDescent="0.15">
      <c r="I150" s="915"/>
      <c r="J150" s="915"/>
    </row>
    <row r="151" spans="9:10" x14ac:dyDescent="0.15">
      <c r="I151" s="915"/>
      <c r="J151" s="915"/>
    </row>
    <row r="152" spans="9:10" x14ac:dyDescent="0.15">
      <c r="I152" s="915"/>
      <c r="J152" s="915"/>
    </row>
    <row r="153" spans="9:10" x14ac:dyDescent="0.15">
      <c r="I153" s="915"/>
      <c r="J153" s="915"/>
    </row>
    <row r="154" spans="9:10" x14ac:dyDescent="0.15">
      <c r="I154" s="915"/>
      <c r="J154" s="915"/>
    </row>
    <row r="155" spans="9:10" x14ac:dyDescent="0.15">
      <c r="I155" s="915"/>
      <c r="J155" s="915"/>
    </row>
    <row r="156" spans="9:10" x14ac:dyDescent="0.15">
      <c r="I156" s="915"/>
      <c r="J156" s="915"/>
    </row>
    <row r="157" spans="9:10" x14ac:dyDescent="0.15">
      <c r="I157" s="915"/>
      <c r="J157" s="915"/>
    </row>
    <row r="158" spans="9:10" x14ac:dyDescent="0.15">
      <c r="I158" s="915"/>
      <c r="J158" s="915"/>
    </row>
    <row r="159" spans="9:10" x14ac:dyDescent="0.15">
      <c r="I159" s="915"/>
      <c r="J159" s="915"/>
    </row>
    <row r="160" spans="9:10" x14ac:dyDescent="0.15">
      <c r="I160" s="915"/>
      <c r="J160" s="915"/>
    </row>
    <row r="161" spans="9:10" x14ac:dyDescent="0.15">
      <c r="I161" s="915"/>
      <c r="J161" s="915"/>
    </row>
    <row r="162" spans="9:10" x14ac:dyDescent="0.15">
      <c r="I162" s="915"/>
      <c r="J162" s="915"/>
    </row>
    <row r="163" spans="9:10" x14ac:dyDescent="0.15">
      <c r="I163" s="915"/>
      <c r="J163" s="915"/>
    </row>
    <row r="164" spans="9:10" x14ac:dyDescent="0.15">
      <c r="I164" s="915"/>
      <c r="J164" s="915"/>
    </row>
    <row r="165" spans="9:10" x14ac:dyDescent="0.15">
      <c r="I165" s="915"/>
      <c r="J165" s="915"/>
    </row>
    <row r="166" spans="9:10" x14ac:dyDescent="0.15">
      <c r="I166" s="915"/>
      <c r="J166" s="915"/>
    </row>
    <row r="167" spans="9:10" x14ac:dyDescent="0.15">
      <c r="I167" s="915"/>
      <c r="J167" s="915"/>
    </row>
    <row r="168" spans="9:10" x14ac:dyDescent="0.15">
      <c r="I168" s="915"/>
      <c r="J168" s="915"/>
    </row>
    <row r="169" spans="9:10" x14ac:dyDescent="0.15">
      <c r="I169" s="915"/>
      <c r="J169" s="915"/>
    </row>
    <row r="170" spans="9:10" x14ac:dyDescent="0.15">
      <c r="I170" s="915"/>
      <c r="J170" s="915"/>
    </row>
    <row r="171" spans="9:10" x14ac:dyDescent="0.15">
      <c r="I171" s="915"/>
      <c r="J171" s="915"/>
    </row>
    <row r="172" spans="9:10" x14ac:dyDescent="0.15">
      <c r="I172" s="915"/>
      <c r="J172" s="915"/>
    </row>
    <row r="173" spans="9:10" x14ac:dyDescent="0.15">
      <c r="I173" s="915"/>
      <c r="J173" s="915"/>
    </row>
    <row r="174" spans="9:10" x14ac:dyDescent="0.15">
      <c r="I174" s="915"/>
      <c r="J174" s="915"/>
    </row>
    <row r="175" spans="9:10" x14ac:dyDescent="0.15">
      <c r="I175" s="915"/>
      <c r="J175" s="915"/>
    </row>
    <row r="176" spans="9:10" x14ac:dyDescent="0.15">
      <c r="I176" s="915"/>
      <c r="J176" s="915"/>
    </row>
    <row r="177" spans="9:10" x14ac:dyDescent="0.15">
      <c r="I177" s="915"/>
      <c r="J177" s="915"/>
    </row>
    <row r="178" spans="9:10" x14ac:dyDescent="0.15">
      <c r="I178" s="915"/>
      <c r="J178" s="915"/>
    </row>
    <row r="179" spans="9:10" x14ac:dyDescent="0.15">
      <c r="I179" s="915"/>
      <c r="J179" s="915"/>
    </row>
    <row r="180" spans="9:10" x14ac:dyDescent="0.15">
      <c r="I180" s="915"/>
      <c r="J180" s="915"/>
    </row>
    <row r="181" spans="9:10" x14ac:dyDescent="0.15">
      <c r="I181" s="915"/>
      <c r="J181" s="915"/>
    </row>
    <row r="182" spans="9:10" x14ac:dyDescent="0.15">
      <c r="I182" s="915"/>
      <c r="J182" s="915"/>
    </row>
    <row r="183" spans="9:10" x14ac:dyDescent="0.15">
      <c r="I183" s="915"/>
      <c r="J183" s="915"/>
    </row>
    <row r="184" spans="9:10" x14ac:dyDescent="0.15">
      <c r="I184" s="915"/>
      <c r="J184" s="915"/>
    </row>
    <row r="185" spans="9:10" x14ac:dyDescent="0.15">
      <c r="I185" s="915"/>
      <c r="J185" s="915"/>
    </row>
    <row r="186" spans="9:10" x14ac:dyDescent="0.15">
      <c r="I186" s="915"/>
      <c r="J186" s="915"/>
    </row>
    <row r="187" spans="9:10" x14ac:dyDescent="0.15">
      <c r="I187" s="915"/>
      <c r="J187" s="915"/>
    </row>
    <row r="188" spans="9:10" x14ac:dyDescent="0.15">
      <c r="I188" s="915"/>
      <c r="J188" s="915"/>
    </row>
    <row r="189" spans="9:10" x14ac:dyDescent="0.15">
      <c r="I189" s="915"/>
      <c r="J189" s="915"/>
    </row>
    <row r="190" spans="9:10" x14ac:dyDescent="0.15">
      <c r="I190" s="915"/>
      <c r="J190" s="915"/>
    </row>
    <row r="191" spans="9:10" x14ac:dyDescent="0.15">
      <c r="I191" s="915"/>
      <c r="J191" s="915"/>
    </row>
    <row r="192" spans="9:10" x14ac:dyDescent="0.15">
      <c r="I192" s="915"/>
      <c r="J192" s="915"/>
    </row>
    <row r="193" spans="9:10" x14ac:dyDescent="0.15">
      <c r="I193" s="915"/>
      <c r="J193" s="915"/>
    </row>
    <row r="194" spans="9:10" x14ac:dyDescent="0.15">
      <c r="I194" s="915"/>
      <c r="J194" s="915"/>
    </row>
    <row r="195" spans="9:10" x14ac:dyDescent="0.15">
      <c r="I195" s="915"/>
      <c r="J195" s="915"/>
    </row>
    <row r="196" spans="9:10" x14ac:dyDescent="0.15">
      <c r="I196" s="915"/>
      <c r="J196" s="915"/>
    </row>
    <row r="197" spans="9:10" x14ac:dyDescent="0.15">
      <c r="I197" s="915"/>
      <c r="J197" s="915"/>
    </row>
    <row r="198" spans="9:10" x14ac:dyDescent="0.15">
      <c r="I198" s="915"/>
      <c r="J198" s="915"/>
    </row>
    <row r="199" spans="9:10" x14ac:dyDescent="0.15">
      <c r="I199" s="915"/>
      <c r="J199" s="915"/>
    </row>
    <row r="200" spans="9:10" x14ac:dyDescent="0.15">
      <c r="I200" s="915"/>
      <c r="J200" s="915"/>
    </row>
    <row r="201" spans="9:10" x14ac:dyDescent="0.15">
      <c r="I201" s="915"/>
      <c r="J201" s="915"/>
    </row>
    <row r="202" spans="9:10" x14ac:dyDescent="0.15">
      <c r="I202" s="915"/>
      <c r="J202" s="915"/>
    </row>
    <row r="203" spans="9:10" x14ac:dyDescent="0.15">
      <c r="I203" s="915"/>
      <c r="J203" s="915"/>
    </row>
    <row r="204" spans="9:10" x14ac:dyDescent="0.15">
      <c r="I204" s="915"/>
      <c r="J204" s="915"/>
    </row>
    <row r="205" spans="9:10" x14ac:dyDescent="0.15">
      <c r="I205" s="915"/>
      <c r="J205" s="915"/>
    </row>
    <row r="206" spans="9:10" x14ac:dyDescent="0.15">
      <c r="I206" s="915"/>
      <c r="J206" s="915"/>
    </row>
    <row r="207" spans="9:10" x14ac:dyDescent="0.15">
      <c r="I207" s="915"/>
      <c r="J207" s="915"/>
    </row>
    <row r="208" spans="9:10" x14ac:dyDescent="0.15">
      <c r="I208" s="915"/>
      <c r="J208" s="915"/>
    </row>
    <row r="209" spans="9:10" x14ac:dyDescent="0.15">
      <c r="I209" s="915"/>
      <c r="J209" s="915"/>
    </row>
    <row r="210" spans="9:10" x14ac:dyDescent="0.15">
      <c r="I210" s="915"/>
      <c r="J210" s="915"/>
    </row>
    <row r="211" spans="9:10" x14ac:dyDescent="0.15">
      <c r="I211" s="915"/>
      <c r="J211" s="915"/>
    </row>
    <row r="212" spans="9:10" x14ac:dyDescent="0.15">
      <c r="I212" s="915"/>
      <c r="J212" s="915"/>
    </row>
    <row r="213" spans="9:10" x14ac:dyDescent="0.15">
      <c r="I213" s="915"/>
      <c r="J213" s="915"/>
    </row>
    <row r="214" spans="9:10" x14ac:dyDescent="0.15">
      <c r="I214" s="915"/>
      <c r="J214" s="915"/>
    </row>
    <row r="215" spans="9:10" x14ac:dyDescent="0.15">
      <c r="I215" s="915"/>
      <c r="J215" s="915"/>
    </row>
    <row r="216" spans="9:10" x14ac:dyDescent="0.15">
      <c r="I216" s="915"/>
      <c r="J216" s="915"/>
    </row>
    <row r="217" spans="9:10" x14ac:dyDescent="0.15">
      <c r="I217" s="915"/>
      <c r="J217" s="915"/>
    </row>
    <row r="218" spans="9:10" x14ac:dyDescent="0.15">
      <c r="I218" s="915"/>
      <c r="J218" s="915"/>
    </row>
    <row r="219" spans="9:10" x14ac:dyDescent="0.15">
      <c r="I219" s="915"/>
      <c r="J219" s="915"/>
    </row>
    <row r="220" spans="9:10" x14ac:dyDescent="0.15">
      <c r="I220" s="915"/>
      <c r="J220" s="915"/>
    </row>
    <row r="221" spans="9:10" x14ac:dyDescent="0.15">
      <c r="I221" s="915"/>
      <c r="J221" s="915"/>
    </row>
    <row r="222" spans="9:10" x14ac:dyDescent="0.15">
      <c r="I222" s="915"/>
      <c r="J222" s="915"/>
    </row>
    <row r="223" spans="9:10" x14ac:dyDescent="0.15">
      <c r="I223" s="915"/>
      <c r="J223" s="915"/>
    </row>
    <row r="224" spans="9:10" x14ac:dyDescent="0.15">
      <c r="I224" s="915"/>
      <c r="J224" s="915"/>
    </row>
    <row r="225" spans="9:10" x14ac:dyDescent="0.15">
      <c r="I225" s="915"/>
      <c r="J225" s="915"/>
    </row>
    <row r="226" spans="9:10" x14ac:dyDescent="0.15">
      <c r="I226" s="915"/>
      <c r="J226" s="915"/>
    </row>
    <row r="227" spans="9:10" x14ac:dyDescent="0.15">
      <c r="I227" s="915"/>
      <c r="J227" s="915"/>
    </row>
    <row r="228" spans="9:10" x14ac:dyDescent="0.15">
      <c r="I228" s="915"/>
      <c r="J228" s="915"/>
    </row>
    <row r="229" spans="9:10" x14ac:dyDescent="0.15">
      <c r="I229" s="915"/>
      <c r="J229" s="915"/>
    </row>
    <row r="230" spans="9:10" x14ac:dyDescent="0.15">
      <c r="I230" s="915"/>
      <c r="J230" s="915"/>
    </row>
    <row r="231" spans="9:10" x14ac:dyDescent="0.15">
      <c r="I231" s="915"/>
      <c r="J231" s="915"/>
    </row>
    <row r="232" spans="9:10" x14ac:dyDescent="0.15">
      <c r="I232" s="915"/>
      <c r="J232" s="915"/>
    </row>
    <row r="233" spans="9:10" x14ac:dyDescent="0.15">
      <c r="I233" s="915"/>
      <c r="J233" s="915"/>
    </row>
    <row r="234" spans="9:10" x14ac:dyDescent="0.15">
      <c r="I234" s="915"/>
      <c r="J234" s="915"/>
    </row>
    <row r="235" spans="9:10" x14ac:dyDescent="0.15">
      <c r="I235" s="915"/>
      <c r="J235" s="915"/>
    </row>
    <row r="236" spans="9:10" x14ac:dyDescent="0.15">
      <c r="I236" s="915"/>
      <c r="J236" s="915"/>
    </row>
    <row r="237" spans="9:10" x14ac:dyDescent="0.15">
      <c r="I237" s="915"/>
      <c r="J237" s="915"/>
    </row>
    <row r="238" spans="9:10" x14ac:dyDescent="0.15">
      <c r="I238" s="915"/>
      <c r="J238" s="915"/>
    </row>
    <row r="239" spans="9:10" x14ac:dyDescent="0.15">
      <c r="I239" s="915"/>
      <c r="J239" s="915"/>
    </row>
    <row r="240" spans="9:10" x14ac:dyDescent="0.15">
      <c r="I240" s="915"/>
      <c r="J240" s="915"/>
    </row>
    <row r="241" spans="9:10" x14ac:dyDescent="0.15">
      <c r="I241" s="915"/>
      <c r="J241" s="915"/>
    </row>
    <row r="242" spans="9:10" x14ac:dyDescent="0.15">
      <c r="I242" s="915"/>
      <c r="J242" s="915"/>
    </row>
    <row r="243" spans="9:10" x14ac:dyDescent="0.15">
      <c r="I243" s="915"/>
      <c r="J243" s="915"/>
    </row>
    <row r="244" spans="9:10" x14ac:dyDescent="0.15">
      <c r="I244" s="915"/>
      <c r="J244" s="915"/>
    </row>
    <row r="245" spans="9:10" x14ac:dyDescent="0.15">
      <c r="I245" s="915"/>
      <c r="J245" s="915"/>
    </row>
    <row r="246" spans="9:10" x14ac:dyDescent="0.15">
      <c r="I246" s="915"/>
      <c r="J246" s="915"/>
    </row>
    <row r="247" spans="9:10" x14ac:dyDescent="0.15">
      <c r="I247" s="915"/>
      <c r="J247" s="915"/>
    </row>
    <row r="248" spans="9:10" x14ac:dyDescent="0.15">
      <c r="I248" s="915"/>
      <c r="J248" s="915"/>
    </row>
    <row r="249" spans="9:10" x14ac:dyDescent="0.15">
      <c r="I249" s="915"/>
      <c r="J249" s="915"/>
    </row>
    <row r="250" spans="9:10" x14ac:dyDescent="0.15">
      <c r="I250" s="915"/>
      <c r="J250" s="915"/>
    </row>
    <row r="251" spans="9:10" x14ac:dyDescent="0.15">
      <c r="I251" s="915"/>
      <c r="J251" s="915"/>
    </row>
    <row r="252" spans="9:10" x14ac:dyDescent="0.15">
      <c r="I252" s="915"/>
      <c r="J252" s="915"/>
    </row>
    <row r="253" spans="9:10" x14ac:dyDescent="0.15">
      <c r="I253" s="915"/>
      <c r="J253" s="915"/>
    </row>
    <row r="254" spans="9:10" x14ac:dyDescent="0.15">
      <c r="I254" s="915"/>
      <c r="J254" s="915"/>
    </row>
    <row r="255" spans="9:10" x14ac:dyDescent="0.15">
      <c r="I255" s="915"/>
      <c r="J255" s="915"/>
    </row>
    <row r="256" spans="9:10" x14ac:dyDescent="0.15">
      <c r="I256" s="915"/>
      <c r="J256" s="915"/>
    </row>
    <row r="257" spans="9:10" x14ac:dyDescent="0.15">
      <c r="I257" s="915"/>
      <c r="J257" s="915"/>
    </row>
    <row r="258" spans="9:10" x14ac:dyDescent="0.15">
      <c r="I258" s="915"/>
      <c r="J258" s="915"/>
    </row>
    <row r="259" spans="9:10" x14ac:dyDescent="0.15">
      <c r="I259" s="915"/>
      <c r="J259" s="915"/>
    </row>
    <row r="260" spans="9:10" x14ac:dyDescent="0.15">
      <c r="I260" s="915"/>
      <c r="J260" s="915"/>
    </row>
    <row r="261" spans="9:10" x14ac:dyDescent="0.15">
      <c r="I261" s="915"/>
      <c r="J261" s="915"/>
    </row>
    <row r="262" spans="9:10" x14ac:dyDescent="0.15">
      <c r="I262" s="915"/>
      <c r="J262" s="915"/>
    </row>
    <row r="263" spans="9:10" x14ac:dyDescent="0.15">
      <c r="I263" s="915"/>
      <c r="J263" s="915"/>
    </row>
    <row r="264" spans="9:10" x14ac:dyDescent="0.15">
      <c r="I264" s="915"/>
      <c r="J264" s="915"/>
    </row>
    <row r="265" spans="9:10" x14ac:dyDescent="0.15">
      <c r="I265" s="915"/>
      <c r="J265" s="915"/>
    </row>
    <row r="266" spans="9:10" x14ac:dyDescent="0.15">
      <c r="I266" s="915"/>
      <c r="J266" s="915"/>
    </row>
    <row r="267" spans="9:10" x14ac:dyDescent="0.15">
      <c r="I267" s="915"/>
      <c r="J267" s="915"/>
    </row>
    <row r="268" spans="9:10" x14ac:dyDescent="0.15">
      <c r="I268" s="915"/>
      <c r="J268" s="915"/>
    </row>
    <row r="269" spans="9:10" x14ac:dyDescent="0.15">
      <c r="I269" s="915"/>
      <c r="J269" s="915"/>
    </row>
    <row r="270" spans="9:10" x14ac:dyDescent="0.15">
      <c r="I270" s="915"/>
      <c r="J270" s="915"/>
    </row>
    <row r="271" spans="9:10" x14ac:dyDescent="0.15">
      <c r="I271" s="915"/>
      <c r="J271" s="915"/>
    </row>
    <row r="272" spans="9:10" x14ac:dyDescent="0.15">
      <c r="I272" s="915"/>
      <c r="J272" s="915"/>
    </row>
    <row r="273" spans="9:10" x14ac:dyDescent="0.15">
      <c r="I273" s="915"/>
      <c r="J273" s="915"/>
    </row>
    <row r="274" spans="9:10" x14ac:dyDescent="0.15">
      <c r="I274" s="915"/>
      <c r="J274" s="915"/>
    </row>
    <row r="275" spans="9:10" x14ac:dyDescent="0.15">
      <c r="I275" s="915"/>
      <c r="J275" s="915"/>
    </row>
    <row r="276" spans="9:10" x14ac:dyDescent="0.15">
      <c r="I276" s="915"/>
      <c r="J276" s="915"/>
    </row>
    <row r="277" spans="9:10" x14ac:dyDescent="0.15">
      <c r="I277" s="915"/>
      <c r="J277" s="915"/>
    </row>
    <row r="278" spans="9:10" x14ac:dyDescent="0.15">
      <c r="I278" s="915"/>
      <c r="J278" s="915"/>
    </row>
    <row r="279" spans="9:10" x14ac:dyDescent="0.15">
      <c r="I279" s="915"/>
      <c r="J279" s="915"/>
    </row>
    <row r="280" spans="9:10" x14ac:dyDescent="0.15">
      <c r="I280" s="915"/>
      <c r="J280" s="915"/>
    </row>
    <row r="281" spans="9:10" x14ac:dyDescent="0.15">
      <c r="I281" s="915"/>
      <c r="J281" s="915"/>
    </row>
    <row r="282" spans="9:10" x14ac:dyDescent="0.15">
      <c r="I282" s="915"/>
      <c r="J282" s="915"/>
    </row>
    <row r="283" spans="9:10" x14ac:dyDescent="0.15">
      <c r="I283" s="915"/>
      <c r="J283" s="915"/>
    </row>
    <row r="284" spans="9:10" x14ac:dyDescent="0.15">
      <c r="I284" s="915"/>
      <c r="J284" s="915"/>
    </row>
    <row r="285" spans="9:10" x14ac:dyDescent="0.15">
      <c r="I285" s="915"/>
      <c r="J285" s="915"/>
    </row>
    <row r="286" spans="9:10" x14ac:dyDescent="0.15">
      <c r="I286" s="915"/>
      <c r="J286" s="915"/>
    </row>
    <row r="287" spans="9:10" x14ac:dyDescent="0.15">
      <c r="I287" s="915"/>
      <c r="J287" s="915"/>
    </row>
    <row r="288" spans="9:10" x14ac:dyDescent="0.15">
      <c r="I288" s="915"/>
      <c r="J288" s="915"/>
    </row>
    <row r="289" spans="9:10" x14ac:dyDescent="0.15">
      <c r="I289" s="915"/>
      <c r="J289" s="915"/>
    </row>
    <row r="290" spans="9:10" x14ac:dyDescent="0.15">
      <c r="I290" s="915"/>
      <c r="J290" s="915"/>
    </row>
    <row r="291" spans="9:10" x14ac:dyDescent="0.15">
      <c r="I291" s="915"/>
      <c r="J291" s="915"/>
    </row>
    <row r="292" spans="9:10" x14ac:dyDescent="0.15">
      <c r="I292" s="915"/>
      <c r="J292" s="915"/>
    </row>
    <row r="293" spans="9:10" x14ac:dyDescent="0.15">
      <c r="I293" s="915"/>
      <c r="J293" s="915"/>
    </row>
    <row r="294" spans="9:10" x14ac:dyDescent="0.15">
      <c r="I294" s="915"/>
      <c r="J294" s="915"/>
    </row>
    <row r="295" spans="9:10" x14ac:dyDescent="0.15">
      <c r="I295" s="915"/>
      <c r="J295" s="915"/>
    </row>
    <row r="296" spans="9:10" x14ac:dyDescent="0.15">
      <c r="I296" s="915"/>
      <c r="J296" s="915"/>
    </row>
    <row r="297" spans="9:10" x14ac:dyDescent="0.15">
      <c r="I297" s="915"/>
      <c r="J297" s="915"/>
    </row>
    <row r="298" spans="9:10" x14ac:dyDescent="0.15">
      <c r="I298" s="915"/>
      <c r="J298" s="915"/>
    </row>
    <row r="299" spans="9:10" x14ac:dyDescent="0.15">
      <c r="I299" s="915"/>
      <c r="J299" s="915"/>
    </row>
    <row r="300" spans="9:10" x14ac:dyDescent="0.15">
      <c r="I300" s="915"/>
      <c r="J300" s="915"/>
    </row>
    <row r="301" spans="9:10" x14ac:dyDescent="0.15">
      <c r="I301" s="915"/>
      <c r="J301" s="915"/>
    </row>
    <row r="302" spans="9:10" x14ac:dyDescent="0.15">
      <c r="I302" s="915"/>
      <c r="J302" s="915"/>
    </row>
    <row r="303" spans="9:10" x14ac:dyDescent="0.15">
      <c r="I303" s="915"/>
      <c r="J303" s="915"/>
    </row>
    <row r="304" spans="9:10" x14ac:dyDescent="0.15">
      <c r="I304" s="915"/>
      <c r="J304" s="915"/>
    </row>
    <row r="305" spans="9:10" x14ac:dyDescent="0.15">
      <c r="I305" s="915"/>
      <c r="J305" s="915"/>
    </row>
    <row r="306" spans="9:10" x14ac:dyDescent="0.15">
      <c r="I306" s="915"/>
      <c r="J306" s="915"/>
    </row>
    <row r="307" spans="9:10" x14ac:dyDescent="0.15">
      <c r="I307" s="915"/>
      <c r="J307" s="915"/>
    </row>
    <row r="308" spans="9:10" x14ac:dyDescent="0.15">
      <c r="I308" s="915"/>
      <c r="J308" s="915"/>
    </row>
    <row r="309" spans="9:10" x14ac:dyDescent="0.15">
      <c r="I309" s="915"/>
      <c r="J309" s="915"/>
    </row>
    <row r="310" spans="9:10" x14ac:dyDescent="0.15">
      <c r="I310" s="915"/>
      <c r="J310" s="915"/>
    </row>
    <row r="311" spans="9:10" x14ac:dyDescent="0.15">
      <c r="I311" s="915"/>
      <c r="J311" s="915"/>
    </row>
    <row r="312" spans="9:10" x14ac:dyDescent="0.15">
      <c r="I312" s="915"/>
      <c r="J312" s="915"/>
    </row>
    <row r="313" spans="9:10" x14ac:dyDescent="0.15">
      <c r="I313" s="915"/>
      <c r="J313" s="915"/>
    </row>
    <row r="314" spans="9:10" x14ac:dyDescent="0.15">
      <c r="I314" s="915"/>
      <c r="J314" s="915"/>
    </row>
    <row r="315" spans="9:10" x14ac:dyDescent="0.15">
      <c r="I315" s="915"/>
      <c r="J315" s="915"/>
    </row>
    <row r="316" spans="9:10" x14ac:dyDescent="0.15">
      <c r="I316" s="915"/>
      <c r="J316" s="915"/>
    </row>
    <row r="317" spans="9:10" x14ac:dyDescent="0.15">
      <c r="I317" s="915"/>
      <c r="J317" s="915"/>
    </row>
    <row r="318" spans="9:10" x14ac:dyDescent="0.15">
      <c r="I318" s="915"/>
      <c r="J318" s="915"/>
    </row>
    <row r="319" spans="9:10" x14ac:dyDescent="0.15">
      <c r="I319" s="915"/>
      <c r="J319" s="915"/>
    </row>
    <row r="320" spans="9:10" x14ac:dyDescent="0.15">
      <c r="I320" s="915"/>
      <c r="J320" s="915"/>
    </row>
    <row r="321" spans="9:10" x14ac:dyDescent="0.15">
      <c r="I321" s="915"/>
      <c r="J321" s="915"/>
    </row>
    <row r="322" spans="9:10" x14ac:dyDescent="0.15">
      <c r="I322" s="915"/>
      <c r="J322" s="915"/>
    </row>
    <row r="323" spans="9:10" x14ac:dyDescent="0.15">
      <c r="I323" s="915"/>
      <c r="J323" s="915"/>
    </row>
    <row r="324" spans="9:10" x14ac:dyDescent="0.15">
      <c r="I324" s="915"/>
      <c r="J324" s="915"/>
    </row>
    <row r="325" spans="9:10" x14ac:dyDescent="0.15">
      <c r="I325" s="915"/>
      <c r="J325" s="915"/>
    </row>
    <row r="326" spans="9:10" x14ac:dyDescent="0.15">
      <c r="I326" s="915"/>
      <c r="J326" s="915"/>
    </row>
    <row r="327" spans="9:10" x14ac:dyDescent="0.15">
      <c r="I327" s="915"/>
      <c r="J327" s="915"/>
    </row>
    <row r="328" spans="9:10" x14ac:dyDescent="0.15">
      <c r="I328" s="915"/>
      <c r="J328" s="915"/>
    </row>
    <row r="329" spans="9:10" x14ac:dyDescent="0.15">
      <c r="I329" s="915"/>
      <c r="J329" s="915"/>
    </row>
    <row r="330" spans="9:10" x14ac:dyDescent="0.15">
      <c r="I330" s="915"/>
      <c r="J330" s="915"/>
    </row>
    <row r="331" spans="9:10" x14ac:dyDescent="0.15">
      <c r="I331" s="915"/>
      <c r="J331" s="915"/>
    </row>
    <row r="332" spans="9:10" x14ac:dyDescent="0.15">
      <c r="I332" s="915"/>
      <c r="J332" s="915"/>
    </row>
    <row r="333" spans="9:10" x14ac:dyDescent="0.15">
      <c r="I333" s="915"/>
      <c r="J333" s="915"/>
    </row>
    <row r="334" spans="9:10" x14ac:dyDescent="0.15">
      <c r="I334" s="915"/>
      <c r="J334" s="915"/>
    </row>
    <row r="335" spans="9:10" x14ac:dyDescent="0.15">
      <c r="I335" s="915"/>
      <c r="J335" s="915"/>
    </row>
    <row r="336" spans="9:10" x14ac:dyDescent="0.15">
      <c r="I336" s="915"/>
      <c r="J336" s="915"/>
    </row>
    <row r="337" spans="9:10" x14ac:dyDescent="0.15">
      <c r="I337" s="915"/>
      <c r="J337" s="915"/>
    </row>
    <row r="338" spans="9:10" x14ac:dyDescent="0.15">
      <c r="I338" s="915"/>
      <c r="J338" s="915"/>
    </row>
    <row r="339" spans="9:10" x14ac:dyDescent="0.15">
      <c r="I339" s="915"/>
      <c r="J339" s="915"/>
    </row>
    <row r="340" spans="9:10" x14ac:dyDescent="0.15">
      <c r="I340" s="915"/>
      <c r="J340" s="915"/>
    </row>
    <row r="341" spans="9:10" x14ac:dyDescent="0.15">
      <c r="I341" s="915"/>
      <c r="J341" s="915"/>
    </row>
    <row r="342" spans="9:10" x14ac:dyDescent="0.15">
      <c r="I342" s="915"/>
      <c r="J342" s="915"/>
    </row>
    <row r="343" spans="9:10" x14ac:dyDescent="0.15">
      <c r="I343" s="915"/>
      <c r="J343" s="915"/>
    </row>
    <row r="344" spans="9:10" x14ac:dyDescent="0.15">
      <c r="I344" s="915"/>
      <c r="J344" s="915"/>
    </row>
    <row r="345" spans="9:10" x14ac:dyDescent="0.15">
      <c r="I345" s="915"/>
      <c r="J345" s="915"/>
    </row>
    <row r="346" spans="9:10" x14ac:dyDescent="0.15">
      <c r="I346" s="915"/>
      <c r="J346" s="915"/>
    </row>
    <row r="347" spans="9:10" x14ac:dyDescent="0.15">
      <c r="I347" s="915"/>
      <c r="J347" s="915"/>
    </row>
    <row r="348" spans="9:10" x14ac:dyDescent="0.15">
      <c r="I348" s="915"/>
      <c r="J348" s="915"/>
    </row>
    <row r="349" spans="9:10" x14ac:dyDescent="0.15">
      <c r="I349" s="915"/>
      <c r="J349" s="915"/>
    </row>
    <row r="350" spans="9:10" x14ac:dyDescent="0.15">
      <c r="I350" s="915"/>
      <c r="J350" s="915"/>
    </row>
    <row r="351" spans="9:10" x14ac:dyDescent="0.15">
      <c r="I351" s="915"/>
      <c r="J351" s="915"/>
    </row>
    <row r="352" spans="9:10" x14ac:dyDescent="0.15">
      <c r="I352" s="915"/>
      <c r="J352" s="915"/>
    </row>
    <row r="353" spans="9:10" x14ac:dyDescent="0.15">
      <c r="I353" s="915"/>
      <c r="J353" s="915"/>
    </row>
    <row r="354" spans="9:10" x14ac:dyDescent="0.15">
      <c r="I354" s="915"/>
      <c r="J354" s="915"/>
    </row>
    <row r="355" spans="9:10" x14ac:dyDescent="0.15">
      <c r="I355" s="915"/>
      <c r="J355" s="915"/>
    </row>
    <row r="356" spans="9:10" x14ac:dyDescent="0.15">
      <c r="I356" s="915"/>
      <c r="J356" s="915"/>
    </row>
    <row r="357" spans="9:10" x14ac:dyDescent="0.15">
      <c r="I357" s="915"/>
      <c r="J357" s="915"/>
    </row>
    <row r="358" spans="9:10" x14ac:dyDescent="0.15">
      <c r="I358" s="915"/>
      <c r="J358" s="915"/>
    </row>
    <row r="359" spans="9:10" x14ac:dyDescent="0.15">
      <c r="I359" s="915"/>
      <c r="J359" s="915"/>
    </row>
  </sheetData>
  <protectedRanges>
    <protectedRange sqref="C48" name="Oblast1_1"/>
  </protectedRanges>
  <mergeCells count="17">
    <mergeCell ref="A66:C66"/>
    <mergeCell ref="A68:C68"/>
    <mergeCell ref="A69:A73"/>
    <mergeCell ref="A74:C74"/>
    <mergeCell ref="A75:C75"/>
    <mergeCell ref="A64:C64"/>
    <mergeCell ref="A1:J1"/>
    <mergeCell ref="A4:A16"/>
    <mergeCell ref="A17:C17"/>
    <mergeCell ref="A18:A28"/>
    <mergeCell ref="A29:C29"/>
    <mergeCell ref="A30:A33"/>
    <mergeCell ref="A34:C34"/>
    <mergeCell ref="A35:A58"/>
    <mergeCell ref="A59:C59"/>
    <mergeCell ref="A60:A61"/>
    <mergeCell ref="A62:C62"/>
  </mergeCells>
  <printOptions horizontalCentered="1"/>
  <pageMargins left="0.39370078740157483" right="0.39370078740157483" top="0.59055118110236227" bottom="0.39370078740157483" header="0.31496062992125984" footer="0.11811023622047245"/>
  <pageSetup paperSize="9" scale="77" firstPageNumber="230" fitToHeight="0" orientation="landscape" useFirstPageNumber="1" r:id="rId1"/>
  <headerFooter>
    <oddHeader>&amp;L&amp;"Tahoma,Kurzíva"Závěrečný účet za rok 2017&amp;R&amp;"Tahoma,Kurzíva"Tabulka č. 7</oddHeader>
    <oddFooter>&amp;C&amp;"Tahoma,Obyčejné"&amp;P</oddFooter>
  </headerFooter>
  <rowBreaks count="2" manualBreakCount="2">
    <brk id="30" max="9" man="1"/>
    <brk id="64"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86"/>
  <sheetViews>
    <sheetView zoomScaleNormal="100" zoomScaleSheetLayoutView="100" workbookViewId="0">
      <selection activeCell="J13" sqref="J13"/>
    </sheetView>
  </sheetViews>
  <sheetFormatPr defaultRowHeight="10.5" x14ac:dyDescent="0.2"/>
  <cols>
    <col min="1" max="1" width="6.42578125" style="366" customWidth="1"/>
    <col min="2" max="2" width="42.7109375" style="367" customWidth="1"/>
    <col min="3" max="4" width="13.140625" style="368" customWidth="1"/>
    <col min="5" max="5" width="13.7109375" style="366" customWidth="1"/>
    <col min="6" max="6" width="8" style="369" customWidth="1"/>
    <col min="7" max="7" width="8.7109375" style="993" customWidth="1"/>
    <col min="8" max="8" width="42.7109375" style="371" customWidth="1"/>
    <col min="9" max="16384" width="9.140625" style="366"/>
  </cols>
  <sheetData>
    <row r="1" spans="1:8" s="365" customFormat="1" ht="18" customHeight="1" x14ac:dyDescent="0.2">
      <c r="A1" s="1229" t="s">
        <v>4485</v>
      </c>
      <c r="B1" s="1229"/>
      <c r="C1" s="1229"/>
      <c r="D1" s="1229"/>
      <c r="E1" s="1229"/>
      <c r="F1" s="1229"/>
      <c r="G1" s="1229"/>
      <c r="H1" s="1229"/>
    </row>
    <row r="2" spans="1:8" ht="12" customHeight="1" x14ac:dyDescent="0.2"/>
    <row r="3" spans="1:8" ht="12" customHeight="1" thickBot="1" x14ac:dyDescent="0.2">
      <c r="A3" s="372"/>
      <c r="F3" s="373" t="s">
        <v>3370</v>
      </c>
    </row>
    <row r="4" spans="1:8" ht="23.25" customHeight="1" x14ac:dyDescent="0.2">
      <c r="A4" s="1230"/>
      <c r="B4" s="1231"/>
      <c r="C4" s="374" t="s">
        <v>4486</v>
      </c>
      <c r="D4" s="374" t="s">
        <v>4487</v>
      </c>
      <c r="E4" s="374" t="s">
        <v>3371</v>
      </c>
      <c r="F4" s="375" t="s">
        <v>3372</v>
      </c>
      <c r="G4" s="994"/>
      <c r="H4" s="377"/>
    </row>
    <row r="5" spans="1:8" ht="12.75" customHeight="1" x14ac:dyDescent="0.2">
      <c r="A5" s="1227" t="s">
        <v>3373</v>
      </c>
      <c r="B5" s="1228"/>
      <c r="C5" s="378">
        <f>C36</f>
        <v>1829743</v>
      </c>
      <c r="D5" s="378">
        <f>D36</f>
        <v>1720549.5799999998</v>
      </c>
      <c r="E5" s="378">
        <f>E36</f>
        <v>1689572.72438</v>
      </c>
      <c r="F5" s="379">
        <f>E5/D5*100</f>
        <v>98.199595293266711</v>
      </c>
      <c r="G5" s="995"/>
      <c r="H5" s="381"/>
    </row>
    <row r="6" spans="1:8" ht="12.75" customHeight="1" x14ac:dyDescent="0.2">
      <c r="A6" s="1227" t="s">
        <v>3374</v>
      </c>
      <c r="B6" s="1228"/>
      <c r="C6" s="382">
        <f>C40</f>
        <v>577695</v>
      </c>
      <c r="D6" s="382">
        <f>D40</f>
        <v>592714</v>
      </c>
      <c r="E6" s="382">
        <f>E40</f>
        <v>592714</v>
      </c>
      <c r="F6" s="379">
        <f>E6/D6*100</f>
        <v>100</v>
      </c>
      <c r="G6" s="995"/>
      <c r="H6" s="381"/>
    </row>
    <row r="7" spans="1:8" ht="12.75" customHeight="1" x14ac:dyDescent="0.2">
      <c r="A7" s="1227" t="s">
        <v>3375</v>
      </c>
      <c r="B7" s="1228"/>
      <c r="C7" s="382">
        <f>C56</f>
        <v>93000</v>
      </c>
      <c r="D7" s="382">
        <f>D56</f>
        <v>112632.17</v>
      </c>
      <c r="E7" s="382">
        <f>E56</f>
        <v>102548.29951</v>
      </c>
      <c r="F7" s="379">
        <f>E7/D7*100</f>
        <v>91.047077855287711</v>
      </c>
      <c r="G7" s="995"/>
      <c r="H7" s="381"/>
    </row>
    <row r="8" spans="1:8" ht="12.75" customHeight="1" x14ac:dyDescent="0.2">
      <c r="A8" s="1227" t="s">
        <v>3376</v>
      </c>
      <c r="B8" s="1228"/>
      <c r="C8" s="382">
        <f>C85</f>
        <v>556055</v>
      </c>
      <c r="D8" s="382">
        <f>D85</f>
        <v>387356.87</v>
      </c>
      <c r="E8" s="382">
        <f>E85</f>
        <v>293367.14144000004</v>
      </c>
      <c r="F8" s="379">
        <f>E8/D8*100</f>
        <v>75.735623700181193</v>
      </c>
      <c r="G8" s="995"/>
      <c r="H8" s="381"/>
    </row>
    <row r="9" spans="1:8" s="372" customFormat="1" ht="13.5" customHeight="1" thickBot="1" x14ac:dyDescent="0.25">
      <c r="A9" s="1223" t="s">
        <v>365</v>
      </c>
      <c r="B9" s="1224"/>
      <c r="C9" s="383">
        <f>SUM(C5:C8)</f>
        <v>3056493</v>
      </c>
      <c r="D9" s="384">
        <f>SUM(D5:D8)</f>
        <v>2813252.62</v>
      </c>
      <c r="E9" s="383">
        <f>SUM(E5:E8)</f>
        <v>2678202.1653299998</v>
      </c>
      <c r="F9" s="385">
        <f>E9/D9*100</f>
        <v>95.199490663941859</v>
      </c>
      <c r="G9" s="995"/>
      <c r="H9" s="381"/>
    </row>
    <row r="10" spans="1:8" s="386" customFormat="1" ht="10.5" customHeight="1" x14ac:dyDescent="0.2">
      <c r="B10" s="387"/>
      <c r="C10" s="388"/>
      <c r="D10" s="388"/>
      <c r="E10" s="388"/>
      <c r="F10" s="389"/>
      <c r="G10" s="996"/>
      <c r="H10" s="391"/>
    </row>
    <row r="11" spans="1:8" s="386" customFormat="1" ht="10.5" customHeight="1" x14ac:dyDescent="0.2">
      <c r="B11" s="387"/>
      <c r="C11" s="388"/>
      <c r="D11" s="388"/>
      <c r="E11" s="388"/>
      <c r="F11" s="389"/>
      <c r="G11" s="996"/>
      <c r="H11" s="391"/>
    </row>
    <row r="12" spans="1:8" s="386" customFormat="1" ht="10.5" customHeight="1" thickBot="1" x14ac:dyDescent="0.2">
      <c r="B12" s="387"/>
      <c r="C12" s="388"/>
      <c r="D12" s="388"/>
      <c r="E12" s="388"/>
      <c r="F12" s="389"/>
      <c r="G12" s="996"/>
      <c r="H12" s="373" t="s">
        <v>3370</v>
      </c>
    </row>
    <row r="13" spans="1:8" ht="28.5" customHeight="1" thickBot="1" x14ac:dyDescent="0.25">
      <c r="A13" s="392" t="s">
        <v>3377</v>
      </c>
      <c r="B13" s="393" t="s">
        <v>406</v>
      </c>
      <c r="C13" s="394" t="s">
        <v>4486</v>
      </c>
      <c r="D13" s="394" t="s">
        <v>4487</v>
      </c>
      <c r="E13" s="394" t="s">
        <v>3371</v>
      </c>
      <c r="F13" s="394" t="s">
        <v>3372</v>
      </c>
      <c r="G13" s="997" t="s">
        <v>3378</v>
      </c>
      <c r="H13" s="395" t="s">
        <v>3379</v>
      </c>
    </row>
    <row r="14" spans="1:8" ht="15" customHeight="1" thickBot="1" x14ac:dyDescent="0.2">
      <c r="A14" s="396" t="s">
        <v>3380</v>
      </c>
      <c r="B14" s="397"/>
      <c r="C14" s="398"/>
      <c r="D14" s="398"/>
      <c r="E14" s="399"/>
      <c r="F14" s="400"/>
      <c r="G14" s="427"/>
      <c r="H14" s="402"/>
    </row>
    <row r="15" spans="1:8" s="407" customFormat="1" ht="24" customHeight="1" x14ac:dyDescent="0.2">
      <c r="A15" s="434">
        <v>1</v>
      </c>
      <c r="B15" s="998" t="s">
        <v>4260</v>
      </c>
      <c r="C15" s="999">
        <v>0</v>
      </c>
      <c r="D15" s="999">
        <v>2500.0000000000005</v>
      </c>
      <c r="E15" s="999">
        <v>2500.0000000000005</v>
      </c>
      <c r="F15" s="442">
        <f>E15/D15*100</f>
        <v>100</v>
      </c>
      <c r="G15" s="460" t="s">
        <v>3382</v>
      </c>
      <c r="H15" s="444" t="s">
        <v>371</v>
      </c>
    </row>
    <row r="16" spans="1:8" s="407" customFormat="1" ht="12.75" customHeight="1" x14ac:dyDescent="0.2">
      <c r="A16" s="403">
        <f>A15+1</f>
        <v>2</v>
      </c>
      <c r="B16" s="1000" t="s">
        <v>2947</v>
      </c>
      <c r="C16" s="1001">
        <v>890025</v>
      </c>
      <c r="D16" s="1001">
        <v>889525</v>
      </c>
      <c r="E16" s="1001">
        <v>889478</v>
      </c>
      <c r="F16" s="424">
        <f t="shared" ref="F16:F36" si="0">E16/D16*100</f>
        <v>99.994716281161288</v>
      </c>
      <c r="G16" s="408" t="s">
        <v>3381</v>
      </c>
      <c r="H16" s="406" t="s">
        <v>371</v>
      </c>
    </row>
    <row r="17" spans="1:8" s="407" customFormat="1" ht="12.75" customHeight="1" x14ac:dyDescent="0.2">
      <c r="A17" s="403">
        <f t="shared" ref="A17:A35" si="1">A16+1</f>
        <v>3</v>
      </c>
      <c r="B17" s="1000" t="s">
        <v>2904</v>
      </c>
      <c r="C17" s="1001">
        <v>716100</v>
      </c>
      <c r="D17" s="1001">
        <v>691503.15</v>
      </c>
      <c r="E17" s="1001">
        <v>691209.96589999995</v>
      </c>
      <c r="F17" s="424">
        <f t="shared" si="0"/>
        <v>99.957601914033205</v>
      </c>
      <c r="G17" s="1002" t="s">
        <v>3381</v>
      </c>
      <c r="H17" s="406" t="s">
        <v>371</v>
      </c>
    </row>
    <row r="18" spans="1:8" s="407" customFormat="1" ht="12.75" customHeight="1" x14ac:dyDescent="0.2">
      <c r="A18" s="403">
        <f t="shared" si="1"/>
        <v>4</v>
      </c>
      <c r="B18" s="1000" t="s">
        <v>357</v>
      </c>
      <c r="C18" s="1001">
        <v>1000</v>
      </c>
      <c r="D18" s="1001">
        <v>1000</v>
      </c>
      <c r="E18" s="1001">
        <v>1000</v>
      </c>
      <c r="F18" s="424">
        <f t="shared" si="0"/>
        <v>100</v>
      </c>
      <c r="G18" s="1002" t="s">
        <v>3381</v>
      </c>
      <c r="H18" s="406" t="s">
        <v>371</v>
      </c>
    </row>
    <row r="19" spans="1:8" s="407" customFormat="1" ht="12.75" customHeight="1" x14ac:dyDescent="0.2">
      <c r="A19" s="403">
        <f t="shared" si="1"/>
        <v>5</v>
      </c>
      <c r="B19" s="1000" t="s">
        <v>444</v>
      </c>
      <c r="C19" s="1001">
        <v>200</v>
      </c>
      <c r="D19" s="1001">
        <v>142</v>
      </c>
      <c r="E19" s="1001">
        <v>141.26470999999998</v>
      </c>
      <c r="F19" s="424">
        <f t="shared" si="0"/>
        <v>99.482190140845063</v>
      </c>
      <c r="G19" s="408" t="s">
        <v>3382</v>
      </c>
      <c r="H19" s="406" t="s">
        <v>371</v>
      </c>
    </row>
    <row r="20" spans="1:8" s="407" customFormat="1" ht="97.5" customHeight="1" x14ac:dyDescent="0.2">
      <c r="A20" s="403">
        <f t="shared" si="1"/>
        <v>6</v>
      </c>
      <c r="B20" s="1000" t="s">
        <v>3066</v>
      </c>
      <c r="C20" s="1001">
        <v>0</v>
      </c>
      <c r="D20" s="1001">
        <v>6080</v>
      </c>
      <c r="E20" s="1001">
        <v>4158.25</v>
      </c>
      <c r="F20" s="424">
        <f t="shared" si="0"/>
        <v>68.39226973684211</v>
      </c>
      <c r="G20" s="408" t="s">
        <v>3386</v>
      </c>
      <c r="H20" s="991" t="s">
        <v>4488</v>
      </c>
    </row>
    <row r="21" spans="1:8" s="410" customFormat="1" ht="24" customHeight="1" x14ac:dyDescent="0.2">
      <c r="A21" s="403">
        <f t="shared" si="1"/>
        <v>7</v>
      </c>
      <c r="B21" s="1000" t="s">
        <v>3384</v>
      </c>
      <c r="C21" s="1001">
        <v>17258</v>
      </c>
      <c r="D21" s="1001">
        <v>17258</v>
      </c>
      <c r="E21" s="1001">
        <v>17258</v>
      </c>
      <c r="F21" s="424">
        <f t="shared" si="0"/>
        <v>100</v>
      </c>
      <c r="G21" s="409" t="s">
        <v>3381</v>
      </c>
      <c r="H21" s="992" t="s">
        <v>371</v>
      </c>
    </row>
    <row r="22" spans="1:8" s="410" customFormat="1" ht="24" customHeight="1" x14ac:dyDescent="0.2">
      <c r="A22" s="403">
        <f t="shared" si="1"/>
        <v>8</v>
      </c>
      <c r="B22" s="1000" t="s">
        <v>3080</v>
      </c>
      <c r="C22" s="1001">
        <v>47000</v>
      </c>
      <c r="D22" s="1001">
        <v>47000</v>
      </c>
      <c r="E22" s="1001">
        <v>47000</v>
      </c>
      <c r="F22" s="424">
        <f t="shared" si="0"/>
        <v>100</v>
      </c>
      <c r="G22" s="409" t="s">
        <v>3381</v>
      </c>
      <c r="H22" s="992" t="s">
        <v>371</v>
      </c>
    </row>
    <row r="23" spans="1:8" s="410" customFormat="1" ht="24" customHeight="1" x14ac:dyDescent="0.2">
      <c r="A23" s="403">
        <f t="shared" si="1"/>
        <v>9</v>
      </c>
      <c r="B23" s="1000" t="s">
        <v>3385</v>
      </c>
      <c r="C23" s="1001">
        <v>0</v>
      </c>
      <c r="D23" s="1001">
        <v>236.56</v>
      </c>
      <c r="E23" s="1001">
        <v>236.55500000000001</v>
      </c>
      <c r="F23" s="404">
        <f t="shared" si="0"/>
        <v>99.997886371322281</v>
      </c>
      <c r="G23" s="409" t="s">
        <v>3382</v>
      </c>
      <c r="H23" s="406" t="s">
        <v>371</v>
      </c>
    </row>
    <row r="24" spans="1:8" s="410" customFormat="1" ht="128.25" customHeight="1" x14ac:dyDescent="0.2">
      <c r="A24" s="403">
        <f t="shared" si="1"/>
        <v>10</v>
      </c>
      <c r="B24" s="1000" t="s">
        <v>446</v>
      </c>
      <c r="C24" s="1001">
        <v>14500</v>
      </c>
      <c r="D24" s="1001">
        <v>39209.160000000003</v>
      </c>
      <c r="E24" s="1001">
        <v>14223.14471</v>
      </c>
      <c r="F24" s="424">
        <f t="shared" si="0"/>
        <v>36.275055905303759</v>
      </c>
      <c r="G24" s="409" t="s">
        <v>3386</v>
      </c>
      <c r="H24" s="406" t="s">
        <v>4489</v>
      </c>
    </row>
    <row r="25" spans="1:8" s="410" customFormat="1" ht="141.75" customHeight="1" x14ac:dyDescent="0.2">
      <c r="A25" s="403">
        <f t="shared" si="1"/>
        <v>11</v>
      </c>
      <c r="B25" s="1000" t="s">
        <v>3387</v>
      </c>
      <c r="C25" s="1001">
        <v>2201</v>
      </c>
      <c r="D25" s="1001">
        <v>7629.41</v>
      </c>
      <c r="E25" s="1001">
        <v>6341.4210000000003</v>
      </c>
      <c r="F25" s="424">
        <f t="shared" si="0"/>
        <v>83.118104807580153</v>
      </c>
      <c r="G25" s="408" t="s">
        <v>3386</v>
      </c>
      <c r="H25" s="992" t="s">
        <v>4490</v>
      </c>
    </row>
    <row r="26" spans="1:8" s="410" customFormat="1" ht="115.5" x14ac:dyDescent="0.2">
      <c r="A26" s="403">
        <f t="shared" si="1"/>
        <v>12</v>
      </c>
      <c r="B26" s="1000" t="s">
        <v>3388</v>
      </c>
      <c r="C26" s="1001">
        <v>8200</v>
      </c>
      <c r="D26" s="1001">
        <v>0</v>
      </c>
      <c r="E26" s="1001">
        <v>0</v>
      </c>
      <c r="F26" s="424" t="s">
        <v>195</v>
      </c>
      <c r="G26" s="408" t="s">
        <v>3381</v>
      </c>
      <c r="H26" s="406" t="s">
        <v>4491</v>
      </c>
    </row>
    <row r="27" spans="1:8" s="407" customFormat="1" ht="115.5" x14ac:dyDescent="0.2">
      <c r="A27" s="403">
        <f t="shared" si="1"/>
        <v>13</v>
      </c>
      <c r="B27" s="1000" t="s">
        <v>3532</v>
      </c>
      <c r="C27" s="1001">
        <v>15000</v>
      </c>
      <c r="D27" s="1001">
        <v>8423.7000000000007</v>
      </c>
      <c r="E27" s="1001">
        <v>6024.1278199999997</v>
      </c>
      <c r="F27" s="424">
        <f t="shared" si="0"/>
        <v>71.514035637546442</v>
      </c>
      <c r="G27" s="409" t="s">
        <v>3386</v>
      </c>
      <c r="H27" s="406" t="s">
        <v>4492</v>
      </c>
    </row>
    <row r="28" spans="1:8" s="410" customFormat="1" ht="12.75" customHeight="1" x14ac:dyDescent="0.2">
      <c r="A28" s="403">
        <f t="shared" si="1"/>
        <v>14</v>
      </c>
      <c r="B28" s="1000" t="s">
        <v>3389</v>
      </c>
      <c r="C28" s="1001">
        <v>118190</v>
      </c>
      <c r="D28" s="1001">
        <v>9627</v>
      </c>
      <c r="E28" s="1001">
        <v>9626.40524</v>
      </c>
      <c r="F28" s="404">
        <f t="shared" si="0"/>
        <v>99.993821959073443</v>
      </c>
      <c r="G28" s="409" t="s">
        <v>3386</v>
      </c>
      <c r="H28" s="406" t="s">
        <v>371</v>
      </c>
    </row>
    <row r="29" spans="1:8" s="407" customFormat="1" ht="24" customHeight="1" x14ac:dyDescent="0.2">
      <c r="A29" s="403">
        <f t="shared" si="1"/>
        <v>15</v>
      </c>
      <c r="B29" s="1000" t="s">
        <v>4493</v>
      </c>
      <c r="C29" s="1001">
        <v>69</v>
      </c>
      <c r="D29" s="1001">
        <v>15</v>
      </c>
      <c r="E29" s="1001">
        <v>15</v>
      </c>
      <c r="F29" s="404">
        <f>E29/D29*100</f>
        <v>100</v>
      </c>
      <c r="G29" s="408" t="s">
        <v>3381</v>
      </c>
      <c r="H29" s="992" t="s">
        <v>371</v>
      </c>
    </row>
    <row r="30" spans="1:8" s="407" customFormat="1" ht="24" customHeight="1" x14ac:dyDescent="0.2">
      <c r="A30" s="403">
        <f t="shared" si="1"/>
        <v>16</v>
      </c>
      <c r="B30" s="454" t="s">
        <v>4494</v>
      </c>
      <c r="C30" s="1001">
        <v>0</v>
      </c>
      <c r="D30" s="1001">
        <v>50</v>
      </c>
      <c r="E30" s="1001">
        <v>50</v>
      </c>
      <c r="F30" s="424">
        <f t="shared" si="0"/>
        <v>100</v>
      </c>
      <c r="G30" s="409" t="s">
        <v>3383</v>
      </c>
      <c r="H30" s="406" t="s">
        <v>371</v>
      </c>
    </row>
    <row r="31" spans="1:8" s="410" customFormat="1" ht="24" customHeight="1" x14ac:dyDescent="0.2">
      <c r="A31" s="403">
        <f t="shared" si="1"/>
        <v>17</v>
      </c>
      <c r="B31" s="454" t="s">
        <v>4495</v>
      </c>
      <c r="C31" s="1001">
        <v>0</v>
      </c>
      <c r="D31" s="1001">
        <v>30</v>
      </c>
      <c r="E31" s="1001">
        <v>30</v>
      </c>
      <c r="F31" s="424">
        <f t="shared" si="0"/>
        <v>100</v>
      </c>
      <c r="G31" s="409" t="s">
        <v>3383</v>
      </c>
      <c r="H31" s="991" t="s">
        <v>371</v>
      </c>
    </row>
    <row r="32" spans="1:8" s="410" customFormat="1" ht="67.5" customHeight="1" x14ac:dyDescent="0.2">
      <c r="A32" s="403">
        <f t="shared" si="1"/>
        <v>18</v>
      </c>
      <c r="B32" s="454" t="s">
        <v>4496</v>
      </c>
      <c r="C32" s="1001">
        <v>0</v>
      </c>
      <c r="D32" s="1001">
        <v>40</v>
      </c>
      <c r="E32" s="1001">
        <v>0</v>
      </c>
      <c r="F32" s="424">
        <f t="shared" si="0"/>
        <v>0</v>
      </c>
      <c r="G32" s="409" t="s">
        <v>3386</v>
      </c>
      <c r="H32" s="406" t="s">
        <v>4497</v>
      </c>
    </row>
    <row r="33" spans="1:8" s="407" customFormat="1" ht="12.75" customHeight="1" x14ac:dyDescent="0.2">
      <c r="A33" s="403">
        <f t="shared" si="1"/>
        <v>19</v>
      </c>
      <c r="B33" s="1003" t="s">
        <v>4498</v>
      </c>
      <c r="C33" s="1001">
        <v>0</v>
      </c>
      <c r="D33" s="1001">
        <v>20</v>
      </c>
      <c r="E33" s="1001">
        <v>20</v>
      </c>
      <c r="F33" s="424">
        <f t="shared" si="0"/>
        <v>100</v>
      </c>
      <c r="G33" s="409" t="s">
        <v>3383</v>
      </c>
      <c r="H33" s="406" t="s">
        <v>371</v>
      </c>
    </row>
    <row r="34" spans="1:8" s="407" customFormat="1" ht="52.5" x14ac:dyDescent="0.2">
      <c r="A34" s="403">
        <f t="shared" si="1"/>
        <v>20</v>
      </c>
      <c r="B34" s="411" t="s">
        <v>4499</v>
      </c>
      <c r="C34" s="413">
        <v>0</v>
      </c>
      <c r="D34" s="413">
        <v>100</v>
      </c>
      <c r="E34" s="413">
        <v>100</v>
      </c>
      <c r="F34" s="424">
        <f t="shared" si="0"/>
        <v>100</v>
      </c>
      <c r="G34" s="409" t="s">
        <v>3382</v>
      </c>
      <c r="H34" s="406" t="s">
        <v>371</v>
      </c>
    </row>
    <row r="35" spans="1:8" s="407" customFormat="1" ht="24" customHeight="1" x14ac:dyDescent="0.2">
      <c r="A35" s="403">
        <f t="shared" si="1"/>
        <v>21</v>
      </c>
      <c r="B35" s="411" t="s">
        <v>3390</v>
      </c>
      <c r="C35" s="413">
        <v>0</v>
      </c>
      <c r="D35" s="413">
        <v>160.6</v>
      </c>
      <c r="E35" s="413">
        <v>160.59</v>
      </c>
      <c r="F35" s="424">
        <f t="shared" si="0"/>
        <v>99.99377334993774</v>
      </c>
      <c r="G35" s="409" t="s">
        <v>3382</v>
      </c>
      <c r="H35" s="406" t="s">
        <v>371</v>
      </c>
    </row>
    <row r="36" spans="1:8" s="418" customFormat="1" ht="13.5" customHeight="1" thickBot="1" x14ac:dyDescent="0.25">
      <c r="A36" s="1225" t="s">
        <v>365</v>
      </c>
      <c r="B36" s="1226"/>
      <c r="C36" s="414">
        <f>SUM(C15:C35)</f>
        <v>1829743</v>
      </c>
      <c r="D36" s="414">
        <f>SUM(D15:D35)</f>
        <v>1720549.5799999998</v>
      </c>
      <c r="E36" s="414">
        <f>SUM(E15:E35)</f>
        <v>1689572.72438</v>
      </c>
      <c r="F36" s="415">
        <f t="shared" si="0"/>
        <v>98.199595293266711</v>
      </c>
      <c r="G36" s="426"/>
      <c r="H36" s="417"/>
    </row>
    <row r="37" spans="1:8" s="372" customFormat="1" ht="18" customHeight="1" thickBot="1" x14ac:dyDescent="0.2">
      <c r="A37" s="396" t="s">
        <v>3374</v>
      </c>
      <c r="B37" s="419"/>
      <c r="C37" s="420"/>
      <c r="D37" s="420"/>
      <c r="E37" s="421"/>
      <c r="F37" s="400"/>
      <c r="G37" s="427"/>
      <c r="H37" s="422"/>
    </row>
    <row r="38" spans="1:8" s="407" customFormat="1" ht="24" customHeight="1" x14ac:dyDescent="0.2">
      <c r="A38" s="423">
        <f>A35+1</f>
        <v>22</v>
      </c>
      <c r="B38" s="1004" t="s">
        <v>4077</v>
      </c>
      <c r="C38" s="1005">
        <f>391045+6516.61</f>
        <v>397561.61</v>
      </c>
      <c r="D38" s="1005">
        <v>412435.57</v>
      </c>
      <c r="E38" s="1005">
        <v>412435.57410000003</v>
      </c>
      <c r="F38" s="424">
        <f>E38/D38*100</f>
        <v>100.00000099409468</v>
      </c>
      <c r="G38" s="425" t="s">
        <v>3381</v>
      </c>
      <c r="H38" s="991" t="s">
        <v>371</v>
      </c>
    </row>
    <row r="39" spans="1:8" s="407" customFormat="1" ht="24" customHeight="1" x14ac:dyDescent="0.2">
      <c r="A39" s="403">
        <f>A38+1</f>
        <v>23</v>
      </c>
      <c r="B39" s="1004" t="s">
        <v>4078</v>
      </c>
      <c r="C39" s="1001">
        <f>180000+133.39</f>
        <v>180133.39</v>
      </c>
      <c r="D39" s="1001">
        <v>180278.43</v>
      </c>
      <c r="E39" s="1001">
        <v>180278.4259</v>
      </c>
      <c r="F39" s="424">
        <f>E39/D39*100</f>
        <v>99.99999772574013</v>
      </c>
      <c r="G39" s="425" t="s">
        <v>3381</v>
      </c>
      <c r="H39" s="406" t="s">
        <v>371</v>
      </c>
    </row>
    <row r="40" spans="1:8" s="367" customFormat="1" ht="13.5" customHeight="1" thickBot="1" x14ac:dyDescent="0.25">
      <c r="A40" s="1225" t="s">
        <v>365</v>
      </c>
      <c r="B40" s="1226"/>
      <c r="C40" s="414">
        <f>SUM(C38:C39)</f>
        <v>577695</v>
      </c>
      <c r="D40" s="414">
        <f>SUM(D38:D39)</f>
        <v>592714</v>
      </c>
      <c r="E40" s="414">
        <f>SUM(E38:E39)</f>
        <v>592714</v>
      </c>
      <c r="F40" s="415">
        <f>E40/D40*100</f>
        <v>100</v>
      </c>
      <c r="G40" s="426"/>
      <c r="H40" s="417"/>
    </row>
    <row r="41" spans="1:8" ht="18" customHeight="1" thickBot="1" x14ac:dyDescent="0.2">
      <c r="A41" s="1006" t="s">
        <v>3391</v>
      </c>
      <c r="B41" s="1007"/>
      <c r="C41" s="1008"/>
      <c r="D41" s="1008"/>
      <c r="E41" s="1009"/>
      <c r="F41" s="1010"/>
      <c r="G41" s="1011"/>
      <c r="H41" s="1012"/>
    </row>
    <row r="42" spans="1:8" s="367" customFormat="1" ht="31.5" x14ac:dyDescent="0.2">
      <c r="A42" s="423">
        <f>A39+1</f>
        <v>24</v>
      </c>
      <c r="B42" s="1000" t="s">
        <v>400</v>
      </c>
      <c r="C42" s="1001">
        <v>57500</v>
      </c>
      <c r="D42" s="1001">
        <v>51500</v>
      </c>
      <c r="E42" s="1001">
        <v>51500</v>
      </c>
      <c r="F42" s="424">
        <f t="shared" ref="F42:F56" si="2">E42/D42*100</f>
        <v>100</v>
      </c>
      <c r="G42" s="425" t="s">
        <v>3381</v>
      </c>
      <c r="H42" s="444" t="s">
        <v>371</v>
      </c>
    </row>
    <row r="43" spans="1:8" s="367" customFormat="1" ht="12.75" customHeight="1" x14ac:dyDescent="0.2">
      <c r="A43" s="403">
        <f t="shared" ref="A43:A55" si="3">A42+1</f>
        <v>25</v>
      </c>
      <c r="B43" s="1013" t="s">
        <v>3392</v>
      </c>
      <c r="C43" s="1014">
        <v>0</v>
      </c>
      <c r="D43" s="1014">
        <v>27.1</v>
      </c>
      <c r="E43" s="1014">
        <v>27.097000000000001</v>
      </c>
      <c r="F43" s="1015">
        <f t="shared" si="2"/>
        <v>99.988929889298888</v>
      </c>
      <c r="G43" s="428" t="s">
        <v>3382</v>
      </c>
      <c r="H43" s="992" t="s">
        <v>371</v>
      </c>
    </row>
    <row r="44" spans="1:8" s="367" customFormat="1" ht="73.5" x14ac:dyDescent="0.2">
      <c r="A44" s="403">
        <f t="shared" si="3"/>
        <v>26</v>
      </c>
      <c r="B44" s="1013" t="s">
        <v>4500</v>
      </c>
      <c r="C44" s="1001">
        <v>3000</v>
      </c>
      <c r="D44" s="1001">
        <v>0</v>
      </c>
      <c r="E44" s="1001">
        <v>0</v>
      </c>
      <c r="F44" s="404" t="s">
        <v>195</v>
      </c>
      <c r="G44" s="428" t="s">
        <v>3381</v>
      </c>
      <c r="H44" s="406" t="s">
        <v>4501</v>
      </c>
    </row>
    <row r="45" spans="1:8" s="367" customFormat="1" ht="115.5" x14ac:dyDescent="0.2">
      <c r="A45" s="403">
        <f t="shared" si="3"/>
        <v>27</v>
      </c>
      <c r="B45" s="1000" t="s">
        <v>3365</v>
      </c>
      <c r="C45" s="1001">
        <v>12000</v>
      </c>
      <c r="D45" s="1001">
        <v>5254</v>
      </c>
      <c r="E45" s="1001">
        <v>3576.1275000000001</v>
      </c>
      <c r="F45" s="424">
        <f t="shared" si="2"/>
        <v>68.064855348306054</v>
      </c>
      <c r="G45" s="428" t="s">
        <v>3381</v>
      </c>
      <c r="H45" s="992" t="s">
        <v>4502</v>
      </c>
    </row>
    <row r="46" spans="1:8" s="367" customFormat="1" ht="24" customHeight="1" x14ac:dyDescent="0.2">
      <c r="A46" s="403">
        <f t="shared" si="3"/>
        <v>28</v>
      </c>
      <c r="B46" s="1013" t="s">
        <v>399</v>
      </c>
      <c r="C46" s="1014">
        <v>0</v>
      </c>
      <c r="D46" s="1014">
        <v>44.64</v>
      </c>
      <c r="E46" s="1014">
        <v>44.632300000000001</v>
      </c>
      <c r="F46" s="1015">
        <f t="shared" si="2"/>
        <v>99.982750896057354</v>
      </c>
      <c r="G46" s="428" t="s">
        <v>3382</v>
      </c>
      <c r="H46" s="406" t="s">
        <v>371</v>
      </c>
    </row>
    <row r="47" spans="1:8" s="367" customFormat="1" ht="77.25" customHeight="1" x14ac:dyDescent="0.2">
      <c r="A47" s="403">
        <f t="shared" si="3"/>
        <v>29</v>
      </c>
      <c r="B47" s="1000" t="s">
        <v>3325</v>
      </c>
      <c r="C47" s="1001">
        <v>500</v>
      </c>
      <c r="D47" s="1001">
        <v>500</v>
      </c>
      <c r="E47" s="1001">
        <v>0</v>
      </c>
      <c r="F47" s="424">
        <f t="shared" si="2"/>
        <v>0</v>
      </c>
      <c r="G47" s="428" t="s">
        <v>3386</v>
      </c>
      <c r="H47" s="445" t="s">
        <v>4503</v>
      </c>
    </row>
    <row r="48" spans="1:8" s="367" customFormat="1" ht="12.75" customHeight="1" x14ac:dyDescent="0.2">
      <c r="A48" s="403">
        <f t="shared" si="3"/>
        <v>30</v>
      </c>
      <c r="B48" s="1000" t="s">
        <v>3364</v>
      </c>
      <c r="C48" s="1001">
        <v>0</v>
      </c>
      <c r="D48" s="1001">
        <v>13582.57</v>
      </c>
      <c r="E48" s="1001">
        <v>13582.56126</v>
      </c>
      <c r="F48" s="424">
        <f t="shared" si="2"/>
        <v>99.999935652825641</v>
      </c>
      <c r="G48" s="428" t="s">
        <v>3382</v>
      </c>
      <c r="H48" s="992" t="s">
        <v>371</v>
      </c>
    </row>
    <row r="49" spans="1:8" s="367" customFormat="1" ht="24" customHeight="1" x14ac:dyDescent="0.2">
      <c r="A49" s="403">
        <f t="shared" si="3"/>
        <v>31</v>
      </c>
      <c r="B49" s="1000" t="s">
        <v>3394</v>
      </c>
      <c r="C49" s="1001">
        <v>0</v>
      </c>
      <c r="D49" s="1001">
        <v>8759.86</v>
      </c>
      <c r="E49" s="1001">
        <v>8759.8574499999995</v>
      </c>
      <c r="F49" s="424">
        <f t="shared" si="2"/>
        <v>99.999970889945729</v>
      </c>
      <c r="G49" s="428" t="s">
        <v>3382</v>
      </c>
      <c r="H49" s="445" t="s">
        <v>371</v>
      </c>
    </row>
    <row r="50" spans="1:8" s="367" customFormat="1" ht="34.5" customHeight="1" x14ac:dyDescent="0.2">
      <c r="A50" s="403">
        <f t="shared" si="3"/>
        <v>32</v>
      </c>
      <c r="B50" s="1000" t="s">
        <v>4504</v>
      </c>
      <c r="C50" s="1001">
        <v>20000</v>
      </c>
      <c r="D50" s="1001">
        <v>20000</v>
      </c>
      <c r="E50" s="1001">
        <v>20000</v>
      </c>
      <c r="F50" s="424">
        <f t="shared" si="2"/>
        <v>100</v>
      </c>
      <c r="G50" s="428" t="s">
        <v>3382</v>
      </c>
      <c r="H50" s="406" t="s">
        <v>371</v>
      </c>
    </row>
    <row r="51" spans="1:8" s="367" customFormat="1" ht="12.75" customHeight="1" x14ac:dyDescent="0.2">
      <c r="A51" s="403">
        <f t="shared" si="3"/>
        <v>33</v>
      </c>
      <c r="B51" s="1013" t="s">
        <v>3395</v>
      </c>
      <c r="C51" s="1014">
        <v>0</v>
      </c>
      <c r="D51" s="1014">
        <v>1605</v>
      </c>
      <c r="E51" s="1014">
        <v>1605</v>
      </c>
      <c r="F51" s="1015">
        <f t="shared" si="2"/>
        <v>100</v>
      </c>
      <c r="G51" s="428" t="s">
        <v>3383</v>
      </c>
      <c r="H51" s="406" t="s">
        <v>371</v>
      </c>
    </row>
    <row r="52" spans="1:8" s="367" customFormat="1" ht="77.25" customHeight="1" x14ac:dyDescent="0.2">
      <c r="A52" s="403">
        <f t="shared" si="3"/>
        <v>34</v>
      </c>
      <c r="B52" s="1000" t="s">
        <v>4505</v>
      </c>
      <c r="C52" s="1001">
        <v>0</v>
      </c>
      <c r="D52" s="1001">
        <v>3000</v>
      </c>
      <c r="E52" s="1001">
        <v>3000</v>
      </c>
      <c r="F52" s="424">
        <f t="shared" si="2"/>
        <v>100</v>
      </c>
      <c r="G52" s="428" t="s">
        <v>3386</v>
      </c>
      <c r="H52" s="445" t="s">
        <v>4506</v>
      </c>
    </row>
    <row r="53" spans="1:8" s="367" customFormat="1" ht="31.5" x14ac:dyDescent="0.2">
      <c r="A53" s="403">
        <f t="shared" si="3"/>
        <v>35</v>
      </c>
      <c r="B53" s="1013" t="s">
        <v>3651</v>
      </c>
      <c r="C53" s="1014">
        <v>0</v>
      </c>
      <c r="D53" s="1014">
        <v>484</v>
      </c>
      <c r="E53" s="1014">
        <v>453.024</v>
      </c>
      <c r="F53" s="1015">
        <f t="shared" si="2"/>
        <v>93.600000000000009</v>
      </c>
      <c r="G53" s="428" t="s">
        <v>3382</v>
      </c>
      <c r="H53" s="445" t="s">
        <v>4507</v>
      </c>
    </row>
    <row r="54" spans="1:8" s="367" customFormat="1" ht="66.75" customHeight="1" x14ac:dyDescent="0.2">
      <c r="A54" s="403">
        <f t="shared" si="3"/>
        <v>36</v>
      </c>
      <c r="B54" s="1000" t="s">
        <v>4508</v>
      </c>
      <c r="C54" s="1001">
        <v>0</v>
      </c>
      <c r="D54" s="1001">
        <v>6675</v>
      </c>
      <c r="E54" s="1001">
        <v>0</v>
      </c>
      <c r="F54" s="404">
        <f t="shared" si="2"/>
        <v>0</v>
      </c>
      <c r="G54" s="428" t="s">
        <v>3386</v>
      </c>
      <c r="H54" s="445" t="s">
        <v>4509</v>
      </c>
    </row>
    <row r="55" spans="1:8" s="367" customFormat="1" ht="77.25" customHeight="1" x14ac:dyDescent="0.2">
      <c r="A55" s="403">
        <f t="shared" si="3"/>
        <v>37</v>
      </c>
      <c r="B55" s="1000" t="s">
        <v>4510</v>
      </c>
      <c r="C55" s="1001">
        <v>0</v>
      </c>
      <c r="D55" s="1001">
        <v>1200</v>
      </c>
      <c r="E55" s="1001">
        <v>0</v>
      </c>
      <c r="F55" s="424">
        <f t="shared" si="2"/>
        <v>0</v>
      </c>
      <c r="G55" s="428" t="s">
        <v>3386</v>
      </c>
      <c r="H55" s="445" t="s">
        <v>4511</v>
      </c>
    </row>
    <row r="56" spans="1:8" s="367" customFormat="1" ht="13.5" customHeight="1" thickBot="1" x14ac:dyDescent="0.25">
      <c r="A56" s="1225" t="s">
        <v>365</v>
      </c>
      <c r="B56" s="1226"/>
      <c r="C56" s="414">
        <f>SUM(C42:C55)</f>
        <v>93000</v>
      </c>
      <c r="D56" s="432">
        <f>SUM(D42:D55)</f>
        <v>112632.17</v>
      </c>
      <c r="E56" s="432">
        <f>SUM(E42:E55)</f>
        <v>102548.29951</v>
      </c>
      <c r="F56" s="433">
        <f t="shared" si="2"/>
        <v>91.047077855287711</v>
      </c>
      <c r="G56" s="426"/>
      <c r="H56" s="458"/>
    </row>
    <row r="57" spans="1:8" ht="18" customHeight="1" thickBot="1" x14ac:dyDescent="0.2">
      <c r="A57" s="396" t="s">
        <v>3376</v>
      </c>
      <c r="B57" s="397"/>
      <c r="C57" s="398"/>
      <c r="D57" s="398"/>
      <c r="E57" s="399"/>
      <c r="F57" s="400"/>
      <c r="G57" s="427"/>
      <c r="H57" s="457"/>
    </row>
    <row r="58" spans="1:8" s="367" customFormat="1" ht="12.75" customHeight="1" x14ac:dyDescent="0.2">
      <c r="A58" s="423">
        <f>A55+1</f>
        <v>38</v>
      </c>
      <c r="B58" s="1000" t="s">
        <v>4512</v>
      </c>
      <c r="C58" s="1001">
        <v>0</v>
      </c>
      <c r="D58" s="1001">
        <v>6362.39</v>
      </c>
      <c r="E58" s="1001">
        <v>6362.3850000000002</v>
      </c>
      <c r="F58" s="424">
        <f t="shared" ref="F58:F85" si="4">E58/D58*100</f>
        <v>99.999921413179635</v>
      </c>
      <c r="G58" s="428" t="s">
        <v>3382</v>
      </c>
      <c r="H58" s="445" t="s">
        <v>94</v>
      </c>
    </row>
    <row r="59" spans="1:8" s="367" customFormat="1" ht="12.75" customHeight="1" x14ac:dyDescent="0.2">
      <c r="A59" s="403">
        <f t="shared" ref="A59:A84" si="5">A58+1</f>
        <v>39</v>
      </c>
      <c r="B59" s="1000" t="s">
        <v>4513</v>
      </c>
      <c r="C59" s="1001">
        <v>0</v>
      </c>
      <c r="D59" s="1001">
        <v>32927.64</v>
      </c>
      <c r="E59" s="1001">
        <v>32927.638000000006</v>
      </c>
      <c r="F59" s="424">
        <f t="shared" si="4"/>
        <v>99.999993926075504</v>
      </c>
      <c r="G59" s="428" t="s">
        <v>3382</v>
      </c>
      <c r="H59" s="445" t="s">
        <v>94</v>
      </c>
    </row>
    <row r="60" spans="1:8" s="367" customFormat="1" ht="12.75" customHeight="1" x14ac:dyDescent="0.2">
      <c r="A60" s="403">
        <f t="shared" si="5"/>
        <v>40</v>
      </c>
      <c r="B60" s="1000" t="s">
        <v>4514</v>
      </c>
      <c r="C60" s="1001">
        <v>0</v>
      </c>
      <c r="D60" s="1001">
        <v>8821.02</v>
      </c>
      <c r="E60" s="1001">
        <v>8821.009</v>
      </c>
      <c r="F60" s="424">
        <f t="shared" si="4"/>
        <v>99.999875297868044</v>
      </c>
      <c r="G60" s="428" t="s">
        <v>3382</v>
      </c>
      <c r="H60" s="445" t="s">
        <v>94</v>
      </c>
    </row>
    <row r="61" spans="1:8" s="367" customFormat="1" ht="12.75" customHeight="1" x14ac:dyDescent="0.2">
      <c r="A61" s="403">
        <f t="shared" si="5"/>
        <v>41</v>
      </c>
      <c r="B61" s="1000" t="s">
        <v>4515</v>
      </c>
      <c r="C61" s="1001">
        <v>0</v>
      </c>
      <c r="D61" s="1001">
        <v>9.02</v>
      </c>
      <c r="E61" s="1001">
        <v>9.02</v>
      </c>
      <c r="F61" s="424">
        <f t="shared" si="4"/>
        <v>100</v>
      </c>
      <c r="G61" s="428" t="s">
        <v>3382</v>
      </c>
      <c r="H61" s="445" t="s">
        <v>94</v>
      </c>
    </row>
    <row r="62" spans="1:8" s="367" customFormat="1" ht="45" customHeight="1" x14ac:dyDescent="0.2">
      <c r="A62" s="403">
        <f t="shared" si="5"/>
        <v>42</v>
      </c>
      <c r="B62" s="1000" t="s">
        <v>3396</v>
      </c>
      <c r="C62" s="1001">
        <v>0</v>
      </c>
      <c r="D62" s="1001">
        <v>43.79</v>
      </c>
      <c r="E62" s="1001">
        <v>0</v>
      </c>
      <c r="F62" s="424">
        <f t="shared" si="4"/>
        <v>0</v>
      </c>
      <c r="G62" s="428" t="s">
        <v>3382</v>
      </c>
      <c r="H62" s="445" t="s">
        <v>4516</v>
      </c>
    </row>
    <row r="63" spans="1:8" s="367" customFormat="1" ht="88.5" customHeight="1" x14ac:dyDescent="0.2">
      <c r="A63" s="403">
        <f t="shared" si="5"/>
        <v>43</v>
      </c>
      <c r="B63" s="1000" t="s">
        <v>1901</v>
      </c>
      <c r="C63" s="1001">
        <v>56000</v>
      </c>
      <c r="D63" s="1001">
        <v>57685.4</v>
      </c>
      <c r="E63" s="1001">
        <v>34224.115900000004</v>
      </c>
      <c r="F63" s="424">
        <f t="shared" si="4"/>
        <v>59.328904540837023</v>
      </c>
      <c r="G63" s="428" t="s">
        <v>3386</v>
      </c>
      <c r="H63" s="445" t="s">
        <v>4517</v>
      </c>
    </row>
    <row r="64" spans="1:8" s="367" customFormat="1" ht="12.75" customHeight="1" x14ac:dyDescent="0.2">
      <c r="A64" s="403">
        <f t="shared" si="5"/>
        <v>44</v>
      </c>
      <c r="B64" s="1000" t="s">
        <v>1902</v>
      </c>
      <c r="C64" s="1001">
        <v>0</v>
      </c>
      <c r="D64" s="1001">
        <v>34747.409999999996</v>
      </c>
      <c r="E64" s="1001">
        <v>34747.376940000002</v>
      </c>
      <c r="F64" s="424">
        <f t="shared" si="4"/>
        <v>99.99990485621808</v>
      </c>
      <c r="G64" s="428" t="s">
        <v>3382</v>
      </c>
      <c r="H64" s="445" t="s">
        <v>94</v>
      </c>
    </row>
    <row r="65" spans="1:8" s="367" customFormat="1" ht="66.75" customHeight="1" x14ac:dyDescent="0.2">
      <c r="A65" s="403">
        <f t="shared" si="5"/>
        <v>45</v>
      </c>
      <c r="B65" s="1000" t="s">
        <v>1903</v>
      </c>
      <c r="C65" s="1001">
        <v>1055</v>
      </c>
      <c r="D65" s="1001">
        <v>1425.8200000000002</v>
      </c>
      <c r="E65" s="1001">
        <v>751.7583599999997</v>
      </c>
      <c r="F65" s="424">
        <f t="shared" si="4"/>
        <v>52.724632842855314</v>
      </c>
      <c r="G65" s="428" t="s">
        <v>3386</v>
      </c>
      <c r="H65" s="445" t="s">
        <v>4518</v>
      </c>
    </row>
    <row r="66" spans="1:8" s="367" customFormat="1" ht="31.5" x14ac:dyDescent="0.2">
      <c r="A66" s="403">
        <f t="shared" si="5"/>
        <v>46</v>
      </c>
      <c r="B66" s="1000" t="s">
        <v>1904</v>
      </c>
      <c r="C66" s="1001">
        <v>8000</v>
      </c>
      <c r="D66" s="1001">
        <v>31759.63</v>
      </c>
      <c r="E66" s="1001">
        <v>29229.24252</v>
      </c>
      <c r="F66" s="424">
        <f t="shared" si="4"/>
        <v>92.032692194461958</v>
      </c>
      <c r="G66" s="428" t="s">
        <v>3382</v>
      </c>
      <c r="H66" s="445" t="s">
        <v>4519</v>
      </c>
    </row>
    <row r="67" spans="1:8" s="367" customFormat="1" ht="77.25" customHeight="1" x14ac:dyDescent="0.2">
      <c r="A67" s="403">
        <f t="shared" si="5"/>
        <v>47</v>
      </c>
      <c r="B67" s="1000" t="s">
        <v>3397</v>
      </c>
      <c r="C67" s="1001">
        <v>0</v>
      </c>
      <c r="D67" s="1001">
        <v>500</v>
      </c>
      <c r="E67" s="1001">
        <v>46.585000000000001</v>
      </c>
      <c r="F67" s="404">
        <f t="shared" si="4"/>
        <v>9.3170000000000002</v>
      </c>
      <c r="G67" s="428" t="s">
        <v>3386</v>
      </c>
      <c r="H67" s="445" t="s">
        <v>4520</v>
      </c>
    </row>
    <row r="68" spans="1:8" s="367" customFormat="1" ht="109.5" customHeight="1" x14ac:dyDescent="0.2">
      <c r="A68" s="403">
        <f t="shared" si="5"/>
        <v>48</v>
      </c>
      <c r="B68" s="1000" t="s">
        <v>3398</v>
      </c>
      <c r="C68" s="1001">
        <v>177000</v>
      </c>
      <c r="D68" s="1001">
        <v>120000</v>
      </c>
      <c r="E68" s="1001">
        <v>81969.678289999996</v>
      </c>
      <c r="F68" s="424">
        <f t="shared" si="4"/>
        <v>68.308065241666654</v>
      </c>
      <c r="G68" s="428" t="s">
        <v>3386</v>
      </c>
      <c r="H68" s="1016" t="s">
        <v>4521</v>
      </c>
    </row>
    <row r="69" spans="1:8" s="367" customFormat="1" ht="109.5" customHeight="1" x14ac:dyDescent="0.2">
      <c r="A69" s="403">
        <f t="shared" si="5"/>
        <v>49</v>
      </c>
      <c r="B69" s="1000" t="s">
        <v>3399</v>
      </c>
      <c r="C69" s="1001">
        <v>6000</v>
      </c>
      <c r="D69" s="1001">
        <v>484</v>
      </c>
      <c r="E69" s="1001">
        <v>223.85</v>
      </c>
      <c r="F69" s="424">
        <f t="shared" si="4"/>
        <v>46.25</v>
      </c>
      <c r="G69" s="428" t="s">
        <v>3386</v>
      </c>
      <c r="H69" s="1016" t="s">
        <v>4522</v>
      </c>
    </row>
    <row r="70" spans="1:8" s="367" customFormat="1" ht="88.5" customHeight="1" x14ac:dyDescent="0.2">
      <c r="A70" s="403">
        <f t="shared" si="5"/>
        <v>50</v>
      </c>
      <c r="B70" s="1000" t="s">
        <v>3400</v>
      </c>
      <c r="C70" s="1001">
        <v>57000</v>
      </c>
      <c r="D70" s="1001">
        <v>29000</v>
      </c>
      <c r="E70" s="1001">
        <v>24678.990600000001</v>
      </c>
      <c r="F70" s="424">
        <f t="shared" si="4"/>
        <v>85.099967586206901</v>
      </c>
      <c r="G70" s="428" t="s">
        <v>3386</v>
      </c>
      <c r="H70" s="1016" t="s">
        <v>4523</v>
      </c>
    </row>
    <row r="71" spans="1:8" s="367" customFormat="1" ht="77.25" customHeight="1" x14ac:dyDescent="0.2">
      <c r="A71" s="403">
        <f t="shared" si="5"/>
        <v>51</v>
      </c>
      <c r="B71" s="1000" t="s">
        <v>3401</v>
      </c>
      <c r="C71" s="1001">
        <v>30000</v>
      </c>
      <c r="D71" s="1001">
        <v>8500</v>
      </c>
      <c r="E71" s="1001">
        <v>1030.9000000000001</v>
      </c>
      <c r="F71" s="424">
        <f t="shared" si="4"/>
        <v>12.128235294117648</v>
      </c>
      <c r="G71" s="428" t="s">
        <v>3386</v>
      </c>
      <c r="H71" s="1016" t="s">
        <v>4524</v>
      </c>
    </row>
    <row r="72" spans="1:8" s="367" customFormat="1" ht="88.5" customHeight="1" x14ac:dyDescent="0.2">
      <c r="A72" s="403">
        <f t="shared" si="5"/>
        <v>52</v>
      </c>
      <c r="B72" s="1000" t="s">
        <v>3402</v>
      </c>
      <c r="C72" s="1001">
        <v>40500</v>
      </c>
      <c r="D72" s="1001">
        <v>500</v>
      </c>
      <c r="E72" s="1001">
        <v>260.14999999999998</v>
      </c>
      <c r="F72" s="404">
        <f t="shared" si="4"/>
        <v>52.03</v>
      </c>
      <c r="G72" s="428" t="s">
        <v>3386</v>
      </c>
      <c r="H72" s="1016" t="s">
        <v>4525</v>
      </c>
    </row>
    <row r="73" spans="1:8" s="367" customFormat="1" ht="109.5" customHeight="1" x14ac:dyDescent="0.2">
      <c r="A73" s="403">
        <f t="shared" si="5"/>
        <v>53</v>
      </c>
      <c r="B73" s="1000" t="s">
        <v>4010</v>
      </c>
      <c r="C73" s="1001">
        <v>0</v>
      </c>
      <c r="D73" s="1001">
        <v>500</v>
      </c>
      <c r="E73" s="1001">
        <v>66.55</v>
      </c>
      <c r="F73" s="424">
        <f t="shared" si="4"/>
        <v>13.309999999999999</v>
      </c>
      <c r="G73" s="428" t="s">
        <v>3386</v>
      </c>
      <c r="H73" s="1016" t="s">
        <v>4526</v>
      </c>
    </row>
    <row r="74" spans="1:8" s="367" customFormat="1" ht="94.5" x14ac:dyDescent="0.2">
      <c r="A74" s="403">
        <f t="shared" si="5"/>
        <v>54</v>
      </c>
      <c r="B74" s="1000" t="s">
        <v>3403</v>
      </c>
      <c r="C74" s="1001">
        <v>50000</v>
      </c>
      <c r="D74" s="1001">
        <v>8700</v>
      </c>
      <c r="E74" s="1001">
        <v>3050.2339500000003</v>
      </c>
      <c r="F74" s="424">
        <f t="shared" si="4"/>
        <v>35.060160344827587</v>
      </c>
      <c r="G74" s="428" t="s">
        <v>3386</v>
      </c>
      <c r="H74" s="1016" t="s">
        <v>4527</v>
      </c>
    </row>
    <row r="75" spans="1:8" s="367" customFormat="1" ht="88.5" customHeight="1" x14ac:dyDescent="0.2">
      <c r="A75" s="403">
        <f t="shared" si="5"/>
        <v>55</v>
      </c>
      <c r="B75" s="1000" t="s">
        <v>3404</v>
      </c>
      <c r="C75" s="1001">
        <v>19000</v>
      </c>
      <c r="D75" s="1001">
        <v>10500</v>
      </c>
      <c r="E75" s="1001">
        <v>7940.5114199999998</v>
      </c>
      <c r="F75" s="424">
        <f t="shared" si="4"/>
        <v>75.623918285714282</v>
      </c>
      <c r="G75" s="428" t="s">
        <v>3386</v>
      </c>
      <c r="H75" s="406" t="s">
        <v>4528</v>
      </c>
    </row>
    <row r="76" spans="1:8" s="367" customFormat="1" ht="109.5" customHeight="1" x14ac:dyDescent="0.2">
      <c r="A76" s="403">
        <f t="shared" si="5"/>
        <v>56</v>
      </c>
      <c r="B76" s="1000" t="s">
        <v>3953</v>
      </c>
      <c r="C76" s="1001">
        <v>0</v>
      </c>
      <c r="D76" s="1001">
        <v>500</v>
      </c>
      <c r="E76" s="1001">
        <v>90.75</v>
      </c>
      <c r="F76" s="424">
        <f t="shared" si="4"/>
        <v>18.149999999999999</v>
      </c>
      <c r="G76" s="428" t="s">
        <v>3386</v>
      </c>
      <c r="H76" s="1016" t="s">
        <v>4529</v>
      </c>
    </row>
    <row r="77" spans="1:8" s="367" customFormat="1" ht="115.5" x14ac:dyDescent="0.2">
      <c r="A77" s="403">
        <f t="shared" si="5"/>
        <v>57</v>
      </c>
      <c r="B77" s="1000" t="s">
        <v>3952</v>
      </c>
      <c r="C77" s="1001">
        <v>0</v>
      </c>
      <c r="D77" s="1001">
        <v>500</v>
      </c>
      <c r="E77" s="1001">
        <v>90.75</v>
      </c>
      <c r="F77" s="404">
        <f t="shared" si="4"/>
        <v>18.149999999999999</v>
      </c>
      <c r="G77" s="428" t="s">
        <v>3386</v>
      </c>
      <c r="H77" s="1016" t="s">
        <v>4530</v>
      </c>
    </row>
    <row r="78" spans="1:8" s="367" customFormat="1" ht="21" x14ac:dyDescent="0.2">
      <c r="A78" s="403">
        <f t="shared" si="5"/>
        <v>58</v>
      </c>
      <c r="B78" s="1000" t="s">
        <v>3951</v>
      </c>
      <c r="C78" s="1001">
        <v>0</v>
      </c>
      <c r="D78" s="1001">
        <v>90.75</v>
      </c>
      <c r="E78" s="1001">
        <v>90.75</v>
      </c>
      <c r="F78" s="424">
        <f t="shared" si="4"/>
        <v>100</v>
      </c>
      <c r="G78" s="428" t="s">
        <v>3427</v>
      </c>
      <c r="H78" s="445" t="s">
        <v>94</v>
      </c>
    </row>
    <row r="79" spans="1:8" s="367" customFormat="1" ht="109.5" customHeight="1" x14ac:dyDescent="0.2">
      <c r="A79" s="403">
        <f t="shared" si="5"/>
        <v>59</v>
      </c>
      <c r="B79" s="1000" t="s">
        <v>3954</v>
      </c>
      <c r="C79" s="1001">
        <v>0</v>
      </c>
      <c r="D79" s="1001">
        <v>500</v>
      </c>
      <c r="E79" s="1001">
        <v>46.585000000000001</v>
      </c>
      <c r="F79" s="424">
        <f t="shared" si="4"/>
        <v>9.3170000000000002</v>
      </c>
      <c r="G79" s="428" t="s">
        <v>3386</v>
      </c>
      <c r="H79" s="1016" t="s">
        <v>4531</v>
      </c>
    </row>
    <row r="80" spans="1:8" s="367" customFormat="1" ht="105" x14ac:dyDescent="0.2">
      <c r="A80" s="403">
        <f t="shared" si="5"/>
        <v>60</v>
      </c>
      <c r="B80" s="1000" t="s">
        <v>3955</v>
      </c>
      <c r="C80" s="1001">
        <v>0</v>
      </c>
      <c r="D80" s="1001">
        <v>500</v>
      </c>
      <c r="E80" s="1001">
        <v>46.585000000000001</v>
      </c>
      <c r="F80" s="424">
        <f t="shared" si="4"/>
        <v>9.3170000000000002</v>
      </c>
      <c r="G80" s="428" t="s">
        <v>3386</v>
      </c>
      <c r="H80" s="1016" t="s">
        <v>4532</v>
      </c>
    </row>
    <row r="81" spans="1:8" s="367" customFormat="1" ht="94.5" x14ac:dyDescent="0.2">
      <c r="A81" s="403">
        <f t="shared" si="5"/>
        <v>61</v>
      </c>
      <c r="B81" s="1000" t="s">
        <v>3956</v>
      </c>
      <c r="C81" s="1001">
        <v>89000</v>
      </c>
      <c r="D81" s="1001">
        <v>6300</v>
      </c>
      <c r="E81" s="1001">
        <v>828.61346000000003</v>
      </c>
      <c r="F81" s="424">
        <f t="shared" si="4"/>
        <v>13.152594603174602</v>
      </c>
      <c r="G81" s="428" t="s">
        <v>3386</v>
      </c>
      <c r="H81" s="1016" t="s">
        <v>4533</v>
      </c>
    </row>
    <row r="82" spans="1:8" s="367" customFormat="1" ht="105" x14ac:dyDescent="0.2">
      <c r="A82" s="403">
        <f t="shared" si="5"/>
        <v>62</v>
      </c>
      <c r="B82" s="1000" t="s">
        <v>3957</v>
      </c>
      <c r="C82" s="1001">
        <v>0</v>
      </c>
      <c r="D82" s="1001">
        <v>500</v>
      </c>
      <c r="E82" s="1001">
        <v>266.2</v>
      </c>
      <c r="F82" s="424">
        <f t="shared" si="4"/>
        <v>53.239999999999995</v>
      </c>
      <c r="G82" s="428" t="s">
        <v>3386</v>
      </c>
      <c r="H82" s="1016" t="s">
        <v>4534</v>
      </c>
    </row>
    <row r="83" spans="1:8" s="367" customFormat="1" ht="63" x14ac:dyDescent="0.2">
      <c r="A83" s="403">
        <f t="shared" si="5"/>
        <v>63</v>
      </c>
      <c r="B83" s="1000" t="s">
        <v>3950</v>
      </c>
      <c r="C83" s="1001">
        <v>0</v>
      </c>
      <c r="D83" s="1001">
        <v>500</v>
      </c>
      <c r="E83" s="1001">
        <v>66.912999999999997</v>
      </c>
      <c r="F83" s="404">
        <f t="shared" si="4"/>
        <v>13.3826</v>
      </c>
      <c r="G83" s="428" t="s">
        <v>3386</v>
      </c>
      <c r="H83" s="445" t="s">
        <v>4535</v>
      </c>
    </row>
    <row r="84" spans="1:8" s="367" customFormat="1" ht="31.5" x14ac:dyDescent="0.2">
      <c r="A84" s="403">
        <f t="shared" si="5"/>
        <v>64</v>
      </c>
      <c r="B84" s="1000" t="s">
        <v>3405</v>
      </c>
      <c r="C84" s="1001">
        <v>22500</v>
      </c>
      <c r="D84" s="1001">
        <v>25500</v>
      </c>
      <c r="E84" s="1001">
        <v>25500</v>
      </c>
      <c r="F84" s="424">
        <f t="shared" si="4"/>
        <v>100</v>
      </c>
      <c r="G84" s="428" t="s">
        <v>3381</v>
      </c>
      <c r="H84" s="445" t="s">
        <v>371</v>
      </c>
    </row>
    <row r="85" spans="1:8" s="367" customFormat="1" ht="13.5" customHeight="1" thickBot="1" x14ac:dyDescent="0.25">
      <c r="A85" s="1225" t="s">
        <v>365</v>
      </c>
      <c r="B85" s="1226"/>
      <c r="C85" s="414">
        <f>SUM(C58:C84)</f>
        <v>556055</v>
      </c>
      <c r="D85" s="414">
        <f>SUM(D58:D84)</f>
        <v>387356.87</v>
      </c>
      <c r="E85" s="414">
        <f>SUM(E58:E84)</f>
        <v>293367.14144000004</v>
      </c>
      <c r="F85" s="433">
        <f t="shared" si="4"/>
        <v>75.735623700181193</v>
      </c>
      <c r="G85" s="426"/>
      <c r="H85" s="436"/>
    </row>
    <row r="86" spans="1:8" s="388" customFormat="1" x14ac:dyDescent="0.2">
      <c r="A86" s="437"/>
      <c r="B86" s="438"/>
      <c r="C86" s="437"/>
      <c r="D86" s="437"/>
      <c r="E86" s="437"/>
      <c r="F86" s="439"/>
      <c r="G86" s="1017"/>
      <c r="H86" s="441"/>
    </row>
  </sheetData>
  <mergeCells count="11">
    <mergeCell ref="A8:B8"/>
    <mergeCell ref="A1:H1"/>
    <mergeCell ref="A4:B4"/>
    <mergeCell ref="A5:B5"/>
    <mergeCell ref="A6:B6"/>
    <mergeCell ref="A7:B7"/>
    <mergeCell ref="A9:B9"/>
    <mergeCell ref="A36:B36"/>
    <mergeCell ref="A40:B40"/>
    <mergeCell ref="A56:B56"/>
    <mergeCell ref="A85:B85"/>
  </mergeCells>
  <printOptions horizontalCentered="1"/>
  <pageMargins left="0.31496062992125984" right="0.31496062992125984" top="0.51181102362204722" bottom="0.43307086614173229" header="0.31496062992125984" footer="0.23622047244094491"/>
  <pageSetup paperSize="9" scale="96" firstPageNumber="233" fitToHeight="0" orientation="landscape" useFirstPageNumber="1" r:id="rId1"/>
  <headerFooter>
    <oddHeader>&amp;L&amp;"Tahoma,Kurzíva"&amp;9Závěrečný účet za rok 2017&amp;R&amp;"Tahoma,Kurzíva"&amp;9Tabulka č. 8</oddHeader>
    <oddFooter>&amp;C&amp;"Tahoma,Obyčejné"&amp;10&amp;P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zoomScaleNormal="100" zoomScaleSheetLayoutView="100" workbookViewId="0">
      <selection activeCell="K12" sqref="K12"/>
    </sheetView>
  </sheetViews>
  <sheetFormatPr defaultRowHeight="10.5" x14ac:dyDescent="0.2"/>
  <cols>
    <col min="1" max="1" width="6.42578125" style="366" customWidth="1"/>
    <col min="2" max="2" width="42.7109375" style="367" customWidth="1"/>
    <col min="3" max="4" width="13.140625" style="368" customWidth="1"/>
    <col min="5" max="5" width="13.7109375" style="366" customWidth="1"/>
    <col min="6" max="6" width="8" style="369" customWidth="1"/>
    <col min="7" max="7" width="8.7109375" style="370" customWidth="1"/>
    <col min="8" max="8" width="42.7109375" style="371" customWidth="1"/>
    <col min="9" max="9" width="9.140625" style="366"/>
    <col min="10" max="10" width="40.5703125" style="366" customWidth="1"/>
    <col min="11" max="16384" width="9.140625" style="366"/>
  </cols>
  <sheetData>
    <row r="1" spans="1:8" s="365" customFormat="1" ht="18" customHeight="1" x14ac:dyDescent="0.2">
      <c r="A1" s="1229" t="s">
        <v>4536</v>
      </c>
      <c r="B1" s="1229"/>
      <c r="C1" s="1229"/>
      <c r="D1" s="1229"/>
      <c r="E1" s="1229"/>
      <c r="F1" s="1229"/>
      <c r="G1" s="1229"/>
      <c r="H1" s="1229"/>
    </row>
    <row r="2" spans="1:8" ht="12" customHeight="1" x14ac:dyDescent="0.2"/>
    <row r="3" spans="1:8" ht="12" customHeight="1" thickBot="1" x14ac:dyDescent="0.2">
      <c r="A3" s="372"/>
      <c r="F3" s="373" t="s">
        <v>3370</v>
      </c>
    </row>
    <row r="4" spans="1:8" ht="23.25" customHeight="1" x14ac:dyDescent="0.2">
      <c r="A4" s="1230"/>
      <c r="B4" s="1231"/>
      <c r="C4" s="374" t="s">
        <v>4486</v>
      </c>
      <c r="D4" s="374" t="s">
        <v>4487</v>
      </c>
      <c r="E4" s="374" t="s">
        <v>3371</v>
      </c>
      <c r="F4" s="375" t="s">
        <v>3372</v>
      </c>
      <c r="G4" s="376"/>
      <c r="H4" s="377"/>
    </row>
    <row r="5" spans="1:8" ht="12.75" customHeight="1" x14ac:dyDescent="0.2">
      <c r="A5" s="1227" t="s">
        <v>3373</v>
      </c>
      <c r="B5" s="1228"/>
      <c r="C5" s="378">
        <f>C43</f>
        <v>111393</v>
      </c>
      <c r="D5" s="378">
        <f>D43</f>
        <v>171740.19</v>
      </c>
      <c r="E5" s="378">
        <f>E43</f>
        <v>117492.82431</v>
      </c>
      <c r="F5" s="379">
        <f>E5/D5*100</f>
        <v>68.413121186135868</v>
      </c>
      <c r="G5" s="380"/>
      <c r="H5" s="381"/>
    </row>
    <row r="6" spans="1:8" ht="12.75" customHeight="1" x14ac:dyDescent="0.2">
      <c r="A6" s="1227" t="s">
        <v>3375</v>
      </c>
      <c r="B6" s="1228"/>
      <c r="C6" s="382">
        <f>C52</f>
        <v>75405</v>
      </c>
      <c r="D6" s="382">
        <f>D52</f>
        <v>117982.74</v>
      </c>
      <c r="E6" s="382">
        <f>E52</f>
        <v>71153.665519999995</v>
      </c>
      <c r="F6" s="379">
        <f>E6/D6*100</f>
        <v>60.308537943770411</v>
      </c>
      <c r="G6" s="380"/>
      <c r="H6" s="381"/>
    </row>
    <row r="7" spans="1:8" ht="12.75" customHeight="1" x14ac:dyDescent="0.2">
      <c r="A7" s="1227" t="s">
        <v>3376</v>
      </c>
      <c r="B7" s="1228"/>
      <c r="C7" s="382">
        <f>C61</f>
        <v>7154</v>
      </c>
      <c r="D7" s="382">
        <f>D61</f>
        <v>10238.149999999998</v>
      </c>
      <c r="E7" s="382">
        <f>E61</f>
        <v>3685.3280699999996</v>
      </c>
      <c r="F7" s="379">
        <f>E7/D7*100</f>
        <v>35.996035123533062</v>
      </c>
      <c r="G7" s="380"/>
      <c r="H7" s="381"/>
    </row>
    <row r="8" spans="1:8" s="372" customFormat="1" ht="13.5" customHeight="1" thickBot="1" x14ac:dyDescent="0.25">
      <c r="A8" s="1223" t="s">
        <v>365</v>
      </c>
      <c r="B8" s="1224"/>
      <c r="C8" s="383">
        <f>SUM(C5:C7)</f>
        <v>193952</v>
      </c>
      <c r="D8" s="384">
        <f>SUM(D5:D7)</f>
        <v>299961.08</v>
      </c>
      <c r="E8" s="383">
        <f>SUM(E5:E7)</f>
        <v>192331.81789999997</v>
      </c>
      <c r="F8" s="385">
        <f>E8/D8*100</f>
        <v>64.118924328449538</v>
      </c>
      <c r="G8" s="380"/>
      <c r="H8" s="381"/>
    </row>
    <row r="9" spans="1:8" s="386" customFormat="1" ht="10.5" customHeight="1" x14ac:dyDescent="0.2">
      <c r="B9" s="387"/>
      <c r="C9" s="388"/>
      <c r="D9" s="388"/>
      <c r="E9" s="388"/>
      <c r="F9" s="389"/>
      <c r="G9" s="390"/>
      <c r="H9" s="391"/>
    </row>
    <row r="10" spans="1:8" s="386" customFormat="1" ht="10.5" customHeight="1" x14ac:dyDescent="0.2">
      <c r="B10" s="387"/>
      <c r="C10" s="388"/>
      <c r="D10" s="388"/>
      <c r="E10" s="388"/>
      <c r="F10" s="389"/>
      <c r="G10" s="390"/>
      <c r="H10" s="391"/>
    </row>
    <row r="11" spans="1:8" s="386" customFormat="1" ht="10.5" customHeight="1" thickBot="1" x14ac:dyDescent="0.2">
      <c r="B11" s="387"/>
      <c r="C11" s="388"/>
      <c r="D11" s="388"/>
      <c r="E11" s="388"/>
      <c r="F11" s="389"/>
      <c r="G11" s="390"/>
      <c r="H11" s="373" t="s">
        <v>3370</v>
      </c>
    </row>
    <row r="12" spans="1:8" ht="28.5" customHeight="1" thickBot="1" x14ac:dyDescent="0.25">
      <c r="A12" s="392" t="s">
        <v>3377</v>
      </c>
      <c r="B12" s="393" t="s">
        <v>406</v>
      </c>
      <c r="C12" s="394" t="s">
        <v>4486</v>
      </c>
      <c r="D12" s="394" t="s">
        <v>4487</v>
      </c>
      <c r="E12" s="394" t="s">
        <v>3371</v>
      </c>
      <c r="F12" s="394" t="s">
        <v>3372</v>
      </c>
      <c r="G12" s="394" t="s">
        <v>3378</v>
      </c>
      <c r="H12" s="395" t="s">
        <v>3379</v>
      </c>
    </row>
    <row r="13" spans="1:8" ht="15" customHeight="1" thickBot="1" x14ac:dyDescent="0.2">
      <c r="A13" s="396" t="s">
        <v>3380</v>
      </c>
      <c r="B13" s="397"/>
      <c r="C13" s="398"/>
      <c r="D13" s="398"/>
      <c r="E13" s="399"/>
      <c r="F13" s="400"/>
      <c r="G13" s="401"/>
      <c r="H13" s="402"/>
    </row>
    <row r="14" spans="1:8" s="407" customFormat="1" ht="73.5" x14ac:dyDescent="0.2">
      <c r="A14" s="434">
        <v>1</v>
      </c>
      <c r="B14" s="1000" t="s">
        <v>4537</v>
      </c>
      <c r="C14" s="1001">
        <v>750</v>
      </c>
      <c r="D14" s="1001">
        <v>0</v>
      </c>
      <c r="E14" s="1001">
        <v>0</v>
      </c>
      <c r="F14" s="1018">
        <v>0</v>
      </c>
      <c r="G14" s="443" t="s">
        <v>3381</v>
      </c>
      <c r="H14" s="444" t="s">
        <v>4538</v>
      </c>
    </row>
    <row r="15" spans="1:8" s="407" customFormat="1" ht="63" x14ac:dyDescent="0.2">
      <c r="A15" s="403">
        <f>A14+1</f>
        <v>2</v>
      </c>
      <c r="B15" s="1000" t="s">
        <v>457</v>
      </c>
      <c r="C15" s="1001">
        <v>15050</v>
      </c>
      <c r="D15" s="1001">
        <v>38097.040000000001</v>
      </c>
      <c r="E15" s="1001">
        <v>35697.035899999995</v>
      </c>
      <c r="F15" s="404">
        <f t="shared" ref="F15:F24" si="0">E15/D15*100</f>
        <v>93.700287213914763</v>
      </c>
      <c r="G15" s="405" t="s">
        <v>3381</v>
      </c>
      <c r="H15" s="992" t="s">
        <v>4539</v>
      </c>
    </row>
    <row r="16" spans="1:8" s="407" customFormat="1" ht="24" customHeight="1" x14ac:dyDescent="0.2">
      <c r="A16" s="403">
        <f t="shared" ref="A16:A42" si="1">A15+1</f>
        <v>3</v>
      </c>
      <c r="B16" s="1000" t="s">
        <v>3406</v>
      </c>
      <c r="C16" s="1001">
        <v>7500</v>
      </c>
      <c r="D16" s="1001">
        <v>7652.93</v>
      </c>
      <c r="E16" s="1001">
        <v>7641.0347699999993</v>
      </c>
      <c r="F16" s="424">
        <f t="shared" si="0"/>
        <v>99.844566329497326</v>
      </c>
      <c r="G16" s="405" t="s">
        <v>3381</v>
      </c>
      <c r="H16" s="406" t="s">
        <v>94</v>
      </c>
    </row>
    <row r="17" spans="1:10" s="407" customFormat="1" ht="55.5" customHeight="1" x14ac:dyDescent="0.2">
      <c r="A17" s="403">
        <f t="shared" si="1"/>
        <v>4</v>
      </c>
      <c r="B17" s="1000" t="s">
        <v>3407</v>
      </c>
      <c r="C17" s="1001">
        <v>160</v>
      </c>
      <c r="D17" s="1001">
        <v>160</v>
      </c>
      <c r="E17" s="1001">
        <v>123.476</v>
      </c>
      <c r="F17" s="424">
        <f t="shared" si="0"/>
        <v>77.172499999999999</v>
      </c>
      <c r="G17" s="405" t="s">
        <v>3381</v>
      </c>
      <c r="H17" s="406" t="s">
        <v>4540</v>
      </c>
    </row>
    <row r="18" spans="1:10" s="407" customFormat="1" ht="81" customHeight="1" x14ac:dyDescent="0.2">
      <c r="A18" s="403">
        <f t="shared" si="1"/>
        <v>5</v>
      </c>
      <c r="B18" s="1000" t="s">
        <v>3408</v>
      </c>
      <c r="C18" s="1001">
        <v>120</v>
      </c>
      <c r="D18" s="1001">
        <v>120</v>
      </c>
      <c r="E18" s="1001">
        <v>67.382999999999996</v>
      </c>
      <c r="F18" s="404">
        <f t="shared" si="0"/>
        <v>56.152499999999996</v>
      </c>
      <c r="G18" s="1080" t="s">
        <v>3381</v>
      </c>
      <c r="H18" s="406" t="s">
        <v>4541</v>
      </c>
    </row>
    <row r="19" spans="1:10" s="407" customFormat="1" ht="136.5" x14ac:dyDescent="0.2">
      <c r="A19" s="403">
        <f t="shared" si="1"/>
        <v>6</v>
      </c>
      <c r="B19" s="1000" t="s">
        <v>452</v>
      </c>
      <c r="C19" s="1001">
        <v>7050</v>
      </c>
      <c r="D19" s="1001">
        <v>5002.1000000000004</v>
      </c>
      <c r="E19" s="1001">
        <v>2075.3829999999998</v>
      </c>
      <c r="F19" s="424">
        <f t="shared" si="0"/>
        <v>41.490234101677288</v>
      </c>
      <c r="G19" s="405" t="s">
        <v>3381</v>
      </c>
      <c r="H19" s="406" t="s">
        <v>4542</v>
      </c>
    </row>
    <row r="20" spans="1:10" s="407" customFormat="1" ht="150" customHeight="1" x14ac:dyDescent="0.2">
      <c r="A20" s="403">
        <f t="shared" si="1"/>
        <v>7</v>
      </c>
      <c r="B20" s="1000" t="s">
        <v>2258</v>
      </c>
      <c r="C20" s="1001">
        <v>8650</v>
      </c>
      <c r="D20" s="1001">
        <v>16682.48</v>
      </c>
      <c r="E20" s="1001">
        <v>12394.838299999999</v>
      </c>
      <c r="F20" s="424">
        <f t="shared" si="0"/>
        <v>74.298535349660241</v>
      </c>
      <c r="G20" s="405" t="s">
        <v>3381</v>
      </c>
      <c r="H20" s="991" t="s">
        <v>4543</v>
      </c>
    </row>
    <row r="21" spans="1:10" s="410" customFormat="1" ht="94.5" x14ac:dyDescent="0.2">
      <c r="A21" s="403">
        <f t="shared" si="1"/>
        <v>8</v>
      </c>
      <c r="B21" s="1000" t="s">
        <v>3409</v>
      </c>
      <c r="C21" s="1001">
        <v>6000</v>
      </c>
      <c r="D21" s="1001">
        <v>20887.530000000002</v>
      </c>
      <c r="E21" s="1001">
        <v>15995.25136</v>
      </c>
      <c r="F21" s="424">
        <f t="shared" si="0"/>
        <v>76.577993472660481</v>
      </c>
      <c r="G21" s="405" t="s">
        <v>3381</v>
      </c>
      <c r="H21" s="992" t="s">
        <v>4544</v>
      </c>
    </row>
    <row r="22" spans="1:10" s="410" customFormat="1" ht="73.5" x14ac:dyDescent="0.2">
      <c r="A22" s="403">
        <f t="shared" si="1"/>
        <v>9</v>
      </c>
      <c r="B22" s="1000" t="s">
        <v>2255</v>
      </c>
      <c r="C22" s="1001">
        <v>20400</v>
      </c>
      <c r="D22" s="1001">
        <v>15509.51</v>
      </c>
      <c r="E22" s="1001">
        <v>14155.00202</v>
      </c>
      <c r="F22" s="404">
        <f t="shared" si="0"/>
        <v>91.266597203909086</v>
      </c>
      <c r="G22" s="1080" t="s">
        <v>3381</v>
      </c>
      <c r="H22" s="406" t="s">
        <v>4545</v>
      </c>
    </row>
    <row r="23" spans="1:10" s="410" customFormat="1" ht="147" x14ac:dyDescent="0.2">
      <c r="A23" s="403">
        <f t="shared" si="1"/>
        <v>10</v>
      </c>
      <c r="B23" s="1000" t="s">
        <v>459</v>
      </c>
      <c r="C23" s="1001">
        <v>19700</v>
      </c>
      <c r="D23" s="1001">
        <v>32634.999999999996</v>
      </c>
      <c r="E23" s="1001">
        <v>13127.60361</v>
      </c>
      <c r="F23" s="424">
        <f t="shared" si="0"/>
        <v>40.225535805117211</v>
      </c>
      <c r="G23" s="405" t="s">
        <v>3381</v>
      </c>
      <c r="H23" s="406" t="s">
        <v>4546</v>
      </c>
    </row>
    <row r="24" spans="1:10" s="410" customFormat="1" ht="12.75" customHeight="1" x14ac:dyDescent="0.2">
      <c r="A24" s="403">
        <f t="shared" si="1"/>
        <v>11</v>
      </c>
      <c r="B24" s="1000" t="s">
        <v>450</v>
      </c>
      <c r="C24" s="1001">
        <v>1900</v>
      </c>
      <c r="D24" s="1001">
        <v>1900</v>
      </c>
      <c r="E24" s="1001">
        <v>1900</v>
      </c>
      <c r="F24" s="424">
        <f t="shared" si="0"/>
        <v>100</v>
      </c>
      <c r="G24" s="405" t="s">
        <v>3381</v>
      </c>
      <c r="H24" s="406" t="s">
        <v>94</v>
      </c>
    </row>
    <row r="25" spans="1:10" s="410" customFormat="1" ht="66.75" customHeight="1" x14ac:dyDescent="0.2">
      <c r="A25" s="403">
        <f t="shared" si="1"/>
        <v>12</v>
      </c>
      <c r="B25" s="1000" t="s">
        <v>3410</v>
      </c>
      <c r="C25" s="1001">
        <v>50</v>
      </c>
      <c r="D25" s="1001">
        <v>0</v>
      </c>
      <c r="E25" s="1001">
        <v>0</v>
      </c>
      <c r="F25" s="424">
        <v>0</v>
      </c>
      <c r="G25" s="405" t="s">
        <v>3381</v>
      </c>
      <c r="H25" s="406" t="s">
        <v>4547</v>
      </c>
      <c r="J25" s="407"/>
    </row>
    <row r="26" spans="1:10" s="410" customFormat="1" ht="77.25" customHeight="1" x14ac:dyDescent="0.2">
      <c r="A26" s="403">
        <f t="shared" si="1"/>
        <v>13</v>
      </c>
      <c r="B26" s="1000" t="s">
        <v>3411</v>
      </c>
      <c r="C26" s="1001">
        <v>450</v>
      </c>
      <c r="D26" s="1001">
        <v>450</v>
      </c>
      <c r="E26" s="1001">
        <v>128.2045</v>
      </c>
      <c r="F26" s="424">
        <f t="shared" ref="F26:F33" si="2">E26/D26*100</f>
        <v>28.489888888888888</v>
      </c>
      <c r="G26" s="405" t="s">
        <v>3381</v>
      </c>
      <c r="H26" s="445" t="s">
        <v>4548</v>
      </c>
      <c r="J26" s="407"/>
    </row>
    <row r="27" spans="1:10" s="407" customFormat="1" ht="24" customHeight="1" x14ac:dyDescent="0.2">
      <c r="A27" s="403">
        <f t="shared" si="1"/>
        <v>14</v>
      </c>
      <c r="B27" s="1000" t="s">
        <v>2233</v>
      </c>
      <c r="C27" s="1001">
        <v>2573</v>
      </c>
      <c r="D27" s="1001">
        <v>2573</v>
      </c>
      <c r="E27" s="1001">
        <v>2573</v>
      </c>
      <c r="F27" s="424">
        <f t="shared" si="2"/>
        <v>100</v>
      </c>
      <c r="G27" s="405" t="s">
        <v>3381</v>
      </c>
      <c r="H27" s="406" t="s">
        <v>94</v>
      </c>
    </row>
    <row r="28" spans="1:10" s="410" customFormat="1" ht="81" customHeight="1" x14ac:dyDescent="0.2">
      <c r="A28" s="403">
        <f t="shared" si="1"/>
        <v>15</v>
      </c>
      <c r="B28" s="1000" t="s">
        <v>3777</v>
      </c>
      <c r="C28" s="1001">
        <v>0</v>
      </c>
      <c r="D28" s="1001">
        <v>220</v>
      </c>
      <c r="E28" s="1001">
        <v>0</v>
      </c>
      <c r="F28" s="424">
        <f t="shared" si="2"/>
        <v>0</v>
      </c>
      <c r="G28" s="409" t="s">
        <v>3386</v>
      </c>
      <c r="H28" s="992" t="s">
        <v>4549</v>
      </c>
    </row>
    <row r="29" spans="1:10" s="407" customFormat="1" ht="60" customHeight="1" x14ac:dyDescent="0.2">
      <c r="A29" s="403">
        <f t="shared" si="1"/>
        <v>16</v>
      </c>
      <c r="B29" s="454" t="s">
        <v>3412</v>
      </c>
      <c r="C29" s="1001">
        <v>130</v>
      </c>
      <c r="D29" s="1001">
        <v>901.4</v>
      </c>
      <c r="E29" s="1001">
        <v>815.68</v>
      </c>
      <c r="F29" s="424">
        <f t="shared" si="2"/>
        <v>90.490348347015754</v>
      </c>
      <c r="G29" s="405" t="s">
        <v>3381</v>
      </c>
      <c r="H29" s="1019" t="s">
        <v>4550</v>
      </c>
    </row>
    <row r="30" spans="1:10" s="410" customFormat="1" ht="12.75" customHeight="1" x14ac:dyDescent="0.2">
      <c r="A30" s="403">
        <f t="shared" si="1"/>
        <v>17</v>
      </c>
      <c r="B30" s="454" t="s">
        <v>548</v>
      </c>
      <c r="C30" s="1001">
        <v>0</v>
      </c>
      <c r="D30" s="1001">
        <v>250</v>
      </c>
      <c r="E30" s="1001">
        <v>250</v>
      </c>
      <c r="F30" s="424">
        <f t="shared" si="2"/>
        <v>100</v>
      </c>
      <c r="G30" s="405" t="s">
        <v>3381</v>
      </c>
      <c r="H30" s="991" t="s">
        <v>94</v>
      </c>
    </row>
    <row r="31" spans="1:10" s="410" customFormat="1" ht="12.75" customHeight="1" x14ac:dyDescent="0.2">
      <c r="A31" s="403">
        <f t="shared" si="1"/>
        <v>18</v>
      </c>
      <c r="B31" s="454" t="s">
        <v>3772</v>
      </c>
      <c r="C31" s="1001">
        <v>0</v>
      </c>
      <c r="D31" s="1001">
        <v>332.5</v>
      </c>
      <c r="E31" s="1001">
        <v>332.5</v>
      </c>
      <c r="F31" s="404">
        <f t="shared" si="2"/>
        <v>100</v>
      </c>
      <c r="G31" s="409" t="s">
        <v>3381</v>
      </c>
      <c r="H31" s="406" t="s">
        <v>94</v>
      </c>
    </row>
    <row r="32" spans="1:10" s="407" customFormat="1" ht="34.5" customHeight="1" x14ac:dyDescent="0.2">
      <c r="A32" s="403">
        <f t="shared" si="1"/>
        <v>19</v>
      </c>
      <c r="B32" s="1003" t="s">
        <v>768</v>
      </c>
      <c r="C32" s="1001">
        <v>0</v>
      </c>
      <c r="D32" s="1001">
        <v>8692.5</v>
      </c>
      <c r="E32" s="1001">
        <v>8692.5</v>
      </c>
      <c r="F32" s="424">
        <f t="shared" si="2"/>
        <v>100</v>
      </c>
      <c r="G32" s="409" t="s">
        <v>3386</v>
      </c>
      <c r="H32" s="406" t="s">
        <v>94</v>
      </c>
    </row>
    <row r="33" spans="1:10" s="407" customFormat="1" ht="98.25" customHeight="1" x14ac:dyDescent="0.2">
      <c r="A33" s="403">
        <f t="shared" si="1"/>
        <v>20</v>
      </c>
      <c r="B33" s="411" t="s">
        <v>753</v>
      </c>
      <c r="C33" s="413">
        <v>0</v>
      </c>
      <c r="D33" s="413">
        <v>18500</v>
      </c>
      <c r="E33" s="413">
        <v>500</v>
      </c>
      <c r="F33" s="424">
        <f t="shared" si="2"/>
        <v>2.7027027027027026</v>
      </c>
      <c r="G33" s="409" t="s">
        <v>3386</v>
      </c>
      <c r="H33" s="406" t="s">
        <v>4551</v>
      </c>
    </row>
    <row r="34" spans="1:10" s="407" customFormat="1" ht="264.75" customHeight="1" x14ac:dyDescent="0.2">
      <c r="A34" s="403">
        <f t="shared" si="1"/>
        <v>21</v>
      </c>
      <c r="B34" s="411" t="s">
        <v>4552</v>
      </c>
      <c r="C34" s="413">
        <v>20000</v>
      </c>
      <c r="D34" s="412">
        <v>0</v>
      </c>
      <c r="E34" s="413">
        <v>0</v>
      </c>
      <c r="F34" s="424">
        <v>0</v>
      </c>
      <c r="G34" s="409" t="s">
        <v>3381</v>
      </c>
      <c r="H34" s="406" t="s">
        <v>4553</v>
      </c>
      <c r="I34" s="1020"/>
    </row>
    <row r="35" spans="1:10" s="407" customFormat="1" ht="24" customHeight="1" x14ac:dyDescent="0.2">
      <c r="A35" s="403">
        <f t="shared" si="1"/>
        <v>22</v>
      </c>
      <c r="B35" s="411" t="s">
        <v>3413</v>
      </c>
      <c r="C35" s="413">
        <v>700</v>
      </c>
      <c r="D35" s="413">
        <v>710</v>
      </c>
      <c r="E35" s="413">
        <v>709.73185000000001</v>
      </c>
      <c r="F35" s="424">
        <f t="shared" ref="F35:F43" si="3">E35/D35*100</f>
        <v>99.962232394366197</v>
      </c>
      <c r="G35" s="409" t="s">
        <v>3381</v>
      </c>
      <c r="H35" s="406" t="s">
        <v>94</v>
      </c>
    </row>
    <row r="36" spans="1:10" s="407" customFormat="1" ht="45" customHeight="1" x14ac:dyDescent="0.2">
      <c r="A36" s="403">
        <f t="shared" si="1"/>
        <v>23</v>
      </c>
      <c r="B36" s="411" t="s">
        <v>882</v>
      </c>
      <c r="C36" s="413">
        <v>10</v>
      </c>
      <c r="D36" s="413">
        <v>10</v>
      </c>
      <c r="E36" s="413">
        <v>0</v>
      </c>
      <c r="F36" s="424">
        <f t="shared" si="3"/>
        <v>0</v>
      </c>
      <c r="G36" s="409" t="s">
        <v>3381</v>
      </c>
      <c r="H36" s="406" t="s">
        <v>4554</v>
      </c>
    </row>
    <row r="37" spans="1:10" s="407" customFormat="1" ht="45" customHeight="1" x14ac:dyDescent="0.2">
      <c r="A37" s="403">
        <f t="shared" si="1"/>
        <v>24</v>
      </c>
      <c r="B37" s="411" t="s">
        <v>552</v>
      </c>
      <c r="C37" s="412">
        <v>200</v>
      </c>
      <c r="D37" s="412">
        <v>140</v>
      </c>
      <c r="E37" s="412">
        <v>0</v>
      </c>
      <c r="F37" s="449">
        <f t="shared" si="3"/>
        <v>0</v>
      </c>
      <c r="G37" s="409" t="s">
        <v>3381</v>
      </c>
      <c r="H37" s="406" t="s">
        <v>4555</v>
      </c>
    </row>
    <row r="38" spans="1:10" s="407" customFormat="1" ht="46.5" customHeight="1" x14ac:dyDescent="0.2">
      <c r="A38" s="403">
        <f t="shared" si="1"/>
        <v>25</v>
      </c>
      <c r="B38" s="1021" t="s">
        <v>4556</v>
      </c>
      <c r="C38" s="1022">
        <v>0</v>
      </c>
      <c r="D38" s="1022">
        <v>60</v>
      </c>
      <c r="E38" s="1022">
        <v>60</v>
      </c>
      <c r="F38" s="404">
        <f t="shared" si="3"/>
        <v>100</v>
      </c>
      <c r="G38" s="428" t="s">
        <v>3382</v>
      </c>
      <c r="H38" s="406" t="s">
        <v>94</v>
      </c>
    </row>
    <row r="39" spans="1:10" s="407" customFormat="1" ht="48" customHeight="1" x14ac:dyDescent="0.2">
      <c r="A39" s="403">
        <f t="shared" si="1"/>
        <v>26</v>
      </c>
      <c r="B39" s="411" t="s">
        <v>4557</v>
      </c>
      <c r="C39" s="413">
        <v>0</v>
      </c>
      <c r="D39" s="413">
        <v>90</v>
      </c>
      <c r="E39" s="413">
        <v>90</v>
      </c>
      <c r="F39" s="424">
        <f t="shared" si="3"/>
        <v>100</v>
      </c>
      <c r="G39" s="408" t="s">
        <v>3382</v>
      </c>
      <c r="H39" s="406" t="s">
        <v>94</v>
      </c>
    </row>
    <row r="40" spans="1:10" s="407" customFormat="1" ht="42" x14ac:dyDescent="0.2">
      <c r="A40" s="403">
        <f t="shared" si="1"/>
        <v>27</v>
      </c>
      <c r="B40" s="1021" t="s">
        <v>4558</v>
      </c>
      <c r="C40" s="1022">
        <v>0</v>
      </c>
      <c r="D40" s="1022">
        <v>50</v>
      </c>
      <c r="E40" s="1022">
        <v>50</v>
      </c>
      <c r="F40" s="404">
        <f t="shared" si="3"/>
        <v>100</v>
      </c>
      <c r="G40" s="446" t="s">
        <v>3382</v>
      </c>
      <c r="H40" s="992" t="s">
        <v>94</v>
      </c>
    </row>
    <row r="41" spans="1:10" s="407" customFormat="1" ht="29.25" customHeight="1" x14ac:dyDescent="0.2">
      <c r="A41" s="403">
        <f t="shared" si="1"/>
        <v>28</v>
      </c>
      <c r="B41" s="1021" t="s">
        <v>4559</v>
      </c>
      <c r="C41" s="1022">
        <v>0</v>
      </c>
      <c r="D41" s="1022">
        <v>15</v>
      </c>
      <c r="E41" s="1022">
        <v>15</v>
      </c>
      <c r="F41" s="404">
        <f t="shared" si="3"/>
        <v>100</v>
      </c>
      <c r="G41" s="446" t="s">
        <v>3382</v>
      </c>
      <c r="H41" s="992" t="s">
        <v>94</v>
      </c>
    </row>
    <row r="42" spans="1:10" s="407" customFormat="1" ht="38.25" customHeight="1" x14ac:dyDescent="0.2">
      <c r="A42" s="403">
        <f t="shared" si="1"/>
        <v>29</v>
      </c>
      <c r="B42" s="1021" t="s">
        <v>4560</v>
      </c>
      <c r="C42" s="1022">
        <v>0</v>
      </c>
      <c r="D42" s="1022">
        <v>99.2</v>
      </c>
      <c r="E42" s="1022">
        <v>99.2</v>
      </c>
      <c r="F42" s="404">
        <f t="shared" si="3"/>
        <v>100</v>
      </c>
      <c r="G42" s="446" t="s">
        <v>3382</v>
      </c>
      <c r="H42" s="992" t="s">
        <v>94</v>
      </c>
    </row>
    <row r="43" spans="1:10" s="418" customFormat="1" ht="13.5" customHeight="1" thickBot="1" x14ac:dyDescent="0.25">
      <c r="A43" s="1225" t="s">
        <v>365</v>
      </c>
      <c r="B43" s="1226"/>
      <c r="C43" s="414">
        <f>SUM(C14:C42)</f>
        <v>111393</v>
      </c>
      <c r="D43" s="414">
        <f>SUM(D14:D42)</f>
        <v>171740.19</v>
      </c>
      <c r="E43" s="414">
        <f>SUM(E14:E42)</f>
        <v>117492.82431</v>
      </c>
      <c r="F43" s="415">
        <f t="shared" si="3"/>
        <v>68.413121186135868</v>
      </c>
      <c r="G43" s="416"/>
      <c r="H43" s="417"/>
    </row>
    <row r="44" spans="1:10" ht="18" customHeight="1" thickBot="1" x14ac:dyDescent="0.2">
      <c r="A44" s="1006" t="s">
        <v>3391</v>
      </c>
      <c r="B44" s="1007"/>
      <c r="C44" s="1008"/>
      <c r="D44" s="1008"/>
      <c r="E44" s="1009"/>
      <c r="F44" s="1010"/>
      <c r="G44" s="1011"/>
      <c r="H44" s="1012"/>
    </row>
    <row r="45" spans="1:10" s="367" customFormat="1" ht="94.5" x14ac:dyDescent="0.2">
      <c r="A45" s="423">
        <f>A42+1</f>
        <v>30</v>
      </c>
      <c r="B45" s="1000" t="s">
        <v>396</v>
      </c>
      <c r="C45" s="1001">
        <v>0</v>
      </c>
      <c r="D45" s="1001">
        <v>38343.130000000005</v>
      </c>
      <c r="E45" s="1001">
        <v>14460.00648</v>
      </c>
      <c r="F45" s="424">
        <f>E45/D45*100</f>
        <v>37.71211812911465</v>
      </c>
      <c r="G45" s="425" t="s">
        <v>3386</v>
      </c>
      <c r="H45" s="444" t="s">
        <v>4561</v>
      </c>
    </row>
    <row r="46" spans="1:10" s="367" customFormat="1" ht="24" customHeight="1" x14ac:dyDescent="0.2">
      <c r="A46" s="403">
        <f>A45+1</f>
        <v>31</v>
      </c>
      <c r="B46" s="1000" t="s">
        <v>3653</v>
      </c>
      <c r="C46" s="1001">
        <v>0</v>
      </c>
      <c r="D46" s="1001">
        <v>34.04</v>
      </c>
      <c r="E46" s="1001">
        <v>34.043999999999997</v>
      </c>
      <c r="F46" s="424">
        <f>E46/D46*100</f>
        <v>100.01175088131609</v>
      </c>
      <c r="G46" s="428" t="s">
        <v>3382</v>
      </c>
      <c r="H46" s="992" t="s">
        <v>371</v>
      </c>
      <c r="J46" s="407"/>
    </row>
    <row r="47" spans="1:10" s="367" customFormat="1" ht="126" x14ac:dyDescent="0.2">
      <c r="A47" s="403">
        <f t="shared" ref="A47:A51" si="4">A46+1</f>
        <v>32</v>
      </c>
      <c r="B47" s="1000" t="s">
        <v>3654</v>
      </c>
      <c r="C47" s="1001">
        <v>0</v>
      </c>
      <c r="D47" s="1001">
        <v>3930.02</v>
      </c>
      <c r="E47" s="1001">
        <v>2885.0066400000001</v>
      </c>
      <c r="F47" s="404">
        <f>E47/D47*100</f>
        <v>73.409464582877433</v>
      </c>
      <c r="G47" s="1023" t="s">
        <v>3386</v>
      </c>
      <c r="H47" s="1024" t="s">
        <v>4562</v>
      </c>
    </row>
    <row r="48" spans="1:10" s="367" customFormat="1" ht="84" x14ac:dyDescent="0.2">
      <c r="A48" s="403">
        <f t="shared" si="4"/>
        <v>33</v>
      </c>
      <c r="B48" s="1000" t="s">
        <v>3414</v>
      </c>
      <c r="C48" s="1001">
        <v>75000</v>
      </c>
      <c r="D48" s="1001">
        <v>75221.48</v>
      </c>
      <c r="E48" s="1001">
        <v>53562.41289</v>
      </c>
      <c r="F48" s="424">
        <f>E48/D48*100</f>
        <v>71.206273646835982</v>
      </c>
      <c r="G48" s="1023" t="s">
        <v>3386</v>
      </c>
      <c r="H48" s="1025" t="s">
        <v>4563</v>
      </c>
    </row>
    <row r="49" spans="1:8" s="367" customFormat="1" ht="52.5" x14ac:dyDescent="0.2">
      <c r="A49" s="403">
        <f t="shared" si="4"/>
        <v>34</v>
      </c>
      <c r="B49" s="1000" t="s">
        <v>4564</v>
      </c>
      <c r="C49" s="1001">
        <v>405</v>
      </c>
      <c r="D49" s="1001">
        <v>0</v>
      </c>
      <c r="E49" s="1001">
        <v>0</v>
      </c>
      <c r="F49" s="424">
        <v>0</v>
      </c>
      <c r="G49" s="1023" t="s">
        <v>3386</v>
      </c>
      <c r="H49" s="406" t="s">
        <v>4565</v>
      </c>
    </row>
    <row r="50" spans="1:8" s="367" customFormat="1" ht="80.25" customHeight="1" x14ac:dyDescent="0.2">
      <c r="A50" s="403">
        <f t="shared" si="4"/>
        <v>35</v>
      </c>
      <c r="B50" s="1000" t="s">
        <v>3415</v>
      </c>
      <c r="C50" s="1001">
        <v>0</v>
      </c>
      <c r="D50" s="1001">
        <v>257.07</v>
      </c>
      <c r="E50" s="1001">
        <v>19.06476</v>
      </c>
      <c r="F50" s="424">
        <f>E50/D50*100</f>
        <v>7.41617458279846</v>
      </c>
      <c r="G50" s="1023" t="s">
        <v>3386</v>
      </c>
      <c r="H50" s="1024" t="s">
        <v>4566</v>
      </c>
    </row>
    <row r="51" spans="1:8" s="367" customFormat="1" ht="12.75" customHeight="1" x14ac:dyDescent="0.2">
      <c r="A51" s="403">
        <f t="shared" si="4"/>
        <v>36</v>
      </c>
      <c r="B51" s="1000" t="s">
        <v>3362</v>
      </c>
      <c r="C51" s="1001">
        <v>0</v>
      </c>
      <c r="D51" s="1001">
        <v>197</v>
      </c>
      <c r="E51" s="1001">
        <v>193.13075000000001</v>
      </c>
      <c r="F51" s="424">
        <f>E51/D51*100</f>
        <v>98.035913705583752</v>
      </c>
      <c r="G51" s="1023" t="s">
        <v>3382</v>
      </c>
      <c r="H51" s="1025" t="s">
        <v>94</v>
      </c>
    </row>
    <row r="52" spans="1:8" s="367" customFormat="1" ht="13.5" customHeight="1" thickBot="1" x14ac:dyDescent="0.25">
      <c r="A52" s="1225" t="s">
        <v>365</v>
      </c>
      <c r="B52" s="1226"/>
      <c r="C52" s="414">
        <f>SUM(C45:C51)</f>
        <v>75405</v>
      </c>
      <c r="D52" s="432">
        <f>SUM(D45:D51)</f>
        <v>117982.74</v>
      </c>
      <c r="E52" s="432">
        <f>SUM(E45:E51)</f>
        <v>71153.665519999995</v>
      </c>
      <c r="F52" s="433">
        <f>E52/D52*100</f>
        <v>60.308537943770411</v>
      </c>
      <c r="G52" s="416"/>
      <c r="H52" s="458"/>
    </row>
    <row r="53" spans="1:8" ht="18" customHeight="1" thickBot="1" x14ac:dyDescent="0.2">
      <c r="A53" s="396" t="s">
        <v>3376</v>
      </c>
      <c r="B53" s="397"/>
      <c r="C53" s="398"/>
      <c r="D53" s="398"/>
      <c r="E53" s="399"/>
      <c r="F53" s="400"/>
      <c r="G53" s="401"/>
      <c r="H53" s="457"/>
    </row>
    <row r="54" spans="1:8" s="367" customFormat="1" ht="52.5" x14ac:dyDescent="0.2">
      <c r="A54" s="423">
        <f>A51+1</f>
        <v>37</v>
      </c>
      <c r="B54" s="1000" t="s">
        <v>3416</v>
      </c>
      <c r="C54" s="1001">
        <v>0</v>
      </c>
      <c r="D54" s="1001">
        <v>150</v>
      </c>
      <c r="E54" s="1001">
        <v>131.88999999999999</v>
      </c>
      <c r="F54" s="424">
        <f t="shared" ref="F54:F61" si="5">E54/D54*100</f>
        <v>87.926666666666648</v>
      </c>
      <c r="G54" s="409" t="s">
        <v>3386</v>
      </c>
      <c r="H54" s="1019" t="s">
        <v>4567</v>
      </c>
    </row>
    <row r="55" spans="1:8" s="367" customFormat="1" ht="52.5" x14ac:dyDescent="0.2">
      <c r="A55" s="403">
        <f>A54+1</f>
        <v>38</v>
      </c>
      <c r="B55" s="1000" t="s">
        <v>3417</v>
      </c>
      <c r="C55" s="1001">
        <v>0</v>
      </c>
      <c r="D55" s="1001">
        <v>150</v>
      </c>
      <c r="E55" s="1001">
        <v>131.88999999999999</v>
      </c>
      <c r="F55" s="424">
        <f t="shared" si="5"/>
        <v>87.926666666666648</v>
      </c>
      <c r="G55" s="409" t="s">
        <v>3386</v>
      </c>
      <c r="H55" s="1019" t="s">
        <v>4567</v>
      </c>
    </row>
    <row r="56" spans="1:8" s="367" customFormat="1" ht="66.75" customHeight="1" x14ac:dyDescent="0.2">
      <c r="A56" s="403">
        <f t="shared" ref="A56:A60" si="6">A55+1</f>
        <v>39</v>
      </c>
      <c r="B56" s="1000" t="s">
        <v>4568</v>
      </c>
      <c r="C56" s="1001">
        <v>5066</v>
      </c>
      <c r="D56" s="1001">
        <v>2340.4700000000003</v>
      </c>
      <c r="E56" s="1001">
        <v>0</v>
      </c>
      <c r="F56" s="424">
        <f t="shared" si="5"/>
        <v>0</v>
      </c>
      <c r="G56" s="409" t="s">
        <v>3386</v>
      </c>
      <c r="H56" s="1019" t="s">
        <v>4569</v>
      </c>
    </row>
    <row r="57" spans="1:8" s="367" customFormat="1" ht="66.75" customHeight="1" x14ac:dyDescent="0.2">
      <c r="A57" s="403">
        <f t="shared" si="6"/>
        <v>40</v>
      </c>
      <c r="B57" s="1000" t="s">
        <v>4570</v>
      </c>
      <c r="C57" s="1001">
        <v>100</v>
      </c>
      <c r="D57" s="1001">
        <v>2857.26</v>
      </c>
      <c r="E57" s="1001">
        <v>0</v>
      </c>
      <c r="F57" s="404">
        <f t="shared" si="5"/>
        <v>0</v>
      </c>
      <c r="G57" s="409" t="s">
        <v>3386</v>
      </c>
      <c r="H57" s="1019" t="s">
        <v>4569</v>
      </c>
    </row>
    <row r="58" spans="1:8" s="367" customFormat="1" ht="70.5" customHeight="1" x14ac:dyDescent="0.2">
      <c r="A58" s="403">
        <f t="shared" si="6"/>
        <v>41</v>
      </c>
      <c r="B58" s="1000" t="s">
        <v>4571</v>
      </c>
      <c r="C58" s="1001">
        <v>288</v>
      </c>
      <c r="D58" s="1001">
        <v>3774.4599999999991</v>
      </c>
      <c r="E58" s="1001">
        <v>3421.5480699999998</v>
      </c>
      <c r="F58" s="424">
        <f t="shared" si="5"/>
        <v>90.6500021195085</v>
      </c>
      <c r="G58" s="409" t="s">
        <v>3386</v>
      </c>
      <c r="H58" s="1019" t="s">
        <v>4572</v>
      </c>
    </row>
    <row r="59" spans="1:8" s="367" customFormat="1" ht="66.75" customHeight="1" x14ac:dyDescent="0.2">
      <c r="A59" s="403">
        <f t="shared" si="6"/>
        <v>42</v>
      </c>
      <c r="B59" s="1000" t="s">
        <v>4573</v>
      </c>
      <c r="C59" s="1001">
        <v>1700</v>
      </c>
      <c r="D59" s="1001">
        <v>899.41</v>
      </c>
      <c r="E59" s="1001">
        <v>0</v>
      </c>
      <c r="F59" s="424">
        <f t="shared" si="5"/>
        <v>0</v>
      </c>
      <c r="G59" s="409" t="s">
        <v>3386</v>
      </c>
      <c r="H59" s="1019" t="s">
        <v>4574</v>
      </c>
    </row>
    <row r="60" spans="1:8" s="367" customFormat="1" ht="66.75" customHeight="1" x14ac:dyDescent="0.2">
      <c r="A60" s="403">
        <f t="shared" si="6"/>
        <v>43</v>
      </c>
      <c r="B60" s="1000" t="s">
        <v>3959</v>
      </c>
      <c r="C60" s="1001">
        <v>0</v>
      </c>
      <c r="D60" s="1001">
        <v>66.55</v>
      </c>
      <c r="E60" s="1001">
        <v>0</v>
      </c>
      <c r="F60" s="424">
        <f t="shared" si="5"/>
        <v>0</v>
      </c>
      <c r="G60" s="409" t="s">
        <v>3386</v>
      </c>
      <c r="H60" s="1019" t="s">
        <v>4575</v>
      </c>
    </row>
    <row r="61" spans="1:8" s="367" customFormat="1" ht="13.5" customHeight="1" thickBot="1" x14ac:dyDescent="0.25">
      <c r="A61" s="1225" t="s">
        <v>365</v>
      </c>
      <c r="B61" s="1226"/>
      <c r="C61" s="414">
        <f>SUM(C54:C60)</f>
        <v>7154</v>
      </c>
      <c r="D61" s="414">
        <f>SUM(D54:D60)</f>
        <v>10238.149999999998</v>
      </c>
      <c r="E61" s="414">
        <f>SUM(E54:E60)</f>
        <v>3685.3280699999996</v>
      </c>
      <c r="F61" s="433">
        <f t="shared" si="5"/>
        <v>35.996035123533062</v>
      </c>
      <c r="G61" s="416"/>
      <c r="H61" s="436"/>
    </row>
    <row r="62" spans="1:8" s="388" customFormat="1" x14ac:dyDescent="0.2">
      <c r="A62" s="437"/>
      <c r="B62" s="438"/>
      <c r="C62" s="437"/>
      <c r="D62" s="437"/>
      <c r="E62" s="437"/>
      <c r="F62" s="439"/>
      <c r="G62" s="440"/>
      <c r="H62" s="441"/>
    </row>
  </sheetData>
  <mergeCells count="9">
    <mergeCell ref="A43:B43"/>
    <mergeCell ref="A52:B52"/>
    <mergeCell ref="A61:B61"/>
    <mergeCell ref="A1:H1"/>
    <mergeCell ref="A4:B4"/>
    <mergeCell ref="A5:B5"/>
    <mergeCell ref="A6:B6"/>
    <mergeCell ref="A7:B7"/>
    <mergeCell ref="A8:B8"/>
  </mergeCells>
  <printOptions horizontalCentered="1"/>
  <pageMargins left="0.31496062992125984" right="0.31496062992125984" top="0.51181102362204722" bottom="0.43307086614173229" header="0.31496062992125984" footer="0.23622047244094491"/>
  <pageSetup paperSize="9" scale="96" firstPageNumber="242" fitToHeight="0" orientation="landscape" useFirstPageNumber="1" r:id="rId1"/>
  <headerFooter>
    <oddHeader>&amp;L&amp;"Tahoma,Kurzíva"&amp;9Závěrečný účet za rok 2017&amp;R&amp;"Tahoma,Kurzíva"&amp;9Tabulka č. 9</oddHeader>
    <oddFooter>&amp;C&amp;"Tahoma,Obyčejné"&amp;10&amp;P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6"/>
  <sheetViews>
    <sheetView zoomScaleNormal="100" zoomScaleSheetLayoutView="100" workbookViewId="0">
      <selection activeCell="J14" sqref="J14"/>
    </sheetView>
  </sheetViews>
  <sheetFormatPr defaultRowHeight="10.5" x14ac:dyDescent="0.2"/>
  <cols>
    <col min="1" max="1" width="6.42578125" style="366" customWidth="1"/>
    <col min="2" max="2" width="42.7109375" style="367" customWidth="1"/>
    <col min="3" max="4" width="13.140625" style="368" customWidth="1"/>
    <col min="5" max="5" width="13.7109375" style="366" customWidth="1"/>
    <col min="6" max="6" width="8" style="369" customWidth="1"/>
    <col min="7" max="7" width="8.7109375" style="370" customWidth="1"/>
    <col min="8" max="8" width="42.7109375" style="371" customWidth="1"/>
    <col min="9" max="16384" width="9.140625" style="366"/>
  </cols>
  <sheetData>
    <row r="1" spans="1:8" s="365" customFormat="1" ht="18" customHeight="1" x14ac:dyDescent="0.2">
      <c r="A1" s="1229" t="s">
        <v>4576</v>
      </c>
      <c r="B1" s="1229"/>
      <c r="C1" s="1229"/>
      <c r="D1" s="1229"/>
      <c r="E1" s="1229"/>
      <c r="F1" s="1229"/>
      <c r="G1" s="1229"/>
      <c r="H1" s="1229"/>
    </row>
    <row r="2" spans="1:8" ht="12" customHeight="1" x14ac:dyDescent="0.2"/>
    <row r="3" spans="1:8" ht="12" customHeight="1" thickBot="1" x14ac:dyDescent="0.2">
      <c r="A3" s="372"/>
      <c r="F3" s="373" t="s">
        <v>3370</v>
      </c>
    </row>
    <row r="4" spans="1:8" ht="23.25" customHeight="1" x14ac:dyDescent="0.2">
      <c r="A4" s="1230"/>
      <c r="B4" s="1231"/>
      <c r="C4" s="374" t="s">
        <v>4486</v>
      </c>
      <c r="D4" s="374" t="s">
        <v>4487</v>
      </c>
      <c r="E4" s="374" t="s">
        <v>3371</v>
      </c>
      <c r="F4" s="375" t="s">
        <v>3372</v>
      </c>
      <c r="G4" s="376"/>
      <c r="H4" s="377"/>
    </row>
    <row r="5" spans="1:8" ht="12.75" customHeight="1" x14ac:dyDescent="0.2">
      <c r="A5" s="1227" t="s">
        <v>3373</v>
      </c>
      <c r="B5" s="1228"/>
      <c r="C5" s="378">
        <f>C35</f>
        <v>65514</v>
      </c>
      <c r="D5" s="378">
        <f>D35</f>
        <v>71879.01999999999</v>
      </c>
      <c r="E5" s="378">
        <f>E35</f>
        <v>71198.793219999992</v>
      </c>
      <c r="F5" s="379">
        <f t="shared" ref="F5:F10" si="0">E5/D5*100</f>
        <v>99.053650453219873</v>
      </c>
      <c r="G5" s="380"/>
      <c r="H5" s="381"/>
    </row>
    <row r="6" spans="1:8" ht="12.75" customHeight="1" x14ac:dyDescent="0.2">
      <c r="A6" s="1227" t="s">
        <v>3374</v>
      </c>
      <c r="B6" s="1228"/>
      <c r="C6" s="382">
        <f>C53</f>
        <v>206798</v>
      </c>
      <c r="D6" s="382">
        <f>D53</f>
        <v>221953.02</v>
      </c>
      <c r="E6" s="382">
        <f>E53</f>
        <v>221953</v>
      </c>
      <c r="F6" s="379">
        <f t="shared" si="0"/>
        <v>99.999990989084083</v>
      </c>
      <c r="G6" s="380"/>
      <c r="H6" s="381"/>
    </row>
    <row r="7" spans="1:8" ht="12.75" customHeight="1" x14ac:dyDescent="0.2">
      <c r="A7" s="451" t="s">
        <v>3448</v>
      </c>
      <c r="B7" s="452"/>
      <c r="C7" s="382">
        <f>C56</f>
        <v>8500</v>
      </c>
      <c r="D7" s="382">
        <f>D56</f>
        <v>9300</v>
      </c>
      <c r="E7" s="382">
        <f>E56</f>
        <v>3900</v>
      </c>
      <c r="F7" s="379">
        <f t="shared" si="0"/>
        <v>41.935483870967744</v>
      </c>
      <c r="G7" s="380"/>
      <c r="H7" s="381"/>
    </row>
    <row r="8" spans="1:8" ht="12.75" customHeight="1" x14ac:dyDescent="0.2">
      <c r="A8" s="1227" t="s">
        <v>3375</v>
      </c>
      <c r="B8" s="1228"/>
      <c r="C8" s="382">
        <f>C78</f>
        <v>43000</v>
      </c>
      <c r="D8" s="382">
        <f>D78</f>
        <v>48499.200000000004</v>
      </c>
      <c r="E8" s="382">
        <f>E78</f>
        <v>42609.608679999998</v>
      </c>
      <c r="F8" s="379">
        <f t="shared" si="0"/>
        <v>87.856312434019515</v>
      </c>
      <c r="G8" s="380"/>
      <c r="H8" s="381"/>
    </row>
    <row r="9" spans="1:8" ht="12.75" customHeight="1" x14ac:dyDescent="0.2">
      <c r="A9" s="1227" t="s">
        <v>3376</v>
      </c>
      <c r="B9" s="1228"/>
      <c r="C9" s="382">
        <f>C95</f>
        <v>150630</v>
      </c>
      <c r="D9" s="382">
        <f>D95</f>
        <v>11443.09</v>
      </c>
      <c r="E9" s="382">
        <f>E95</f>
        <v>3321.5895</v>
      </c>
      <c r="F9" s="379">
        <f t="shared" si="0"/>
        <v>29.027032908069412</v>
      </c>
      <c r="G9" s="380"/>
      <c r="H9" s="381"/>
    </row>
    <row r="10" spans="1:8" s="372" customFormat="1" ht="13.5" customHeight="1" thickBot="1" x14ac:dyDescent="0.25">
      <c r="A10" s="1223" t="s">
        <v>365</v>
      </c>
      <c r="B10" s="1224"/>
      <c r="C10" s="383">
        <f>SUM(C5:C9)</f>
        <v>474442</v>
      </c>
      <c r="D10" s="384">
        <f>SUM(D5:D9)</f>
        <v>363074.33</v>
      </c>
      <c r="E10" s="383">
        <f>SUM(E5:E9)</f>
        <v>342982.9914</v>
      </c>
      <c r="F10" s="385">
        <f t="shared" si="0"/>
        <v>94.466329084735904</v>
      </c>
      <c r="G10" s="380"/>
      <c r="H10" s="381"/>
    </row>
    <row r="11" spans="1:8" s="386" customFormat="1" ht="10.5" customHeight="1" x14ac:dyDescent="0.2">
      <c r="B11" s="387"/>
      <c r="C11" s="388"/>
      <c r="D11" s="388"/>
      <c r="E11" s="388"/>
      <c r="F11" s="389"/>
      <c r="G11" s="390"/>
      <c r="H11" s="391"/>
    </row>
    <row r="12" spans="1:8" s="386" customFormat="1" ht="10.5" customHeight="1" x14ac:dyDescent="0.2">
      <c r="B12" s="387"/>
      <c r="C12" s="388"/>
      <c r="D12" s="388"/>
      <c r="E12" s="388"/>
      <c r="F12" s="389"/>
      <c r="G12" s="390"/>
      <c r="H12" s="391"/>
    </row>
    <row r="13" spans="1:8" s="386" customFormat="1" ht="10.5" customHeight="1" thickBot="1" x14ac:dyDescent="0.2">
      <c r="B13" s="387"/>
      <c r="C13" s="388"/>
      <c r="D13" s="388"/>
      <c r="E13" s="388"/>
      <c r="F13" s="389"/>
      <c r="G13" s="390"/>
      <c r="H13" s="373" t="s">
        <v>3370</v>
      </c>
    </row>
    <row r="14" spans="1:8" ht="28.5" customHeight="1" thickBot="1" x14ac:dyDescent="0.25">
      <c r="A14" s="392" t="s">
        <v>3377</v>
      </c>
      <c r="B14" s="393" t="s">
        <v>406</v>
      </c>
      <c r="C14" s="394" t="s">
        <v>4486</v>
      </c>
      <c r="D14" s="394" t="s">
        <v>4487</v>
      </c>
      <c r="E14" s="394" t="s">
        <v>3371</v>
      </c>
      <c r="F14" s="394" t="s">
        <v>3372</v>
      </c>
      <c r="G14" s="394" t="s">
        <v>3378</v>
      </c>
      <c r="H14" s="395" t="s">
        <v>3379</v>
      </c>
    </row>
    <row r="15" spans="1:8" ht="15" customHeight="1" thickBot="1" x14ac:dyDescent="0.2">
      <c r="A15" s="396" t="s">
        <v>3380</v>
      </c>
      <c r="B15" s="397"/>
      <c r="C15" s="398"/>
      <c r="D15" s="398"/>
      <c r="E15" s="399"/>
      <c r="F15" s="400"/>
      <c r="G15" s="401"/>
      <c r="H15" s="402"/>
    </row>
    <row r="16" spans="1:8" s="407" customFormat="1" ht="34.5" customHeight="1" x14ac:dyDescent="0.2">
      <c r="A16" s="434">
        <v>1</v>
      </c>
      <c r="B16" s="1000" t="s">
        <v>2123</v>
      </c>
      <c r="C16" s="1001">
        <v>1500</v>
      </c>
      <c r="D16" s="1001">
        <v>1500</v>
      </c>
      <c r="E16" s="1001">
        <v>1486.21</v>
      </c>
      <c r="F16" s="1018">
        <f t="shared" ref="F16:F35" si="1">E16/D16*100</f>
        <v>99.080666666666673</v>
      </c>
      <c r="G16" s="443" t="s">
        <v>4577</v>
      </c>
      <c r="H16" s="444" t="s">
        <v>94</v>
      </c>
    </row>
    <row r="17" spans="1:9" s="407" customFormat="1" ht="67.5" customHeight="1" x14ac:dyDescent="0.2">
      <c r="A17" s="403">
        <f>A16+1</f>
        <v>2</v>
      </c>
      <c r="B17" s="1000" t="s">
        <v>2110</v>
      </c>
      <c r="C17" s="1001">
        <v>10000</v>
      </c>
      <c r="D17" s="1001">
        <v>10271.220000000001</v>
      </c>
      <c r="E17" s="1001">
        <v>9847.6637699999992</v>
      </c>
      <c r="F17" s="404">
        <f t="shared" si="1"/>
        <v>95.876281201259431</v>
      </c>
      <c r="G17" s="405" t="s">
        <v>3381</v>
      </c>
      <c r="H17" s="1026" t="s">
        <v>4578</v>
      </c>
    </row>
    <row r="18" spans="1:9" s="407" customFormat="1" ht="12.75" customHeight="1" x14ac:dyDescent="0.2">
      <c r="A18" s="403">
        <f t="shared" ref="A18:A34" si="2">A17+1</f>
        <v>3</v>
      </c>
      <c r="B18" s="1000" t="s">
        <v>2116</v>
      </c>
      <c r="C18" s="1001">
        <v>10000</v>
      </c>
      <c r="D18" s="1001">
        <v>9999.9999999999982</v>
      </c>
      <c r="E18" s="1001">
        <v>9967.3294500000011</v>
      </c>
      <c r="F18" s="424">
        <f t="shared" si="1"/>
        <v>99.673294500000026</v>
      </c>
      <c r="G18" s="405" t="s">
        <v>3381</v>
      </c>
      <c r="H18" s="406" t="s">
        <v>94</v>
      </c>
    </row>
    <row r="19" spans="1:9" s="407" customFormat="1" ht="12.75" customHeight="1" x14ac:dyDescent="0.2">
      <c r="A19" s="403">
        <f t="shared" si="2"/>
        <v>4</v>
      </c>
      <c r="B19" s="1000" t="s">
        <v>555</v>
      </c>
      <c r="C19" s="1001">
        <v>12000</v>
      </c>
      <c r="D19" s="1001">
        <v>15947</v>
      </c>
      <c r="E19" s="1001">
        <v>15946.3</v>
      </c>
      <c r="F19" s="424">
        <f t="shared" si="1"/>
        <v>99.99561045964758</v>
      </c>
      <c r="G19" s="405" t="s">
        <v>3381</v>
      </c>
      <c r="H19" s="406" t="s">
        <v>94</v>
      </c>
    </row>
    <row r="20" spans="1:9" s="407" customFormat="1" ht="12.75" customHeight="1" x14ac:dyDescent="0.2">
      <c r="A20" s="403">
        <f t="shared" si="2"/>
        <v>5</v>
      </c>
      <c r="B20" s="1000" t="s">
        <v>570</v>
      </c>
      <c r="C20" s="1001">
        <v>6000</v>
      </c>
      <c r="D20" s="1001">
        <v>6308</v>
      </c>
      <c r="E20" s="1001">
        <v>6307.6</v>
      </c>
      <c r="F20" s="424">
        <f t="shared" si="1"/>
        <v>99.993658845909962</v>
      </c>
      <c r="G20" s="405" t="s">
        <v>3381</v>
      </c>
      <c r="H20" s="406" t="s">
        <v>94</v>
      </c>
    </row>
    <row r="21" spans="1:9" s="407" customFormat="1" ht="45" customHeight="1" x14ac:dyDescent="0.2">
      <c r="A21" s="403">
        <f t="shared" si="2"/>
        <v>6</v>
      </c>
      <c r="B21" s="1000" t="s">
        <v>4579</v>
      </c>
      <c r="C21" s="1001">
        <v>69</v>
      </c>
      <c r="D21" s="1001">
        <v>0</v>
      </c>
      <c r="E21" s="1001">
        <v>0</v>
      </c>
      <c r="F21" s="424" t="s">
        <v>195</v>
      </c>
      <c r="G21" s="405" t="s">
        <v>3381</v>
      </c>
      <c r="H21" s="991" t="s">
        <v>4580</v>
      </c>
      <c r="I21" s="1020"/>
    </row>
    <row r="22" spans="1:9" s="410" customFormat="1" ht="12.75" customHeight="1" x14ac:dyDescent="0.2">
      <c r="A22" s="403">
        <f t="shared" si="2"/>
        <v>7</v>
      </c>
      <c r="B22" s="1000" t="s">
        <v>2113</v>
      </c>
      <c r="C22" s="1001">
        <v>14900</v>
      </c>
      <c r="D22" s="1001">
        <v>14926.11</v>
      </c>
      <c r="E22" s="1001">
        <v>14900</v>
      </c>
      <c r="F22" s="424">
        <f t="shared" si="1"/>
        <v>99.825071636213309</v>
      </c>
      <c r="G22" s="405" t="s">
        <v>3381</v>
      </c>
      <c r="H22" s="992" t="s">
        <v>94</v>
      </c>
      <c r="I22" s="92"/>
    </row>
    <row r="23" spans="1:9" s="410" customFormat="1" ht="24" customHeight="1" x14ac:dyDescent="0.2">
      <c r="A23" s="403">
        <f t="shared" si="2"/>
        <v>8</v>
      </c>
      <c r="B23" s="1000" t="s">
        <v>569</v>
      </c>
      <c r="C23" s="1001">
        <v>7400</v>
      </c>
      <c r="D23" s="1001">
        <v>7400</v>
      </c>
      <c r="E23" s="1001">
        <v>7400</v>
      </c>
      <c r="F23" s="424">
        <f t="shared" si="1"/>
        <v>100</v>
      </c>
      <c r="G23" s="405" t="s">
        <v>3381</v>
      </c>
      <c r="H23" s="992" t="s">
        <v>94</v>
      </c>
    </row>
    <row r="24" spans="1:9" s="410" customFormat="1" ht="34.5" customHeight="1" x14ac:dyDescent="0.2">
      <c r="A24" s="403">
        <f t="shared" si="2"/>
        <v>9</v>
      </c>
      <c r="B24" s="1000" t="s">
        <v>3420</v>
      </c>
      <c r="C24" s="1001">
        <v>150</v>
      </c>
      <c r="D24" s="1001">
        <v>262.25</v>
      </c>
      <c r="E24" s="1001">
        <v>247.25</v>
      </c>
      <c r="F24" s="424">
        <f t="shared" si="1"/>
        <v>94.280266920877025</v>
      </c>
      <c r="G24" s="405" t="s">
        <v>3381</v>
      </c>
      <c r="H24" s="1019" t="s">
        <v>4581</v>
      </c>
    </row>
    <row r="25" spans="1:9" s="410" customFormat="1" ht="63" x14ac:dyDescent="0.2">
      <c r="A25" s="403">
        <f t="shared" si="2"/>
        <v>10</v>
      </c>
      <c r="B25" s="1000" t="s">
        <v>3421</v>
      </c>
      <c r="C25" s="1001">
        <v>20</v>
      </c>
      <c r="D25" s="1001">
        <v>291.01</v>
      </c>
      <c r="E25" s="1001">
        <v>133.75</v>
      </c>
      <c r="F25" s="424">
        <f t="shared" si="1"/>
        <v>45.960619909968727</v>
      </c>
      <c r="G25" s="405" t="s">
        <v>3381</v>
      </c>
      <c r="H25" s="406" t="s">
        <v>4582</v>
      </c>
    </row>
    <row r="26" spans="1:9" s="410" customFormat="1" ht="12.75" customHeight="1" x14ac:dyDescent="0.2">
      <c r="A26" s="403">
        <f t="shared" si="2"/>
        <v>11</v>
      </c>
      <c r="B26" s="1000" t="s">
        <v>3422</v>
      </c>
      <c r="C26" s="1001">
        <v>10</v>
      </c>
      <c r="D26" s="1001">
        <v>10.89</v>
      </c>
      <c r="E26" s="1001">
        <v>10.89</v>
      </c>
      <c r="F26" s="404">
        <f t="shared" si="1"/>
        <v>100</v>
      </c>
      <c r="G26" s="1080" t="s">
        <v>3381</v>
      </c>
      <c r="H26" s="406" t="s">
        <v>94</v>
      </c>
    </row>
    <row r="27" spans="1:9" s="410" customFormat="1" ht="24" customHeight="1" x14ac:dyDescent="0.2">
      <c r="A27" s="403">
        <f t="shared" si="2"/>
        <v>12</v>
      </c>
      <c r="B27" s="1000" t="s">
        <v>567</v>
      </c>
      <c r="C27" s="1001">
        <v>2900</v>
      </c>
      <c r="D27" s="1001">
        <v>3174.54</v>
      </c>
      <c r="E27" s="1001">
        <v>3174</v>
      </c>
      <c r="F27" s="424">
        <f t="shared" si="1"/>
        <v>99.982989661494273</v>
      </c>
      <c r="G27" s="405" t="s">
        <v>3381</v>
      </c>
      <c r="H27" s="406" t="s">
        <v>94</v>
      </c>
    </row>
    <row r="28" spans="1:9" s="407" customFormat="1" ht="12.75" customHeight="1" x14ac:dyDescent="0.2">
      <c r="A28" s="403">
        <f t="shared" si="2"/>
        <v>13</v>
      </c>
      <c r="B28" s="1000" t="s">
        <v>568</v>
      </c>
      <c r="C28" s="1001">
        <v>500</v>
      </c>
      <c r="D28" s="1001">
        <v>683</v>
      </c>
      <c r="E28" s="1001">
        <v>682.8</v>
      </c>
      <c r="F28" s="424">
        <f t="shared" si="1"/>
        <v>99.970717423133223</v>
      </c>
      <c r="G28" s="405" t="s">
        <v>3381</v>
      </c>
      <c r="H28" s="406" t="s">
        <v>94</v>
      </c>
    </row>
    <row r="29" spans="1:9" s="407" customFormat="1" ht="34.5" customHeight="1" x14ac:dyDescent="0.2">
      <c r="A29" s="403">
        <f t="shared" si="2"/>
        <v>14</v>
      </c>
      <c r="B29" s="1000" t="s">
        <v>3423</v>
      </c>
      <c r="C29" s="1001">
        <v>65</v>
      </c>
      <c r="D29" s="1001">
        <v>30</v>
      </c>
      <c r="E29" s="1001">
        <v>20</v>
      </c>
      <c r="F29" s="424">
        <f t="shared" si="1"/>
        <v>66.666666666666657</v>
      </c>
      <c r="G29" s="453" t="s">
        <v>3381</v>
      </c>
      <c r="H29" s="406" t="s">
        <v>4583</v>
      </c>
    </row>
    <row r="30" spans="1:9" s="407" customFormat="1" ht="24" customHeight="1" x14ac:dyDescent="0.2">
      <c r="A30" s="403">
        <f t="shared" si="2"/>
        <v>15</v>
      </c>
      <c r="B30" s="1027" t="s">
        <v>4584</v>
      </c>
      <c r="C30" s="1014">
        <v>0</v>
      </c>
      <c r="D30" s="1014">
        <v>90</v>
      </c>
      <c r="E30" s="1014">
        <v>90</v>
      </c>
      <c r="F30" s="1015">
        <f t="shared" si="1"/>
        <v>100</v>
      </c>
      <c r="G30" s="1028" t="s">
        <v>3382</v>
      </c>
      <c r="H30" s="406" t="s">
        <v>94</v>
      </c>
    </row>
    <row r="31" spans="1:9" s="410" customFormat="1" ht="24" customHeight="1" x14ac:dyDescent="0.2">
      <c r="A31" s="403">
        <f t="shared" si="2"/>
        <v>16</v>
      </c>
      <c r="B31" s="454" t="s">
        <v>4585</v>
      </c>
      <c r="C31" s="1014">
        <v>0</v>
      </c>
      <c r="D31" s="1014">
        <v>60</v>
      </c>
      <c r="E31" s="1014">
        <v>60</v>
      </c>
      <c r="F31" s="1015">
        <f t="shared" si="1"/>
        <v>100</v>
      </c>
      <c r="G31" s="409" t="s">
        <v>3382</v>
      </c>
      <c r="H31" s="991" t="s">
        <v>94</v>
      </c>
    </row>
    <row r="32" spans="1:9" s="410" customFormat="1" ht="34.5" customHeight="1" x14ac:dyDescent="0.2">
      <c r="A32" s="403">
        <f t="shared" si="2"/>
        <v>17</v>
      </c>
      <c r="B32" s="454" t="s">
        <v>4586</v>
      </c>
      <c r="C32" s="1014">
        <v>0</v>
      </c>
      <c r="D32" s="1014">
        <v>120</v>
      </c>
      <c r="E32" s="1014">
        <v>120</v>
      </c>
      <c r="F32" s="1015">
        <f t="shared" si="1"/>
        <v>100</v>
      </c>
      <c r="G32" s="409" t="s">
        <v>3382</v>
      </c>
      <c r="H32" s="406" t="s">
        <v>94</v>
      </c>
    </row>
    <row r="33" spans="1:9" s="410" customFormat="1" ht="31.5" x14ac:dyDescent="0.2">
      <c r="A33" s="403">
        <f t="shared" si="2"/>
        <v>18</v>
      </c>
      <c r="B33" s="454" t="s">
        <v>4587</v>
      </c>
      <c r="C33" s="1014">
        <v>0</v>
      </c>
      <c r="D33" s="1014">
        <v>55</v>
      </c>
      <c r="E33" s="1014">
        <v>55</v>
      </c>
      <c r="F33" s="1015">
        <f t="shared" si="1"/>
        <v>100</v>
      </c>
      <c r="G33" s="409" t="s">
        <v>3382</v>
      </c>
      <c r="H33" s="406" t="s">
        <v>94</v>
      </c>
    </row>
    <row r="34" spans="1:9" s="410" customFormat="1" ht="42" x14ac:dyDescent="0.2">
      <c r="A34" s="403">
        <f t="shared" si="2"/>
        <v>19</v>
      </c>
      <c r="B34" s="454" t="s">
        <v>4588</v>
      </c>
      <c r="C34" s="1014">
        <v>0</v>
      </c>
      <c r="D34" s="1014">
        <v>750</v>
      </c>
      <c r="E34" s="1014">
        <v>750</v>
      </c>
      <c r="F34" s="1015">
        <f t="shared" si="1"/>
        <v>100</v>
      </c>
      <c r="G34" s="409" t="s">
        <v>3382</v>
      </c>
      <c r="H34" s="406" t="s">
        <v>94</v>
      </c>
    </row>
    <row r="35" spans="1:9" s="418" customFormat="1" ht="13.5" customHeight="1" thickBot="1" x14ac:dyDescent="0.25">
      <c r="A35" s="1225" t="s">
        <v>365</v>
      </c>
      <c r="B35" s="1226"/>
      <c r="C35" s="414">
        <f>SUM(C16:C34)</f>
        <v>65514</v>
      </c>
      <c r="D35" s="414">
        <f>SUM(D16:D34)</f>
        <v>71879.01999999999</v>
      </c>
      <c r="E35" s="414">
        <f>SUM(E16:E34)</f>
        <v>71198.793219999992</v>
      </c>
      <c r="F35" s="415">
        <f t="shared" si="1"/>
        <v>99.053650453219873</v>
      </c>
      <c r="G35" s="416"/>
      <c r="H35" s="417"/>
    </row>
    <row r="36" spans="1:9" s="372" customFormat="1" ht="18" customHeight="1" thickBot="1" x14ac:dyDescent="0.2">
      <c r="A36" s="396" t="s">
        <v>3374</v>
      </c>
      <c r="B36" s="419"/>
      <c r="C36" s="420"/>
      <c r="D36" s="420"/>
      <c r="E36" s="421"/>
      <c r="F36" s="400"/>
      <c r="G36" s="401"/>
      <c r="H36" s="422"/>
    </row>
    <row r="37" spans="1:9" s="407" customFormat="1" ht="24" customHeight="1" x14ac:dyDescent="0.2">
      <c r="A37" s="423">
        <f>A34+1</f>
        <v>20</v>
      </c>
      <c r="B37" s="1004" t="s">
        <v>1965</v>
      </c>
      <c r="C37" s="1005">
        <v>193655</v>
      </c>
      <c r="D37" s="1005">
        <v>192733.47999999998</v>
      </c>
      <c r="E37" s="1005">
        <v>192733.459</v>
      </c>
      <c r="F37" s="424">
        <f t="shared" ref="F37:F53" si="3">E37/D37*100</f>
        <v>99.999989104124523</v>
      </c>
      <c r="G37" s="425" t="s">
        <v>3381</v>
      </c>
      <c r="H37" s="991" t="s">
        <v>94</v>
      </c>
    </row>
    <row r="38" spans="1:9" s="407" customFormat="1" ht="24" customHeight="1" x14ac:dyDescent="0.2">
      <c r="A38" s="423">
        <f>A37+1</f>
        <v>21</v>
      </c>
      <c r="B38" s="1004" t="s">
        <v>1966</v>
      </c>
      <c r="C38" s="1005">
        <v>0</v>
      </c>
      <c r="D38" s="1005">
        <v>10169.370000000001</v>
      </c>
      <c r="E38" s="1005">
        <v>10169.376</v>
      </c>
      <c r="F38" s="424">
        <f t="shared" si="3"/>
        <v>100.00005900070505</v>
      </c>
      <c r="G38" s="425" t="s">
        <v>3381</v>
      </c>
      <c r="H38" s="991" t="s">
        <v>94</v>
      </c>
    </row>
    <row r="39" spans="1:9" s="407" customFormat="1" ht="24" customHeight="1" x14ac:dyDescent="0.2">
      <c r="A39" s="423">
        <f t="shared" ref="A39:A52" si="4">A38+1</f>
        <v>22</v>
      </c>
      <c r="B39" s="1013" t="s">
        <v>1973</v>
      </c>
      <c r="C39" s="1014">
        <v>2930</v>
      </c>
      <c r="D39" s="1014">
        <v>2970.17</v>
      </c>
      <c r="E39" s="1014">
        <v>2970.165</v>
      </c>
      <c r="F39" s="1015">
        <f t="shared" si="3"/>
        <v>99.999831659467304</v>
      </c>
      <c r="G39" s="425" t="s">
        <v>3381</v>
      </c>
      <c r="H39" s="991" t="s">
        <v>94</v>
      </c>
    </row>
    <row r="40" spans="1:9" s="407" customFormat="1" ht="24" customHeight="1" x14ac:dyDescent="0.2">
      <c r="A40" s="423">
        <f t="shared" si="4"/>
        <v>23</v>
      </c>
      <c r="B40" s="1013" t="s">
        <v>1964</v>
      </c>
      <c r="C40" s="1001">
        <v>410</v>
      </c>
      <c r="D40" s="1001">
        <v>410</v>
      </c>
      <c r="E40" s="1001">
        <v>410</v>
      </c>
      <c r="F40" s="424">
        <f t="shared" si="3"/>
        <v>100</v>
      </c>
      <c r="G40" s="425" t="s">
        <v>3381</v>
      </c>
      <c r="H40" s="991" t="s">
        <v>94</v>
      </c>
    </row>
    <row r="41" spans="1:9" s="407" customFormat="1" ht="42" x14ac:dyDescent="0.2">
      <c r="A41" s="423">
        <f t="shared" si="4"/>
        <v>24</v>
      </c>
      <c r="B41" s="1013" t="s">
        <v>3424</v>
      </c>
      <c r="C41" s="1001">
        <v>6000</v>
      </c>
      <c r="D41" s="1001">
        <v>6000</v>
      </c>
      <c r="E41" s="1001">
        <v>6000</v>
      </c>
      <c r="F41" s="424">
        <f t="shared" si="3"/>
        <v>100</v>
      </c>
      <c r="G41" s="425" t="s">
        <v>3381</v>
      </c>
      <c r="H41" s="991" t="s">
        <v>94</v>
      </c>
    </row>
    <row r="42" spans="1:9" s="407" customFormat="1" ht="24" customHeight="1" x14ac:dyDescent="0.2">
      <c r="A42" s="423">
        <f t="shared" si="4"/>
        <v>25</v>
      </c>
      <c r="B42" s="1013" t="s">
        <v>1979</v>
      </c>
      <c r="C42" s="1001">
        <v>400</v>
      </c>
      <c r="D42" s="1001">
        <v>400</v>
      </c>
      <c r="E42" s="1001">
        <v>400</v>
      </c>
      <c r="F42" s="424">
        <f t="shared" si="3"/>
        <v>100</v>
      </c>
      <c r="G42" s="425" t="s">
        <v>3381</v>
      </c>
      <c r="H42" s="991" t="s">
        <v>94</v>
      </c>
    </row>
    <row r="43" spans="1:9" s="407" customFormat="1" ht="24" customHeight="1" x14ac:dyDescent="0.2">
      <c r="A43" s="423">
        <f t="shared" si="4"/>
        <v>26</v>
      </c>
      <c r="B43" s="1013" t="s">
        <v>4082</v>
      </c>
      <c r="C43" s="1001">
        <v>2400</v>
      </c>
      <c r="D43" s="1001">
        <v>2600</v>
      </c>
      <c r="E43" s="1001">
        <v>2600</v>
      </c>
      <c r="F43" s="424">
        <f t="shared" si="3"/>
        <v>100</v>
      </c>
      <c r="G43" s="425" t="s">
        <v>3381</v>
      </c>
      <c r="H43" s="991" t="s">
        <v>94</v>
      </c>
    </row>
    <row r="44" spans="1:9" s="407" customFormat="1" ht="12.75" customHeight="1" x14ac:dyDescent="0.2">
      <c r="A44" s="423">
        <f t="shared" si="4"/>
        <v>27</v>
      </c>
      <c r="B44" s="1000" t="s">
        <v>1968</v>
      </c>
      <c r="C44" s="1001">
        <v>1003</v>
      </c>
      <c r="D44" s="1001">
        <v>1003</v>
      </c>
      <c r="E44" s="1001">
        <v>1003</v>
      </c>
      <c r="F44" s="424">
        <f t="shared" si="3"/>
        <v>100</v>
      </c>
      <c r="G44" s="425" t="s">
        <v>3381</v>
      </c>
      <c r="H44" s="991" t="s">
        <v>94</v>
      </c>
      <c r="I44" s="431"/>
    </row>
    <row r="45" spans="1:9" s="407" customFormat="1" ht="24" customHeight="1" x14ac:dyDescent="0.2">
      <c r="A45" s="423">
        <f t="shared" si="4"/>
        <v>28</v>
      </c>
      <c r="B45" s="1000" t="s">
        <v>4158</v>
      </c>
      <c r="C45" s="1001">
        <v>0</v>
      </c>
      <c r="D45" s="1001">
        <v>50</v>
      </c>
      <c r="E45" s="1001">
        <v>50</v>
      </c>
      <c r="F45" s="424">
        <f t="shared" si="3"/>
        <v>100</v>
      </c>
      <c r="G45" s="425" t="s">
        <v>3381</v>
      </c>
      <c r="H45" s="991" t="s">
        <v>94</v>
      </c>
    </row>
    <row r="46" spans="1:9" s="407" customFormat="1" ht="24" customHeight="1" x14ac:dyDescent="0.2">
      <c r="A46" s="403">
        <f t="shared" si="4"/>
        <v>29</v>
      </c>
      <c r="B46" s="1013" t="s">
        <v>4589</v>
      </c>
      <c r="C46" s="1014">
        <v>0</v>
      </c>
      <c r="D46" s="1014">
        <v>115</v>
      </c>
      <c r="E46" s="1014">
        <v>115</v>
      </c>
      <c r="F46" s="449">
        <f t="shared" si="3"/>
        <v>100</v>
      </c>
      <c r="G46" s="428" t="s">
        <v>3381</v>
      </c>
      <c r="H46" s="406" t="s">
        <v>94</v>
      </c>
    </row>
    <row r="47" spans="1:9" s="407" customFormat="1" ht="24" customHeight="1" x14ac:dyDescent="0.2">
      <c r="A47" s="423">
        <f t="shared" si="4"/>
        <v>30</v>
      </c>
      <c r="B47" s="1013" t="s">
        <v>4590</v>
      </c>
      <c r="C47" s="1014">
        <v>0</v>
      </c>
      <c r="D47" s="1014">
        <v>137</v>
      </c>
      <c r="E47" s="1014">
        <v>137</v>
      </c>
      <c r="F47" s="1015">
        <f t="shared" si="3"/>
        <v>100</v>
      </c>
      <c r="G47" s="425" t="s">
        <v>3381</v>
      </c>
      <c r="H47" s="991" t="s">
        <v>94</v>
      </c>
    </row>
    <row r="48" spans="1:9" s="407" customFormat="1" ht="24" customHeight="1" x14ac:dyDescent="0.2">
      <c r="A48" s="423">
        <f t="shared" si="4"/>
        <v>31</v>
      </c>
      <c r="B48" s="1013" t="s">
        <v>4591</v>
      </c>
      <c r="C48" s="1014">
        <v>0</v>
      </c>
      <c r="D48" s="1014">
        <v>210</v>
      </c>
      <c r="E48" s="1014">
        <v>210</v>
      </c>
      <c r="F48" s="1015">
        <f t="shared" si="3"/>
        <v>100</v>
      </c>
      <c r="G48" s="425" t="s">
        <v>3381</v>
      </c>
      <c r="H48" s="991" t="s">
        <v>94</v>
      </c>
    </row>
    <row r="49" spans="1:8" s="407" customFormat="1" ht="24" customHeight="1" x14ac:dyDescent="0.2">
      <c r="A49" s="423">
        <f t="shared" si="4"/>
        <v>32</v>
      </c>
      <c r="B49" s="1013" t="s">
        <v>4592</v>
      </c>
      <c r="C49" s="1014">
        <v>0</v>
      </c>
      <c r="D49" s="1014">
        <v>60</v>
      </c>
      <c r="E49" s="1014">
        <v>60</v>
      </c>
      <c r="F49" s="1015">
        <f t="shared" si="3"/>
        <v>100</v>
      </c>
      <c r="G49" s="425" t="s">
        <v>3381</v>
      </c>
      <c r="H49" s="991" t="s">
        <v>94</v>
      </c>
    </row>
    <row r="50" spans="1:8" s="407" customFormat="1" ht="12.75" customHeight="1" x14ac:dyDescent="0.2">
      <c r="A50" s="423">
        <f t="shared" si="4"/>
        <v>33</v>
      </c>
      <c r="B50" s="1013" t="s">
        <v>4593</v>
      </c>
      <c r="C50" s="1014">
        <v>0</v>
      </c>
      <c r="D50" s="1014">
        <v>182</v>
      </c>
      <c r="E50" s="1014">
        <v>182</v>
      </c>
      <c r="F50" s="1015">
        <f t="shared" si="3"/>
        <v>100</v>
      </c>
      <c r="G50" s="425" t="s">
        <v>3381</v>
      </c>
      <c r="H50" s="991" t="s">
        <v>94</v>
      </c>
    </row>
    <row r="51" spans="1:8" s="407" customFormat="1" ht="12.75" customHeight="1" x14ac:dyDescent="0.2">
      <c r="A51" s="423">
        <f t="shared" si="4"/>
        <v>34</v>
      </c>
      <c r="B51" s="1013" t="s">
        <v>3568</v>
      </c>
      <c r="C51" s="1014">
        <v>0</v>
      </c>
      <c r="D51" s="1014">
        <v>813</v>
      </c>
      <c r="E51" s="1014">
        <v>813</v>
      </c>
      <c r="F51" s="1015">
        <f t="shared" si="3"/>
        <v>100</v>
      </c>
      <c r="G51" s="425" t="s">
        <v>3381</v>
      </c>
      <c r="H51" s="991" t="s">
        <v>94</v>
      </c>
    </row>
    <row r="52" spans="1:8" s="407" customFormat="1" ht="31.5" x14ac:dyDescent="0.2">
      <c r="A52" s="423">
        <f t="shared" si="4"/>
        <v>35</v>
      </c>
      <c r="B52" s="1013" t="s">
        <v>4594</v>
      </c>
      <c r="C52" s="1014">
        <v>0</v>
      </c>
      <c r="D52" s="1014">
        <v>4100</v>
      </c>
      <c r="E52" s="1014">
        <v>4100</v>
      </c>
      <c r="F52" s="1015">
        <f t="shared" si="3"/>
        <v>100</v>
      </c>
      <c r="G52" s="425" t="s">
        <v>3381</v>
      </c>
      <c r="H52" s="991" t="s">
        <v>94</v>
      </c>
    </row>
    <row r="53" spans="1:8" s="367" customFormat="1" ht="13.5" customHeight="1" thickBot="1" x14ac:dyDescent="0.25">
      <c r="A53" s="1225" t="s">
        <v>365</v>
      </c>
      <c r="B53" s="1226"/>
      <c r="C53" s="414">
        <f>SUM(C37:C52)</f>
        <v>206798</v>
      </c>
      <c r="D53" s="414">
        <f>SUM(D37:D52)</f>
        <v>221953.02</v>
      </c>
      <c r="E53" s="414">
        <f>SUM(E37:E52)</f>
        <v>221953</v>
      </c>
      <c r="F53" s="415">
        <f t="shared" si="3"/>
        <v>99.999990989084083</v>
      </c>
      <c r="G53" s="426"/>
      <c r="H53" s="417"/>
    </row>
    <row r="54" spans="1:8" s="372" customFormat="1" ht="18" customHeight="1" thickBot="1" x14ac:dyDescent="0.2">
      <c r="A54" s="1029" t="s">
        <v>3448</v>
      </c>
      <c r="B54" s="1030"/>
      <c r="C54" s="1031"/>
      <c r="D54" s="1031"/>
      <c r="E54" s="1031"/>
      <c r="F54" s="1032"/>
      <c r="G54" s="1033"/>
      <c r="H54" s="990"/>
    </row>
    <row r="55" spans="1:8" s="407" customFormat="1" ht="66.75" customHeight="1" x14ac:dyDescent="0.2">
      <c r="A55" s="434">
        <f>A52+1</f>
        <v>36</v>
      </c>
      <c r="B55" s="1034" t="s">
        <v>4595</v>
      </c>
      <c r="C55" s="1035">
        <v>8500</v>
      </c>
      <c r="D55" s="1035">
        <v>9300</v>
      </c>
      <c r="E55" s="1035">
        <v>3900</v>
      </c>
      <c r="F55" s="442">
        <f>E55/D55*100</f>
        <v>41.935483870967744</v>
      </c>
      <c r="G55" s="1036" t="s">
        <v>3386</v>
      </c>
      <c r="H55" s="1037" t="s">
        <v>4596</v>
      </c>
    </row>
    <row r="56" spans="1:8" s="367" customFormat="1" ht="13.5" customHeight="1" thickBot="1" x14ac:dyDescent="0.25">
      <c r="A56" s="1232" t="s">
        <v>365</v>
      </c>
      <c r="B56" s="1233"/>
      <c r="C56" s="455">
        <f>SUM(C55:C55)</f>
        <v>8500</v>
      </c>
      <c r="D56" s="455">
        <f>SUM(D55:D55)</f>
        <v>9300</v>
      </c>
      <c r="E56" s="455">
        <f>SUM(E55:E55)</f>
        <v>3900</v>
      </c>
      <c r="F56" s="456">
        <f>E56/D56*100</f>
        <v>41.935483870967744</v>
      </c>
      <c r="G56" s="426"/>
      <c r="H56" s="1038"/>
    </row>
    <row r="57" spans="1:8" ht="18" customHeight="1" thickBot="1" x14ac:dyDescent="0.2">
      <c r="A57" s="1006" t="s">
        <v>3391</v>
      </c>
      <c r="B57" s="1007"/>
      <c r="C57" s="1008"/>
      <c r="D57" s="1008"/>
      <c r="E57" s="1009"/>
      <c r="F57" s="1010"/>
      <c r="G57" s="1011"/>
      <c r="H57" s="1012"/>
    </row>
    <row r="58" spans="1:8" s="367" customFormat="1" ht="24" customHeight="1" x14ac:dyDescent="0.2">
      <c r="A58" s="423">
        <f>A55+1</f>
        <v>37</v>
      </c>
      <c r="B58" s="1000" t="s">
        <v>393</v>
      </c>
      <c r="C58" s="1001">
        <v>10000</v>
      </c>
      <c r="D58" s="1001">
        <v>1058.24</v>
      </c>
      <c r="E58" s="1001">
        <v>1057.6428500000002</v>
      </c>
      <c r="F58" s="424">
        <f t="shared" ref="F58:F78" si="5">E58/D58*100</f>
        <v>99.943571401572441</v>
      </c>
      <c r="G58" s="429" t="s">
        <v>3386</v>
      </c>
      <c r="H58" s="444"/>
    </row>
    <row r="59" spans="1:8" s="367" customFormat="1" ht="24" customHeight="1" x14ac:dyDescent="0.2">
      <c r="A59" s="423">
        <f>A58+1</f>
        <v>38</v>
      </c>
      <c r="B59" s="1000" t="s">
        <v>3361</v>
      </c>
      <c r="C59" s="1001">
        <v>1000</v>
      </c>
      <c r="D59" s="1001">
        <v>3000</v>
      </c>
      <c r="E59" s="1001">
        <v>2924.6495</v>
      </c>
      <c r="F59" s="424">
        <f t="shared" si="5"/>
        <v>97.488316666666663</v>
      </c>
      <c r="G59" s="429" t="s">
        <v>3386</v>
      </c>
      <c r="H59" s="992"/>
    </row>
    <row r="60" spans="1:8" s="367" customFormat="1" ht="99" customHeight="1" x14ac:dyDescent="0.2">
      <c r="A60" s="423">
        <f t="shared" ref="A60:A77" si="6">A59+1</f>
        <v>39</v>
      </c>
      <c r="B60" s="1000" t="s">
        <v>3425</v>
      </c>
      <c r="C60" s="1001">
        <v>0</v>
      </c>
      <c r="D60" s="1001">
        <v>4170</v>
      </c>
      <c r="E60" s="1001">
        <v>0</v>
      </c>
      <c r="F60" s="424">
        <f t="shared" si="5"/>
        <v>0</v>
      </c>
      <c r="G60" s="429" t="s">
        <v>3386</v>
      </c>
      <c r="H60" s="992" t="s">
        <v>4597</v>
      </c>
    </row>
    <row r="61" spans="1:8" s="367" customFormat="1" ht="24" customHeight="1" x14ac:dyDescent="0.2">
      <c r="A61" s="423">
        <f t="shared" si="6"/>
        <v>40</v>
      </c>
      <c r="B61" s="1000" t="s">
        <v>3360</v>
      </c>
      <c r="C61" s="1001">
        <v>3000</v>
      </c>
      <c r="D61" s="1001">
        <v>3953.11</v>
      </c>
      <c r="E61" s="1001">
        <v>3953.1080000000002</v>
      </c>
      <c r="F61" s="424">
        <f t="shared" si="5"/>
        <v>99.999949406922653</v>
      </c>
      <c r="G61" s="429" t="s">
        <v>3382</v>
      </c>
      <c r="H61" s="406" t="s">
        <v>94</v>
      </c>
    </row>
    <row r="62" spans="1:8" s="367" customFormat="1" ht="24" customHeight="1" x14ac:dyDescent="0.2">
      <c r="A62" s="423">
        <f t="shared" si="6"/>
        <v>41</v>
      </c>
      <c r="B62" s="1000" t="s">
        <v>3426</v>
      </c>
      <c r="C62" s="1001">
        <v>2000</v>
      </c>
      <c r="D62" s="1001">
        <v>1700</v>
      </c>
      <c r="E62" s="1001">
        <v>1700</v>
      </c>
      <c r="F62" s="424">
        <f t="shared" si="5"/>
        <v>100</v>
      </c>
      <c r="G62" s="429" t="s">
        <v>3382</v>
      </c>
      <c r="H62" s="406" t="s">
        <v>94</v>
      </c>
    </row>
    <row r="63" spans="1:8" s="367" customFormat="1" ht="24" customHeight="1" x14ac:dyDescent="0.2">
      <c r="A63" s="423">
        <f t="shared" si="6"/>
        <v>42</v>
      </c>
      <c r="B63" s="1000" t="s">
        <v>3359</v>
      </c>
      <c r="C63" s="1001">
        <v>2500</v>
      </c>
      <c r="D63" s="1001">
        <v>2500</v>
      </c>
      <c r="E63" s="1001">
        <v>2500</v>
      </c>
      <c r="F63" s="424">
        <f t="shared" si="5"/>
        <v>100</v>
      </c>
      <c r="G63" s="429" t="s">
        <v>3382</v>
      </c>
      <c r="H63" s="406" t="s">
        <v>94</v>
      </c>
    </row>
    <row r="64" spans="1:8" s="367" customFormat="1" ht="24" customHeight="1" x14ac:dyDescent="0.2">
      <c r="A64" s="403">
        <f t="shared" si="6"/>
        <v>43</v>
      </c>
      <c r="B64" s="1000" t="s">
        <v>3358</v>
      </c>
      <c r="C64" s="1001">
        <v>0</v>
      </c>
      <c r="D64" s="1001">
        <v>10141.449999999999</v>
      </c>
      <c r="E64" s="1001">
        <v>10141.44</v>
      </c>
      <c r="F64" s="404">
        <f t="shared" si="5"/>
        <v>99.999901394770987</v>
      </c>
      <c r="G64" s="429" t="s">
        <v>3382</v>
      </c>
      <c r="H64" s="406" t="s">
        <v>94</v>
      </c>
    </row>
    <row r="65" spans="1:9" s="367" customFormat="1" ht="67.5" customHeight="1" x14ac:dyDescent="0.2">
      <c r="A65" s="423">
        <f t="shared" si="6"/>
        <v>44</v>
      </c>
      <c r="B65" s="1000" t="s">
        <v>4598</v>
      </c>
      <c r="C65" s="1001">
        <v>3600</v>
      </c>
      <c r="D65" s="1001">
        <v>0</v>
      </c>
      <c r="E65" s="1001">
        <v>0</v>
      </c>
      <c r="F65" s="424" t="s">
        <v>195</v>
      </c>
      <c r="G65" s="429" t="s">
        <v>3382</v>
      </c>
      <c r="H65" s="406" t="s">
        <v>4599</v>
      </c>
      <c r="I65" s="1020"/>
    </row>
    <row r="66" spans="1:9" s="367" customFormat="1" ht="24" customHeight="1" x14ac:dyDescent="0.2">
      <c r="A66" s="423">
        <f t="shared" si="6"/>
        <v>45</v>
      </c>
      <c r="B66" s="1000" t="s">
        <v>3658</v>
      </c>
      <c r="C66" s="1001">
        <v>4000</v>
      </c>
      <c r="D66" s="1001">
        <v>4000</v>
      </c>
      <c r="E66" s="1001">
        <v>4000</v>
      </c>
      <c r="F66" s="424">
        <f t="shared" si="5"/>
        <v>100</v>
      </c>
      <c r="G66" s="429" t="s">
        <v>3382</v>
      </c>
      <c r="H66" s="406" t="s">
        <v>94</v>
      </c>
    </row>
    <row r="67" spans="1:9" s="367" customFormat="1" ht="24" customHeight="1" x14ac:dyDescent="0.2">
      <c r="A67" s="423">
        <f t="shared" si="6"/>
        <v>46</v>
      </c>
      <c r="B67" s="1000" t="s">
        <v>3659</v>
      </c>
      <c r="C67" s="1001">
        <v>4700</v>
      </c>
      <c r="D67" s="1001">
        <v>5443</v>
      </c>
      <c r="E67" s="1001">
        <v>5443</v>
      </c>
      <c r="F67" s="424">
        <f t="shared" si="5"/>
        <v>100</v>
      </c>
      <c r="G67" s="429" t="s">
        <v>3382</v>
      </c>
      <c r="H67" s="406" t="s">
        <v>94</v>
      </c>
    </row>
    <row r="68" spans="1:9" s="367" customFormat="1" ht="55.5" customHeight="1" x14ac:dyDescent="0.2">
      <c r="A68" s="423">
        <f t="shared" si="6"/>
        <v>47</v>
      </c>
      <c r="B68" s="1000" t="s">
        <v>3660</v>
      </c>
      <c r="C68" s="1001">
        <v>2200</v>
      </c>
      <c r="D68" s="1001">
        <v>3530</v>
      </c>
      <c r="E68" s="1001">
        <v>1893.5719999999999</v>
      </c>
      <c r="F68" s="424">
        <f t="shared" si="5"/>
        <v>53.642266288951831</v>
      </c>
      <c r="G68" s="429" t="s">
        <v>3386</v>
      </c>
      <c r="H68" s="445" t="s">
        <v>4600</v>
      </c>
    </row>
    <row r="69" spans="1:9" s="367" customFormat="1" ht="34.5" customHeight="1" x14ac:dyDescent="0.2">
      <c r="A69" s="423">
        <f t="shared" si="6"/>
        <v>48</v>
      </c>
      <c r="B69" s="1000" t="s">
        <v>3661</v>
      </c>
      <c r="C69" s="1001">
        <v>10000</v>
      </c>
      <c r="D69" s="1001">
        <v>424</v>
      </c>
      <c r="E69" s="1001">
        <v>423.5</v>
      </c>
      <c r="F69" s="424">
        <f t="shared" si="5"/>
        <v>99.882075471698116</v>
      </c>
      <c r="G69" s="429" t="s">
        <v>3386</v>
      </c>
      <c r="H69" s="445"/>
    </row>
    <row r="70" spans="1:9" s="367" customFormat="1" ht="24" customHeight="1" x14ac:dyDescent="0.2">
      <c r="A70" s="423">
        <f t="shared" si="6"/>
        <v>49</v>
      </c>
      <c r="B70" s="1000" t="s">
        <v>3663</v>
      </c>
      <c r="C70" s="1001">
        <v>0</v>
      </c>
      <c r="D70" s="1001">
        <v>3465.4</v>
      </c>
      <c r="E70" s="1001">
        <v>3458.6963299999998</v>
      </c>
      <c r="F70" s="424">
        <f t="shared" si="5"/>
        <v>99.806554221734856</v>
      </c>
      <c r="G70" s="429" t="s">
        <v>3382</v>
      </c>
      <c r="H70" s="445" t="s">
        <v>94</v>
      </c>
      <c r="I70" s="431"/>
    </row>
    <row r="71" spans="1:9" s="367" customFormat="1" ht="24" customHeight="1" x14ac:dyDescent="0.2">
      <c r="A71" s="423">
        <f t="shared" si="6"/>
        <v>50</v>
      </c>
      <c r="B71" s="1000" t="s">
        <v>3664</v>
      </c>
      <c r="C71" s="1001">
        <v>0</v>
      </c>
      <c r="D71" s="1001">
        <v>546</v>
      </c>
      <c r="E71" s="1001">
        <v>546</v>
      </c>
      <c r="F71" s="424">
        <f t="shared" si="5"/>
        <v>100</v>
      </c>
      <c r="G71" s="430" t="s">
        <v>3382</v>
      </c>
      <c r="H71" s="445" t="s">
        <v>94</v>
      </c>
    </row>
    <row r="72" spans="1:9" s="367" customFormat="1" ht="34.5" customHeight="1" x14ac:dyDescent="0.2">
      <c r="A72" s="423">
        <f t="shared" si="6"/>
        <v>51</v>
      </c>
      <c r="B72" s="1000" t="s">
        <v>3665</v>
      </c>
      <c r="C72" s="1001">
        <v>0</v>
      </c>
      <c r="D72" s="1001">
        <v>2200</v>
      </c>
      <c r="E72" s="1001">
        <v>2200</v>
      </c>
      <c r="F72" s="424">
        <f t="shared" si="5"/>
        <v>100</v>
      </c>
      <c r="G72" s="430" t="s">
        <v>3382</v>
      </c>
      <c r="H72" s="445" t="s">
        <v>94</v>
      </c>
    </row>
    <row r="73" spans="1:9" s="1039" customFormat="1" ht="24" customHeight="1" x14ac:dyDescent="0.2">
      <c r="A73" s="423">
        <f t="shared" si="6"/>
        <v>52</v>
      </c>
      <c r="B73" s="1040" t="s">
        <v>4601</v>
      </c>
      <c r="C73" s="1041">
        <v>0</v>
      </c>
      <c r="D73" s="1041">
        <v>118</v>
      </c>
      <c r="E73" s="1041">
        <v>118</v>
      </c>
      <c r="F73" s="1042">
        <f t="shared" si="5"/>
        <v>100</v>
      </c>
      <c r="G73" s="1043" t="s">
        <v>3381</v>
      </c>
      <c r="H73" s="1044" t="s">
        <v>94</v>
      </c>
    </row>
    <row r="74" spans="1:9" s="1039" customFormat="1" ht="24" customHeight="1" x14ac:dyDescent="0.2">
      <c r="A74" s="423">
        <f t="shared" si="6"/>
        <v>53</v>
      </c>
      <c r="B74" s="1040" t="s">
        <v>4602</v>
      </c>
      <c r="C74" s="1041">
        <v>0</v>
      </c>
      <c r="D74" s="1041">
        <v>1500</v>
      </c>
      <c r="E74" s="1041">
        <v>1500</v>
      </c>
      <c r="F74" s="1042">
        <f t="shared" si="5"/>
        <v>100</v>
      </c>
      <c r="G74" s="1043" t="s">
        <v>3381</v>
      </c>
      <c r="H74" s="1044" t="s">
        <v>94</v>
      </c>
    </row>
    <row r="75" spans="1:9" s="1039" customFormat="1" ht="12.75" customHeight="1" x14ac:dyDescent="0.2">
      <c r="A75" s="423">
        <f t="shared" si="6"/>
        <v>54</v>
      </c>
      <c r="B75" s="1040" t="s">
        <v>4603</v>
      </c>
      <c r="C75" s="1041">
        <v>0</v>
      </c>
      <c r="D75" s="1041">
        <v>52</v>
      </c>
      <c r="E75" s="1041">
        <v>52</v>
      </c>
      <c r="F75" s="1042">
        <f t="shared" si="5"/>
        <v>100</v>
      </c>
      <c r="G75" s="1043" t="s">
        <v>3381</v>
      </c>
      <c r="H75" s="1044" t="s">
        <v>94</v>
      </c>
    </row>
    <row r="76" spans="1:9" s="1039" customFormat="1" ht="24" customHeight="1" x14ac:dyDescent="0.2">
      <c r="A76" s="423">
        <f t="shared" si="6"/>
        <v>55</v>
      </c>
      <c r="B76" s="1040" t="s">
        <v>4604</v>
      </c>
      <c r="C76" s="1041">
        <v>0</v>
      </c>
      <c r="D76" s="1041">
        <v>500</v>
      </c>
      <c r="E76" s="1041">
        <v>500</v>
      </c>
      <c r="F76" s="1042">
        <f t="shared" si="5"/>
        <v>100</v>
      </c>
      <c r="G76" s="1043" t="s">
        <v>3381</v>
      </c>
      <c r="H76" s="1044" t="s">
        <v>94</v>
      </c>
    </row>
    <row r="77" spans="1:9" s="1039" customFormat="1" ht="24" customHeight="1" x14ac:dyDescent="0.2">
      <c r="A77" s="423">
        <f t="shared" si="6"/>
        <v>56</v>
      </c>
      <c r="B77" s="1040" t="s">
        <v>4605</v>
      </c>
      <c r="C77" s="1041">
        <v>0</v>
      </c>
      <c r="D77" s="1041">
        <v>198</v>
      </c>
      <c r="E77" s="1041">
        <v>198</v>
      </c>
      <c r="F77" s="1042">
        <f t="shared" si="5"/>
        <v>100</v>
      </c>
      <c r="G77" s="1043" t="s">
        <v>3381</v>
      </c>
      <c r="H77" s="1044" t="s">
        <v>94</v>
      </c>
    </row>
    <row r="78" spans="1:9" s="367" customFormat="1" ht="13.5" customHeight="1" thickBot="1" x14ac:dyDescent="0.25">
      <c r="A78" s="1225" t="s">
        <v>365</v>
      </c>
      <c r="B78" s="1226"/>
      <c r="C78" s="414">
        <f>SUM(C58:C77)</f>
        <v>43000</v>
      </c>
      <c r="D78" s="432">
        <f>SUM(D58:D77)</f>
        <v>48499.200000000004</v>
      </c>
      <c r="E78" s="432">
        <f>SUM(E58:E77)</f>
        <v>42609.608679999998</v>
      </c>
      <c r="F78" s="433">
        <f t="shared" si="5"/>
        <v>87.856312434019515</v>
      </c>
      <c r="G78" s="416"/>
      <c r="H78" s="458"/>
    </row>
    <row r="79" spans="1:9" ht="18" customHeight="1" thickBot="1" x14ac:dyDescent="0.2">
      <c r="A79" s="396" t="s">
        <v>3376</v>
      </c>
      <c r="B79" s="397"/>
      <c r="C79" s="398"/>
      <c r="D79" s="398"/>
      <c r="E79" s="399"/>
      <c r="F79" s="400"/>
      <c r="G79" s="401"/>
      <c r="H79" s="457"/>
    </row>
    <row r="80" spans="1:9" s="367" customFormat="1" ht="105.75" customHeight="1" x14ac:dyDescent="0.2">
      <c r="A80" s="423">
        <f>A77+1</f>
        <v>57</v>
      </c>
      <c r="B80" s="1000" t="s">
        <v>1905</v>
      </c>
      <c r="C80" s="1001">
        <v>20000</v>
      </c>
      <c r="D80" s="1001">
        <v>446.01</v>
      </c>
      <c r="E80" s="1001">
        <v>248.67410000000001</v>
      </c>
      <c r="F80" s="424">
        <f t="shared" ref="F80:F95" si="7">E80/D80*100</f>
        <v>55.755274545413783</v>
      </c>
      <c r="G80" s="435" t="s">
        <v>3386</v>
      </c>
      <c r="H80" s="445" t="s">
        <v>4606</v>
      </c>
    </row>
    <row r="81" spans="1:9" s="367" customFormat="1" ht="117.75" customHeight="1" x14ac:dyDescent="0.2">
      <c r="A81" s="423">
        <f>A80+1</f>
        <v>58</v>
      </c>
      <c r="B81" s="1045" t="s">
        <v>3965</v>
      </c>
      <c r="C81" s="1001">
        <v>0</v>
      </c>
      <c r="D81" s="1001">
        <v>2500</v>
      </c>
      <c r="E81" s="1001">
        <v>0</v>
      </c>
      <c r="F81" s="424">
        <f t="shared" si="7"/>
        <v>0</v>
      </c>
      <c r="G81" s="429" t="s">
        <v>3386</v>
      </c>
      <c r="H81" s="445" t="s">
        <v>4607</v>
      </c>
      <c r="I81" s="1046"/>
    </row>
    <row r="82" spans="1:9" s="367" customFormat="1" ht="94.5" x14ac:dyDescent="0.2">
      <c r="A82" s="423">
        <f t="shared" ref="A82:A94" si="8">A81+1</f>
        <v>59</v>
      </c>
      <c r="B82" s="1000" t="s">
        <v>3969</v>
      </c>
      <c r="C82" s="1001">
        <v>0</v>
      </c>
      <c r="D82" s="1001">
        <v>1000</v>
      </c>
      <c r="E82" s="1001">
        <v>36.299999999999997</v>
      </c>
      <c r="F82" s="424">
        <f t="shared" si="7"/>
        <v>3.63</v>
      </c>
      <c r="G82" s="429" t="s">
        <v>3386</v>
      </c>
      <c r="H82" s="445" t="s">
        <v>4608</v>
      </c>
    </row>
    <row r="83" spans="1:9" s="367" customFormat="1" ht="120" customHeight="1" x14ac:dyDescent="0.2">
      <c r="A83" s="403">
        <f t="shared" si="8"/>
        <v>60</v>
      </c>
      <c r="B83" s="1000" t="s">
        <v>1906</v>
      </c>
      <c r="C83" s="1001">
        <v>15000</v>
      </c>
      <c r="D83" s="1001">
        <v>1178.74</v>
      </c>
      <c r="E83" s="1001">
        <v>788.17100000000005</v>
      </c>
      <c r="F83" s="404">
        <f t="shared" si="7"/>
        <v>66.865551351443074</v>
      </c>
      <c r="G83" s="429" t="s">
        <v>3386</v>
      </c>
      <c r="H83" s="445" t="s">
        <v>4609</v>
      </c>
    </row>
    <row r="84" spans="1:9" s="367" customFormat="1" ht="88.5" customHeight="1" x14ac:dyDescent="0.2">
      <c r="A84" s="423">
        <f t="shared" si="8"/>
        <v>61</v>
      </c>
      <c r="B84" s="1000" t="s">
        <v>1907</v>
      </c>
      <c r="C84" s="1001">
        <v>15000</v>
      </c>
      <c r="D84" s="1001">
        <v>650.99999999999989</v>
      </c>
      <c r="E84" s="1001">
        <v>419.51140000000004</v>
      </c>
      <c r="F84" s="424">
        <f t="shared" si="7"/>
        <v>64.441075268817215</v>
      </c>
      <c r="G84" s="429" t="s">
        <v>3386</v>
      </c>
      <c r="H84" s="445" t="s">
        <v>4610</v>
      </c>
    </row>
    <row r="85" spans="1:9" s="367" customFormat="1" ht="120" customHeight="1" x14ac:dyDescent="0.2">
      <c r="A85" s="423">
        <f t="shared" si="8"/>
        <v>62</v>
      </c>
      <c r="B85" s="1000" t="s">
        <v>1908</v>
      </c>
      <c r="C85" s="1001">
        <v>25000</v>
      </c>
      <c r="D85" s="1001">
        <v>947.99999999999989</v>
      </c>
      <c r="E85" s="1001">
        <v>545.31899999999996</v>
      </c>
      <c r="F85" s="424">
        <f t="shared" si="7"/>
        <v>57.523101265822788</v>
      </c>
      <c r="G85" s="429" t="s">
        <v>3386</v>
      </c>
      <c r="H85" s="445" t="s">
        <v>4611</v>
      </c>
    </row>
    <row r="86" spans="1:9" s="367" customFormat="1" ht="12.75" customHeight="1" x14ac:dyDescent="0.2">
      <c r="A86" s="423">
        <f t="shared" si="8"/>
        <v>63</v>
      </c>
      <c r="B86" s="1000" t="s">
        <v>4612</v>
      </c>
      <c r="C86" s="1001">
        <v>0</v>
      </c>
      <c r="D86" s="1001">
        <v>20.32</v>
      </c>
      <c r="E86" s="1001">
        <v>19.581</v>
      </c>
      <c r="F86" s="424">
        <f t="shared" si="7"/>
        <v>96.363188976377941</v>
      </c>
      <c r="G86" s="429" t="s">
        <v>3386</v>
      </c>
      <c r="H86" s="445" t="s">
        <v>94</v>
      </c>
    </row>
    <row r="87" spans="1:9" s="367" customFormat="1" ht="136.5" x14ac:dyDescent="0.2">
      <c r="A87" s="423">
        <f t="shared" si="8"/>
        <v>64</v>
      </c>
      <c r="B87" s="1000" t="s">
        <v>1909</v>
      </c>
      <c r="C87" s="1001">
        <v>35000</v>
      </c>
      <c r="D87" s="1001">
        <v>850.01999999999987</v>
      </c>
      <c r="E87" s="1001">
        <v>368.85900000000004</v>
      </c>
      <c r="F87" s="424">
        <f t="shared" si="7"/>
        <v>43.394155431636918</v>
      </c>
      <c r="G87" s="429" t="s">
        <v>3386</v>
      </c>
      <c r="H87" s="445" t="s">
        <v>4613</v>
      </c>
    </row>
    <row r="88" spans="1:9" s="367" customFormat="1" ht="126" x14ac:dyDescent="0.2">
      <c r="A88" s="403">
        <f t="shared" si="8"/>
        <v>65</v>
      </c>
      <c r="B88" s="1000" t="s">
        <v>1910</v>
      </c>
      <c r="C88" s="1001">
        <v>35000</v>
      </c>
      <c r="D88" s="1001">
        <v>2000</v>
      </c>
      <c r="E88" s="1001">
        <v>19.529</v>
      </c>
      <c r="F88" s="404">
        <f t="shared" si="7"/>
        <v>0.97645000000000004</v>
      </c>
      <c r="G88" s="429" t="s">
        <v>3386</v>
      </c>
      <c r="H88" s="445" t="s">
        <v>4614</v>
      </c>
    </row>
    <row r="89" spans="1:9" s="367" customFormat="1" ht="141" customHeight="1" x14ac:dyDescent="0.2">
      <c r="A89" s="423">
        <f t="shared" si="8"/>
        <v>66</v>
      </c>
      <c r="B89" s="1000" t="s">
        <v>3428</v>
      </c>
      <c r="C89" s="1001">
        <v>5000</v>
      </c>
      <c r="D89" s="1001">
        <v>160</v>
      </c>
      <c r="E89" s="1001">
        <v>0</v>
      </c>
      <c r="F89" s="424">
        <f t="shared" si="7"/>
        <v>0</v>
      </c>
      <c r="G89" s="429" t="s">
        <v>3386</v>
      </c>
      <c r="H89" s="406" t="s">
        <v>4615</v>
      </c>
    </row>
    <row r="90" spans="1:9" s="367" customFormat="1" ht="52.5" x14ac:dyDescent="0.2">
      <c r="A90" s="423">
        <f t="shared" si="8"/>
        <v>67</v>
      </c>
      <c r="B90" s="1000" t="s">
        <v>3964</v>
      </c>
      <c r="C90" s="1001">
        <v>0</v>
      </c>
      <c r="D90" s="1001">
        <v>490</v>
      </c>
      <c r="E90" s="1001">
        <v>66.912999999999997</v>
      </c>
      <c r="F90" s="424">
        <f t="shared" si="7"/>
        <v>13.655714285714286</v>
      </c>
      <c r="G90" s="429" t="s">
        <v>3386</v>
      </c>
      <c r="H90" s="445" t="s">
        <v>4616</v>
      </c>
    </row>
    <row r="91" spans="1:9" s="367" customFormat="1" ht="115.5" x14ac:dyDescent="0.2">
      <c r="A91" s="423">
        <f t="shared" si="8"/>
        <v>68</v>
      </c>
      <c r="B91" s="1000" t="s">
        <v>3967</v>
      </c>
      <c r="C91" s="1001">
        <v>0</v>
      </c>
      <c r="D91" s="1001">
        <v>500</v>
      </c>
      <c r="E91" s="1001">
        <v>109.732</v>
      </c>
      <c r="F91" s="424">
        <f t="shared" si="7"/>
        <v>21.946400000000001</v>
      </c>
      <c r="G91" s="429" t="s">
        <v>3386</v>
      </c>
      <c r="H91" s="445" t="s">
        <v>4617</v>
      </c>
    </row>
    <row r="92" spans="1:9" s="367" customFormat="1" ht="24" customHeight="1" x14ac:dyDescent="0.2">
      <c r="A92" s="423">
        <f t="shared" si="8"/>
        <v>69</v>
      </c>
      <c r="B92" s="1000" t="s">
        <v>4618</v>
      </c>
      <c r="C92" s="1001">
        <v>0</v>
      </c>
      <c r="D92" s="1001">
        <v>69</v>
      </c>
      <c r="E92" s="1001">
        <v>69</v>
      </c>
      <c r="F92" s="424">
        <f t="shared" si="7"/>
        <v>100</v>
      </c>
      <c r="G92" s="429" t="s">
        <v>3386</v>
      </c>
      <c r="H92" s="445" t="s">
        <v>94</v>
      </c>
    </row>
    <row r="93" spans="1:9" s="367" customFormat="1" ht="21" x14ac:dyDescent="0.2">
      <c r="A93" s="423">
        <f t="shared" si="8"/>
        <v>70</v>
      </c>
      <c r="B93" s="1000" t="s">
        <v>3966</v>
      </c>
      <c r="C93" s="1001">
        <v>600</v>
      </c>
      <c r="D93" s="1001">
        <v>600</v>
      </c>
      <c r="E93" s="1001">
        <v>600</v>
      </c>
      <c r="F93" s="424">
        <f t="shared" si="7"/>
        <v>100</v>
      </c>
      <c r="G93" s="429" t="s">
        <v>3386</v>
      </c>
      <c r="H93" s="445" t="s">
        <v>94</v>
      </c>
    </row>
    <row r="94" spans="1:9" s="367" customFormat="1" ht="24" customHeight="1" x14ac:dyDescent="0.2">
      <c r="A94" s="423">
        <f t="shared" si="8"/>
        <v>71</v>
      </c>
      <c r="B94" s="1000" t="s">
        <v>4084</v>
      </c>
      <c r="C94" s="1001">
        <v>30</v>
      </c>
      <c r="D94" s="1001">
        <v>30</v>
      </c>
      <c r="E94" s="1001">
        <v>30</v>
      </c>
      <c r="F94" s="424">
        <f t="shared" si="7"/>
        <v>100</v>
      </c>
      <c r="G94" s="429" t="s">
        <v>3386</v>
      </c>
      <c r="H94" s="445" t="s">
        <v>94</v>
      </c>
    </row>
    <row r="95" spans="1:9" s="367" customFormat="1" ht="13.5" customHeight="1" thickBot="1" x14ac:dyDescent="0.25">
      <c r="A95" s="1225" t="s">
        <v>365</v>
      </c>
      <c r="B95" s="1226"/>
      <c r="C95" s="414">
        <f>SUM(C80:C94)</f>
        <v>150630</v>
      </c>
      <c r="D95" s="414">
        <f>SUM(D80:D94)</f>
        <v>11443.09</v>
      </c>
      <c r="E95" s="414">
        <f>SUM(E80:E94)</f>
        <v>3321.5895</v>
      </c>
      <c r="F95" s="433">
        <f t="shared" si="7"/>
        <v>29.027032908069412</v>
      </c>
      <c r="G95" s="416"/>
      <c r="H95" s="436"/>
    </row>
    <row r="96" spans="1:9" s="388" customFormat="1" x14ac:dyDescent="0.2">
      <c r="A96" s="437"/>
      <c r="B96" s="438"/>
      <c r="C96" s="437"/>
      <c r="D96" s="437"/>
      <c r="E96" s="437"/>
      <c r="F96" s="439"/>
      <c r="G96" s="440"/>
      <c r="H96" s="441"/>
    </row>
  </sheetData>
  <mergeCells count="12">
    <mergeCell ref="A95:B95"/>
    <mergeCell ref="A1:H1"/>
    <mergeCell ref="A4:B4"/>
    <mergeCell ref="A5:B5"/>
    <mergeCell ref="A6:B6"/>
    <mergeCell ref="A8:B8"/>
    <mergeCell ref="A9:B9"/>
    <mergeCell ref="A10:B10"/>
    <mergeCell ref="A35:B35"/>
    <mergeCell ref="A53:B53"/>
    <mergeCell ref="A56:B56"/>
    <mergeCell ref="A78:B78"/>
  </mergeCells>
  <printOptions horizontalCentered="1"/>
  <pageMargins left="0.31496062992125984" right="0.31496062992125984" top="0.51181102362204722" bottom="0.43307086614173229" header="0.31496062992125984" footer="0.23622047244094491"/>
  <pageSetup paperSize="9" scale="96" firstPageNumber="249" fitToHeight="0" orientation="landscape" useFirstPageNumber="1" r:id="rId1"/>
  <headerFooter>
    <oddHeader>&amp;L&amp;"Tahoma,Kurzíva"&amp;9Závěrečný účet za rok 2017&amp;R&amp;"Tahoma,Kurzíva"&amp;9Tabulka č. 10</oddHeader>
    <oddFooter>&amp;C&amp;"Tahoma,Obyčejné"&amp;10&amp;P</oddFooter>
  </headerFooter>
  <rowBreaks count="1" manualBreakCount="1">
    <brk id="78"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5"/>
  <sheetViews>
    <sheetView zoomScaleNormal="100" zoomScaleSheetLayoutView="100" workbookViewId="0">
      <selection activeCell="J10" sqref="J10"/>
    </sheetView>
  </sheetViews>
  <sheetFormatPr defaultRowHeight="10.5" x14ac:dyDescent="0.2"/>
  <cols>
    <col min="1" max="1" width="6.42578125" style="366" customWidth="1"/>
    <col min="2" max="2" width="42.7109375" style="367" customWidth="1"/>
    <col min="3" max="4" width="13.140625" style="368" customWidth="1"/>
    <col min="5" max="5" width="13.7109375" style="366" customWidth="1"/>
    <col min="6" max="6" width="8" style="369" customWidth="1"/>
    <col min="7" max="7" width="8.7109375" style="370" customWidth="1"/>
    <col min="8" max="8" width="42.7109375" style="371" customWidth="1"/>
    <col min="9" max="16384" width="9.140625" style="366"/>
  </cols>
  <sheetData>
    <row r="1" spans="1:8" s="365" customFormat="1" ht="18" customHeight="1" x14ac:dyDescent="0.2">
      <c r="A1" s="1229" t="s">
        <v>4619</v>
      </c>
      <c r="B1" s="1229"/>
      <c r="C1" s="1229"/>
      <c r="D1" s="1229"/>
      <c r="E1" s="1229"/>
      <c r="F1" s="1229"/>
      <c r="G1" s="1229"/>
      <c r="H1" s="1229"/>
    </row>
    <row r="2" spans="1:8" ht="12" customHeight="1" x14ac:dyDescent="0.2"/>
    <row r="3" spans="1:8" ht="12" customHeight="1" thickBot="1" x14ac:dyDescent="0.2">
      <c r="A3" s="372"/>
      <c r="F3" s="373" t="s">
        <v>3370</v>
      </c>
    </row>
    <row r="4" spans="1:8" ht="23.25" customHeight="1" x14ac:dyDescent="0.2">
      <c r="A4" s="1230"/>
      <c r="B4" s="1231"/>
      <c r="C4" s="374" t="s">
        <v>4486</v>
      </c>
      <c r="D4" s="374" t="s">
        <v>4487</v>
      </c>
      <c r="E4" s="374" t="s">
        <v>3371</v>
      </c>
      <c r="F4" s="375" t="s">
        <v>3372</v>
      </c>
      <c r="G4" s="376"/>
      <c r="H4" s="377"/>
    </row>
    <row r="5" spans="1:8" ht="12.75" customHeight="1" x14ac:dyDescent="0.2">
      <c r="A5" s="1227" t="s">
        <v>3373</v>
      </c>
      <c r="B5" s="1228"/>
      <c r="C5" s="378">
        <f>C24</f>
        <v>28944</v>
      </c>
      <c r="D5" s="378">
        <f>D24</f>
        <v>36368.409999999996</v>
      </c>
      <c r="E5" s="378">
        <f>E24</f>
        <v>30357.653200000001</v>
      </c>
      <c r="F5" s="379">
        <f>E5/D5*100</f>
        <v>83.472588435953071</v>
      </c>
      <c r="G5" s="380"/>
      <c r="H5" s="381"/>
    </row>
    <row r="6" spans="1:8" s="372" customFormat="1" ht="13.5" customHeight="1" thickBot="1" x14ac:dyDescent="0.25">
      <c r="A6" s="1223" t="s">
        <v>365</v>
      </c>
      <c r="B6" s="1224"/>
      <c r="C6" s="383">
        <f>SUM(C5:C5)</f>
        <v>28944</v>
      </c>
      <c r="D6" s="384">
        <f>SUM(D5:D5)</f>
        <v>36368.409999999996</v>
      </c>
      <c r="E6" s="383">
        <f>SUM(E5:E5)</f>
        <v>30357.653200000001</v>
      </c>
      <c r="F6" s="385">
        <f>E6/D6*100</f>
        <v>83.472588435953071</v>
      </c>
      <c r="G6" s="380"/>
      <c r="H6" s="381"/>
    </row>
    <row r="7" spans="1:8" s="386" customFormat="1" ht="10.5" customHeight="1" x14ac:dyDescent="0.2">
      <c r="B7" s="387"/>
      <c r="C7" s="388"/>
      <c r="D7" s="388"/>
      <c r="E7" s="388"/>
      <c r="F7" s="389"/>
      <c r="G7" s="390"/>
      <c r="H7" s="391"/>
    </row>
    <row r="8" spans="1:8" s="386" customFormat="1" ht="10.5" customHeight="1" x14ac:dyDescent="0.2">
      <c r="B8" s="387"/>
      <c r="C8" s="388"/>
      <c r="D8" s="388"/>
      <c r="E8" s="388"/>
      <c r="F8" s="389"/>
      <c r="G8" s="390"/>
      <c r="H8" s="391"/>
    </row>
    <row r="9" spans="1:8" s="386" customFormat="1" ht="10.5" customHeight="1" thickBot="1" x14ac:dyDescent="0.2">
      <c r="B9" s="387"/>
      <c r="C9" s="388"/>
      <c r="D9" s="388"/>
      <c r="E9" s="388"/>
      <c r="F9" s="389"/>
      <c r="G9" s="390"/>
      <c r="H9" s="373" t="s">
        <v>3370</v>
      </c>
    </row>
    <row r="10" spans="1:8" ht="28.5" customHeight="1" thickBot="1" x14ac:dyDescent="0.25">
      <c r="A10" s="392" t="s">
        <v>3377</v>
      </c>
      <c r="B10" s="393" t="s">
        <v>406</v>
      </c>
      <c r="C10" s="394" t="s">
        <v>4486</v>
      </c>
      <c r="D10" s="394" t="s">
        <v>4487</v>
      </c>
      <c r="E10" s="394" t="s">
        <v>3371</v>
      </c>
      <c r="F10" s="394" t="s">
        <v>3372</v>
      </c>
      <c r="G10" s="394" t="s">
        <v>3378</v>
      </c>
      <c r="H10" s="395" t="s">
        <v>3379</v>
      </c>
    </row>
    <row r="11" spans="1:8" ht="15" customHeight="1" thickBot="1" x14ac:dyDescent="0.2">
      <c r="A11" s="396" t="s">
        <v>3380</v>
      </c>
      <c r="B11" s="397"/>
      <c r="C11" s="398"/>
      <c r="D11" s="398"/>
      <c r="E11" s="399"/>
      <c r="F11" s="400"/>
      <c r="G11" s="401"/>
      <c r="H11" s="402"/>
    </row>
    <row r="12" spans="1:8" s="407" customFormat="1" ht="66.75" customHeight="1" x14ac:dyDescent="0.2">
      <c r="A12" s="434">
        <v>1</v>
      </c>
      <c r="B12" s="1000" t="s">
        <v>3429</v>
      </c>
      <c r="C12" s="1001">
        <v>800</v>
      </c>
      <c r="D12" s="1001">
        <v>800</v>
      </c>
      <c r="E12" s="1001">
        <v>581.96699999999998</v>
      </c>
      <c r="F12" s="1018">
        <f t="shared" ref="F12:F24" si="0">E12/D12*100</f>
        <v>72.745874999999998</v>
      </c>
      <c r="G12" s="443" t="s">
        <v>3381</v>
      </c>
      <c r="H12" s="444" t="s">
        <v>4620</v>
      </c>
    </row>
    <row r="13" spans="1:8" s="407" customFormat="1" ht="120" customHeight="1" x14ac:dyDescent="0.2">
      <c r="A13" s="403">
        <f>A12+1</f>
        <v>2</v>
      </c>
      <c r="B13" s="1000" t="s">
        <v>3430</v>
      </c>
      <c r="C13" s="1001">
        <v>8071</v>
      </c>
      <c r="D13" s="1001">
        <v>12411.509999999998</v>
      </c>
      <c r="E13" s="1001">
        <v>9190.2201999999997</v>
      </c>
      <c r="F13" s="404">
        <f t="shared" si="0"/>
        <v>74.045947672765038</v>
      </c>
      <c r="G13" s="405" t="s">
        <v>3381</v>
      </c>
      <c r="H13" s="992" t="s">
        <v>4621</v>
      </c>
    </row>
    <row r="14" spans="1:8" s="407" customFormat="1" ht="91.5" customHeight="1" x14ac:dyDescent="0.2">
      <c r="A14" s="403">
        <f t="shared" ref="A14:A23" si="1">A13+1</f>
        <v>3</v>
      </c>
      <c r="B14" s="1000" t="s">
        <v>3431</v>
      </c>
      <c r="C14" s="1001">
        <v>11000</v>
      </c>
      <c r="D14" s="1001">
        <v>12997.54</v>
      </c>
      <c r="E14" s="1001">
        <v>11676.823540000001</v>
      </c>
      <c r="F14" s="424">
        <f t="shared" si="0"/>
        <v>89.838719788513828</v>
      </c>
      <c r="G14" s="405" t="s">
        <v>3381</v>
      </c>
      <c r="H14" s="406" t="s">
        <v>4622</v>
      </c>
    </row>
    <row r="15" spans="1:8" s="407" customFormat="1" ht="12.75" customHeight="1" x14ac:dyDescent="0.2">
      <c r="A15" s="403">
        <f t="shared" si="1"/>
        <v>4</v>
      </c>
      <c r="B15" s="1000" t="s">
        <v>580</v>
      </c>
      <c r="C15" s="1001">
        <v>5680</v>
      </c>
      <c r="D15" s="1001">
        <v>7090.3700000000008</v>
      </c>
      <c r="E15" s="1001">
        <v>7045.8508000000002</v>
      </c>
      <c r="F15" s="424">
        <f t="shared" si="0"/>
        <v>99.372117393027438</v>
      </c>
      <c r="G15" s="453" t="s">
        <v>3381</v>
      </c>
      <c r="H15" s="406" t="s">
        <v>94</v>
      </c>
    </row>
    <row r="16" spans="1:8" s="407" customFormat="1" ht="72" customHeight="1" x14ac:dyDescent="0.2">
      <c r="A16" s="403">
        <f t="shared" si="1"/>
        <v>5</v>
      </c>
      <c r="B16" s="1000" t="s">
        <v>3432</v>
      </c>
      <c r="C16" s="1001">
        <v>800</v>
      </c>
      <c r="D16" s="1001">
        <v>765</v>
      </c>
      <c r="E16" s="1001">
        <v>350.84580999999997</v>
      </c>
      <c r="F16" s="404">
        <f t="shared" si="0"/>
        <v>45.86219738562091</v>
      </c>
      <c r="G16" s="1109" t="s">
        <v>3381</v>
      </c>
      <c r="H16" s="406" t="s">
        <v>4623</v>
      </c>
    </row>
    <row r="17" spans="1:8" s="407" customFormat="1" ht="55.5" customHeight="1" x14ac:dyDescent="0.2">
      <c r="A17" s="403">
        <f t="shared" si="1"/>
        <v>6</v>
      </c>
      <c r="B17" s="1000" t="s">
        <v>3433</v>
      </c>
      <c r="C17" s="1001">
        <v>1775</v>
      </c>
      <c r="D17" s="1001">
        <v>1045</v>
      </c>
      <c r="E17" s="1001">
        <v>252.96185</v>
      </c>
      <c r="F17" s="424">
        <f t="shared" si="0"/>
        <v>24.206875598086125</v>
      </c>
      <c r="G17" s="405" t="s">
        <v>3381</v>
      </c>
      <c r="H17" s="406" t="s">
        <v>4624</v>
      </c>
    </row>
    <row r="18" spans="1:8" s="407" customFormat="1" ht="12.75" customHeight="1" x14ac:dyDescent="0.2">
      <c r="A18" s="403">
        <f t="shared" si="1"/>
        <v>7</v>
      </c>
      <c r="B18" s="1000" t="s">
        <v>3434</v>
      </c>
      <c r="C18" s="1001">
        <v>818</v>
      </c>
      <c r="D18" s="1001">
        <v>788.99</v>
      </c>
      <c r="E18" s="1001">
        <v>788.98400000000004</v>
      </c>
      <c r="F18" s="424">
        <f t="shared" si="0"/>
        <v>99.999239534087891</v>
      </c>
      <c r="G18" s="408" t="s">
        <v>3381</v>
      </c>
      <c r="H18" s="991" t="s">
        <v>94</v>
      </c>
    </row>
    <row r="19" spans="1:8" s="410" customFormat="1" ht="34.5" customHeight="1" x14ac:dyDescent="0.2">
      <c r="A19" s="403">
        <f t="shared" si="1"/>
        <v>8</v>
      </c>
      <c r="B19" s="448" t="s">
        <v>4625</v>
      </c>
      <c r="C19" s="412">
        <v>0</v>
      </c>
      <c r="D19" s="412">
        <v>70</v>
      </c>
      <c r="E19" s="412">
        <v>70</v>
      </c>
      <c r="F19" s="404">
        <f t="shared" si="0"/>
        <v>100</v>
      </c>
      <c r="G19" s="408" t="s">
        <v>3382</v>
      </c>
      <c r="H19" s="406" t="s">
        <v>94</v>
      </c>
    </row>
    <row r="20" spans="1:8" s="410" customFormat="1" ht="34.5" customHeight="1" x14ac:dyDescent="0.2">
      <c r="A20" s="403">
        <f t="shared" si="1"/>
        <v>9</v>
      </c>
      <c r="B20" s="448" t="s">
        <v>4626</v>
      </c>
      <c r="C20" s="412">
        <v>0</v>
      </c>
      <c r="D20" s="412">
        <v>15</v>
      </c>
      <c r="E20" s="412">
        <v>15</v>
      </c>
      <c r="F20" s="404">
        <f t="shared" si="0"/>
        <v>100</v>
      </c>
      <c r="G20" s="408" t="s">
        <v>3382</v>
      </c>
      <c r="H20" s="406" t="s">
        <v>94</v>
      </c>
    </row>
    <row r="21" spans="1:8" s="410" customFormat="1" ht="45" customHeight="1" x14ac:dyDescent="0.2">
      <c r="A21" s="403">
        <f t="shared" si="1"/>
        <v>10</v>
      </c>
      <c r="B21" s="1000" t="s">
        <v>4627</v>
      </c>
      <c r="C21" s="1001">
        <v>0</v>
      </c>
      <c r="D21" s="1001">
        <v>35</v>
      </c>
      <c r="E21" s="1001">
        <v>35</v>
      </c>
      <c r="F21" s="424">
        <f t="shared" si="0"/>
        <v>100</v>
      </c>
      <c r="G21" s="408" t="s">
        <v>3382</v>
      </c>
      <c r="H21" s="406" t="s">
        <v>94</v>
      </c>
    </row>
    <row r="22" spans="1:8" s="410" customFormat="1" ht="34.5" customHeight="1" x14ac:dyDescent="0.2">
      <c r="A22" s="403">
        <f t="shared" si="1"/>
        <v>11</v>
      </c>
      <c r="B22" s="1000" t="s">
        <v>4628</v>
      </c>
      <c r="C22" s="1001">
        <v>0</v>
      </c>
      <c r="D22" s="1001">
        <v>200</v>
      </c>
      <c r="E22" s="1001">
        <v>200</v>
      </c>
      <c r="F22" s="424">
        <f t="shared" si="0"/>
        <v>100</v>
      </c>
      <c r="G22" s="408" t="s">
        <v>3382</v>
      </c>
      <c r="H22" s="406" t="s">
        <v>94</v>
      </c>
    </row>
    <row r="23" spans="1:8" s="410" customFormat="1" ht="34.5" customHeight="1" x14ac:dyDescent="0.2">
      <c r="A23" s="403">
        <f t="shared" si="1"/>
        <v>12</v>
      </c>
      <c r="B23" s="1000" t="s">
        <v>4629</v>
      </c>
      <c r="C23" s="1001">
        <v>0</v>
      </c>
      <c r="D23" s="1001">
        <v>150</v>
      </c>
      <c r="E23" s="1001">
        <v>150</v>
      </c>
      <c r="F23" s="424">
        <f t="shared" si="0"/>
        <v>100</v>
      </c>
      <c r="G23" s="408" t="s">
        <v>3382</v>
      </c>
      <c r="H23" s="406" t="s">
        <v>94</v>
      </c>
    </row>
    <row r="24" spans="1:8" s="418" customFormat="1" ht="13.5" customHeight="1" thickBot="1" x14ac:dyDescent="0.25">
      <c r="A24" s="1225" t="s">
        <v>365</v>
      </c>
      <c r="B24" s="1226"/>
      <c r="C24" s="414">
        <f>SUM(C12:C23)</f>
        <v>28944</v>
      </c>
      <c r="D24" s="414">
        <f>SUM(D12:D23)</f>
        <v>36368.409999999996</v>
      </c>
      <c r="E24" s="414">
        <f>SUM(E12:E23)</f>
        <v>30357.653200000001</v>
      </c>
      <c r="F24" s="415">
        <f t="shared" si="0"/>
        <v>83.472588435953071</v>
      </c>
      <c r="G24" s="416"/>
      <c r="H24" s="417"/>
    </row>
    <row r="25" spans="1:8" s="388" customFormat="1" x14ac:dyDescent="0.2">
      <c r="A25" s="437"/>
      <c r="B25" s="438"/>
      <c r="C25" s="437"/>
      <c r="D25" s="437"/>
      <c r="E25" s="437"/>
      <c r="F25" s="439"/>
      <c r="G25" s="440"/>
      <c r="H25" s="441"/>
    </row>
  </sheetData>
  <mergeCells count="5">
    <mergeCell ref="A1:H1"/>
    <mergeCell ref="A4:B4"/>
    <mergeCell ref="A5:B5"/>
    <mergeCell ref="A6:B6"/>
    <mergeCell ref="A24:B24"/>
  </mergeCells>
  <printOptions horizontalCentered="1"/>
  <pageMargins left="0.31496062992125984" right="0.31496062992125984" top="0.51181102362204722" bottom="0.43307086614173229" header="0.31496062992125984" footer="0.23622047244094491"/>
  <pageSetup paperSize="9" scale="96" firstPageNumber="256" fitToHeight="0" orientation="landscape" useFirstPageNumber="1" r:id="rId1"/>
  <headerFooter>
    <oddHeader>&amp;L&amp;"Tahoma,Kurzíva"&amp;9Závěrečný účet za rok 2017&amp;R&amp;"Tahoma,Kurzíva"&amp;9Tabulka č. 11</oddHeader>
    <oddFooter>&amp;C&amp;"Tahoma,Obyčejné"&amp;10&amp;P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Normal="100" zoomScaleSheetLayoutView="100" workbookViewId="0">
      <selection activeCell="J11" sqref="J11"/>
    </sheetView>
  </sheetViews>
  <sheetFormatPr defaultRowHeight="10.5" x14ac:dyDescent="0.2"/>
  <cols>
    <col min="1" max="1" width="6.42578125" style="366" customWidth="1"/>
    <col min="2" max="2" width="42.7109375" style="367" customWidth="1"/>
    <col min="3" max="4" width="13.140625" style="368" customWidth="1"/>
    <col min="5" max="5" width="13.7109375" style="366" customWidth="1"/>
    <col min="6" max="6" width="8" style="369" customWidth="1"/>
    <col min="7" max="7" width="8.7109375" style="370" customWidth="1"/>
    <col min="8" max="8" width="42.7109375" style="371" customWidth="1"/>
    <col min="9" max="16384" width="9.140625" style="366"/>
  </cols>
  <sheetData>
    <row r="1" spans="1:8" s="365" customFormat="1" ht="18" customHeight="1" x14ac:dyDescent="0.2">
      <c r="A1" s="1229" t="s">
        <v>4630</v>
      </c>
      <c r="B1" s="1229"/>
      <c r="C1" s="1229"/>
      <c r="D1" s="1229"/>
      <c r="E1" s="1229"/>
      <c r="F1" s="1229"/>
      <c r="G1" s="1229"/>
      <c r="H1" s="1229"/>
    </row>
    <row r="2" spans="1:8" ht="12" customHeight="1" x14ac:dyDescent="0.2"/>
    <row r="3" spans="1:8" ht="12" customHeight="1" thickBot="1" x14ac:dyDescent="0.2">
      <c r="A3" s="372"/>
      <c r="F3" s="373" t="s">
        <v>3370</v>
      </c>
    </row>
    <row r="4" spans="1:8" ht="23.25" customHeight="1" x14ac:dyDescent="0.2">
      <c r="A4" s="1230"/>
      <c r="B4" s="1231"/>
      <c r="C4" s="374" t="s">
        <v>4486</v>
      </c>
      <c r="D4" s="374" t="s">
        <v>4487</v>
      </c>
      <c r="E4" s="374" t="s">
        <v>3371</v>
      </c>
      <c r="F4" s="375" t="s">
        <v>3372</v>
      </c>
      <c r="G4" s="376"/>
      <c r="H4" s="377"/>
    </row>
    <row r="5" spans="1:8" ht="12.75" customHeight="1" x14ac:dyDescent="0.2">
      <c r="A5" s="1227" t="s">
        <v>3373</v>
      </c>
      <c r="B5" s="1228"/>
      <c r="C5" s="378">
        <f>C32</f>
        <v>163525</v>
      </c>
      <c r="D5" s="378">
        <f>D32</f>
        <v>224805.95000000004</v>
      </c>
      <c r="E5" s="378">
        <f>E32</f>
        <v>142159.25797999999</v>
      </c>
      <c r="F5" s="379">
        <f>E5/D5*100</f>
        <v>63.236430343591877</v>
      </c>
      <c r="G5" s="380"/>
      <c r="H5" s="381"/>
    </row>
    <row r="6" spans="1:8" ht="12.75" customHeight="1" x14ac:dyDescent="0.2">
      <c r="A6" s="1227" t="s">
        <v>3376</v>
      </c>
      <c r="B6" s="1228"/>
      <c r="C6" s="382">
        <f>C40</f>
        <v>107573</v>
      </c>
      <c r="D6" s="382">
        <f>D40</f>
        <v>48651.69</v>
      </c>
      <c r="E6" s="382">
        <f>E40</f>
        <v>18175.059950000003</v>
      </c>
      <c r="F6" s="379">
        <f>E6/D6*100</f>
        <v>37.357509985778506</v>
      </c>
      <c r="G6" s="380"/>
      <c r="H6" s="381"/>
    </row>
    <row r="7" spans="1:8" s="372" customFormat="1" ht="13.5" customHeight="1" thickBot="1" x14ac:dyDescent="0.25">
      <c r="A7" s="1223" t="s">
        <v>365</v>
      </c>
      <c r="B7" s="1224"/>
      <c r="C7" s="383">
        <f>SUM(C5:C6)</f>
        <v>271098</v>
      </c>
      <c r="D7" s="384">
        <f>SUM(D5:D6)</f>
        <v>273457.64</v>
      </c>
      <c r="E7" s="383">
        <f>SUM(E5:E6)</f>
        <v>160334.31792999999</v>
      </c>
      <c r="F7" s="385">
        <f>E7/D7*100</f>
        <v>58.632232008584573</v>
      </c>
      <c r="G7" s="380"/>
      <c r="H7" s="381"/>
    </row>
    <row r="8" spans="1:8" s="386" customFormat="1" ht="10.5" customHeight="1" x14ac:dyDescent="0.2">
      <c r="B8" s="387"/>
      <c r="C8" s="388"/>
      <c r="D8" s="388"/>
      <c r="E8" s="388"/>
      <c r="F8" s="389"/>
      <c r="G8" s="390"/>
      <c r="H8" s="391"/>
    </row>
    <row r="9" spans="1:8" s="386" customFormat="1" ht="10.5" customHeight="1" x14ac:dyDescent="0.2">
      <c r="B9" s="387"/>
      <c r="C9" s="388"/>
      <c r="D9" s="388"/>
      <c r="E9" s="388"/>
      <c r="F9" s="389"/>
      <c r="G9" s="390"/>
      <c r="H9" s="391"/>
    </row>
    <row r="10" spans="1:8" s="386" customFormat="1" ht="10.5" customHeight="1" thickBot="1" x14ac:dyDescent="0.2">
      <c r="B10" s="387"/>
      <c r="C10" s="388"/>
      <c r="D10" s="388"/>
      <c r="E10" s="388"/>
      <c r="F10" s="389"/>
      <c r="G10" s="390"/>
      <c r="H10" s="373" t="s">
        <v>3370</v>
      </c>
    </row>
    <row r="11" spans="1:8" ht="28.5" customHeight="1" thickBot="1" x14ac:dyDescent="0.25">
      <c r="A11" s="392" t="s">
        <v>3377</v>
      </c>
      <c r="B11" s="393" t="s">
        <v>406</v>
      </c>
      <c r="C11" s="394" t="s">
        <v>4486</v>
      </c>
      <c r="D11" s="394" t="s">
        <v>4487</v>
      </c>
      <c r="E11" s="394" t="s">
        <v>3371</v>
      </c>
      <c r="F11" s="394" t="s">
        <v>3372</v>
      </c>
      <c r="G11" s="394" t="s">
        <v>3378</v>
      </c>
      <c r="H11" s="395" t="s">
        <v>3379</v>
      </c>
    </row>
    <row r="12" spans="1:8" ht="15" customHeight="1" thickBot="1" x14ac:dyDescent="0.2">
      <c r="A12" s="396" t="s">
        <v>3380</v>
      </c>
      <c r="B12" s="397"/>
      <c r="C12" s="398"/>
      <c r="D12" s="398"/>
      <c r="E12" s="399"/>
      <c r="F12" s="400"/>
      <c r="G12" s="401"/>
      <c r="H12" s="402"/>
    </row>
    <row r="13" spans="1:8" s="407" customFormat="1" ht="88.5" customHeight="1" x14ac:dyDescent="0.2">
      <c r="A13" s="434">
        <v>1</v>
      </c>
      <c r="B13" s="1000" t="s">
        <v>2115</v>
      </c>
      <c r="C13" s="1001">
        <v>20000</v>
      </c>
      <c r="D13" s="1001">
        <v>27556.020000000011</v>
      </c>
      <c r="E13" s="1001">
        <v>25096.408180000006</v>
      </c>
      <c r="F13" s="1018">
        <f t="shared" ref="F13:F32" si="0">E13/D13*100</f>
        <v>91.07413980683711</v>
      </c>
      <c r="G13" s="443" t="s">
        <v>3381</v>
      </c>
      <c r="H13" s="444" t="s">
        <v>4631</v>
      </c>
    </row>
    <row r="14" spans="1:8" s="407" customFormat="1" ht="105" x14ac:dyDescent="0.2">
      <c r="A14" s="403">
        <f>A13+1</f>
        <v>2</v>
      </c>
      <c r="B14" s="1000" t="s">
        <v>2109</v>
      </c>
      <c r="C14" s="1001">
        <v>15000</v>
      </c>
      <c r="D14" s="1001">
        <v>22365.67</v>
      </c>
      <c r="E14" s="1001">
        <v>14386.64954</v>
      </c>
      <c r="F14" s="404">
        <f t="shared" si="0"/>
        <v>64.324697359837643</v>
      </c>
      <c r="G14" s="405" t="s">
        <v>3381</v>
      </c>
      <c r="H14" s="992" t="s">
        <v>4632</v>
      </c>
    </row>
    <row r="15" spans="1:8" s="407" customFormat="1" ht="77.25" customHeight="1" x14ac:dyDescent="0.2">
      <c r="A15" s="403">
        <f t="shared" ref="A15:A31" si="1">A14+1</f>
        <v>3</v>
      </c>
      <c r="B15" s="1000" t="s">
        <v>2254</v>
      </c>
      <c r="C15" s="1001">
        <v>15000</v>
      </c>
      <c r="D15" s="1001">
        <v>25927.920000000002</v>
      </c>
      <c r="E15" s="1001">
        <v>17789.933860000008</v>
      </c>
      <c r="F15" s="424">
        <f t="shared" si="0"/>
        <v>68.613038994257963</v>
      </c>
      <c r="G15" s="405" t="s">
        <v>3381</v>
      </c>
      <c r="H15" s="406" t="s">
        <v>4633</v>
      </c>
    </row>
    <row r="16" spans="1:8" s="407" customFormat="1" ht="69.75" customHeight="1" x14ac:dyDescent="0.2">
      <c r="A16" s="403">
        <f t="shared" si="1"/>
        <v>4</v>
      </c>
      <c r="B16" s="1000" t="s">
        <v>2877</v>
      </c>
      <c r="C16" s="1001">
        <v>3000</v>
      </c>
      <c r="D16" s="1001">
        <v>6916.9600000000009</v>
      </c>
      <c r="E16" s="1001">
        <v>6166.9452500000007</v>
      </c>
      <c r="F16" s="404">
        <f t="shared" si="0"/>
        <v>89.156873106104413</v>
      </c>
      <c r="G16" s="1109" t="s">
        <v>3381</v>
      </c>
      <c r="H16" s="406" t="s">
        <v>4634</v>
      </c>
    </row>
    <row r="17" spans="1:9" s="407" customFormat="1" ht="77.25" customHeight="1" x14ac:dyDescent="0.2">
      <c r="A17" s="403">
        <f t="shared" si="1"/>
        <v>5</v>
      </c>
      <c r="B17" s="1000" t="s">
        <v>4191</v>
      </c>
      <c r="C17" s="1001">
        <v>20000</v>
      </c>
      <c r="D17" s="1001">
        <v>36000</v>
      </c>
      <c r="E17" s="1001">
        <v>12848.5</v>
      </c>
      <c r="F17" s="424">
        <f t="shared" si="0"/>
        <v>35.69027777777778</v>
      </c>
      <c r="G17" s="453" t="s">
        <v>3381</v>
      </c>
      <c r="H17" s="406" t="s">
        <v>4635</v>
      </c>
    </row>
    <row r="18" spans="1:9" s="407" customFormat="1" ht="89.25" customHeight="1" x14ac:dyDescent="0.2">
      <c r="A18" s="403">
        <f t="shared" si="1"/>
        <v>6</v>
      </c>
      <c r="B18" s="1000" t="s">
        <v>4215</v>
      </c>
      <c r="C18" s="1001">
        <v>3000</v>
      </c>
      <c r="D18" s="1001">
        <v>3000.0000000000005</v>
      </c>
      <c r="E18" s="1001">
        <v>535.94999999999993</v>
      </c>
      <c r="F18" s="424">
        <f t="shared" si="0"/>
        <v>17.864999999999995</v>
      </c>
      <c r="G18" s="405" t="s">
        <v>3381</v>
      </c>
      <c r="H18" s="406" t="s">
        <v>4636</v>
      </c>
    </row>
    <row r="19" spans="1:9" s="410" customFormat="1" ht="78.75" customHeight="1" x14ac:dyDescent="0.2">
      <c r="A19" s="403">
        <f t="shared" si="1"/>
        <v>7</v>
      </c>
      <c r="B19" s="1000" t="s">
        <v>593</v>
      </c>
      <c r="C19" s="1001">
        <v>15000</v>
      </c>
      <c r="D19" s="1001">
        <v>34795.99</v>
      </c>
      <c r="E19" s="1001">
        <v>20212.842199999999</v>
      </c>
      <c r="F19" s="424">
        <f t="shared" si="0"/>
        <v>58.089573539939522</v>
      </c>
      <c r="G19" s="409" t="s">
        <v>3381</v>
      </c>
      <c r="H19" s="406" t="s">
        <v>4637</v>
      </c>
    </row>
    <row r="20" spans="1:9" s="410" customFormat="1" ht="105" x14ac:dyDescent="0.2">
      <c r="A20" s="403">
        <f t="shared" si="1"/>
        <v>8</v>
      </c>
      <c r="B20" s="1000" t="s">
        <v>2884</v>
      </c>
      <c r="C20" s="1001">
        <v>14500</v>
      </c>
      <c r="D20" s="1001">
        <v>17943.060000000001</v>
      </c>
      <c r="E20" s="1001">
        <v>12964.115449999999</v>
      </c>
      <c r="F20" s="424">
        <f t="shared" si="0"/>
        <v>72.251418933002498</v>
      </c>
      <c r="G20" s="409" t="s">
        <v>3381</v>
      </c>
      <c r="H20" s="406" t="s">
        <v>4638</v>
      </c>
    </row>
    <row r="21" spans="1:9" s="410" customFormat="1" ht="12.75" customHeight="1" x14ac:dyDescent="0.2">
      <c r="A21" s="403">
        <f t="shared" si="1"/>
        <v>9</v>
      </c>
      <c r="B21" s="1000" t="s">
        <v>2190</v>
      </c>
      <c r="C21" s="1001">
        <v>525</v>
      </c>
      <c r="D21" s="1001">
        <v>525</v>
      </c>
      <c r="E21" s="1001">
        <v>525</v>
      </c>
      <c r="F21" s="424">
        <f t="shared" si="0"/>
        <v>100</v>
      </c>
      <c r="G21" s="408" t="s">
        <v>3381</v>
      </c>
      <c r="H21" s="992" t="s">
        <v>94</v>
      </c>
    </row>
    <row r="22" spans="1:9" s="410" customFormat="1" ht="24" customHeight="1" x14ac:dyDescent="0.2">
      <c r="A22" s="403">
        <f t="shared" si="1"/>
        <v>10</v>
      </c>
      <c r="B22" s="1000" t="s">
        <v>3435</v>
      </c>
      <c r="C22" s="1001">
        <v>5000</v>
      </c>
      <c r="D22" s="1001">
        <v>5000</v>
      </c>
      <c r="E22" s="1001">
        <v>5000</v>
      </c>
      <c r="F22" s="424">
        <f t="shared" si="0"/>
        <v>100</v>
      </c>
      <c r="G22" s="408" t="s">
        <v>3381</v>
      </c>
      <c r="H22" s="992" t="s">
        <v>94</v>
      </c>
    </row>
    <row r="23" spans="1:9" s="407" customFormat="1" ht="45" customHeight="1" x14ac:dyDescent="0.2">
      <c r="A23" s="403">
        <f t="shared" si="1"/>
        <v>11</v>
      </c>
      <c r="B23" s="1000" t="s">
        <v>3839</v>
      </c>
      <c r="C23" s="1001">
        <v>12500</v>
      </c>
      <c r="D23" s="1001">
        <v>12500</v>
      </c>
      <c r="E23" s="1001">
        <v>7250</v>
      </c>
      <c r="F23" s="424">
        <f t="shared" si="0"/>
        <v>57.999999999999993</v>
      </c>
      <c r="G23" s="409" t="s">
        <v>3386</v>
      </c>
      <c r="H23" s="406" t="s">
        <v>4639</v>
      </c>
    </row>
    <row r="24" spans="1:9" s="410" customFormat="1" ht="34.5" customHeight="1" x14ac:dyDescent="0.2">
      <c r="A24" s="403">
        <f t="shared" si="1"/>
        <v>12</v>
      </c>
      <c r="B24" s="1000" t="s">
        <v>3851</v>
      </c>
      <c r="C24" s="1001">
        <v>3000</v>
      </c>
      <c r="D24" s="1001">
        <v>4000</v>
      </c>
      <c r="E24" s="1001">
        <v>500</v>
      </c>
      <c r="F24" s="424">
        <f t="shared" si="0"/>
        <v>12.5</v>
      </c>
      <c r="G24" s="409" t="s">
        <v>3381</v>
      </c>
      <c r="H24" s="992" t="s">
        <v>4640</v>
      </c>
    </row>
    <row r="25" spans="1:9" s="407" customFormat="1" ht="24" customHeight="1" x14ac:dyDescent="0.2">
      <c r="A25" s="403">
        <f t="shared" si="1"/>
        <v>13</v>
      </c>
      <c r="B25" s="454" t="s">
        <v>3853</v>
      </c>
      <c r="C25" s="1001">
        <v>2000</v>
      </c>
      <c r="D25" s="1001">
        <v>2000</v>
      </c>
      <c r="E25" s="1001">
        <v>2000</v>
      </c>
      <c r="F25" s="404">
        <f t="shared" si="0"/>
        <v>100</v>
      </c>
      <c r="G25" s="409" t="s">
        <v>3381</v>
      </c>
      <c r="H25" s="406" t="s">
        <v>94</v>
      </c>
    </row>
    <row r="26" spans="1:9" s="410" customFormat="1" ht="55.5" customHeight="1" x14ac:dyDescent="0.2">
      <c r="A26" s="403">
        <f t="shared" si="1"/>
        <v>14</v>
      </c>
      <c r="B26" s="454" t="s">
        <v>3852</v>
      </c>
      <c r="C26" s="1001">
        <v>15000</v>
      </c>
      <c r="D26" s="1001">
        <v>15000</v>
      </c>
      <c r="E26" s="1001">
        <v>13816.596</v>
      </c>
      <c r="F26" s="424">
        <f t="shared" si="0"/>
        <v>92.110640000000004</v>
      </c>
      <c r="G26" s="409" t="s">
        <v>3381</v>
      </c>
      <c r="H26" s="991" t="s">
        <v>4641</v>
      </c>
    </row>
    <row r="27" spans="1:9" s="407" customFormat="1" ht="73.5" x14ac:dyDescent="0.2">
      <c r="A27" s="403">
        <f t="shared" si="1"/>
        <v>15</v>
      </c>
      <c r="B27" s="1013" t="s">
        <v>3436</v>
      </c>
      <c r="C27" s="1014">
        <v>0</v>
      </c>
      <c r="D27" s="1014">
        <v>1301.8</v>
      </c>
      <c r="E27" s="1014">
        <v>798.29750000000001</v>
      </c>
      <c r="F27" s="1015">
        <f t="shared" si="0"/>
        <v>61.322591795974816</v>
      </c>
      <c r="G27" s="408" t="s">
        <v>3381</v>
      </c>
      <c r="H27" s="991" t="s">
        <v>4642</v>
      </c>
    </row>
    <row r="28" spans="1:9" s="410" customFormat="1" ht="12.75" x14ac:dyDescent="0.2">
      <c r="A28" s="403">
        <f t="shared" si="1"/>
        <v>16</v>
      </c>
      <c r="B28" s="1013" t="s">
        <v>3437</v>
      </c>
      <c r="C28" s="1014">
        <v>0</v>
      </c>
      <c r="D28" s="1014">
        <v>38.39</v>
      </c>
      <c r="E28" s="1014">
        <v>38.389000000000003</v>
      </c>
      <c r="F28" s="1015">
        <f t="shared" si="0"/>
        <v>99.997395154988283</v>
      </c>
      <c r="G28" s="409" t="s">
        <v>3382</v>
      </c>
      <c r="H28" s="992" t="s">
        <v>94</v>
      </c>
      <c r="I28" s="92"/>
    </row>
    <row r="29" spans="1:9" s="410" customFormat="1" ht="130.5" customHeight="1" x14ac:dyDescent="0.2">
      <c r="A29" s="403">
        <f t="shared" si="1"/>
        <v>17</v>
      </c>
      <c r="B29" s="1013" t="s">
        <v>364</v>
      </c>
      <c r="C29" s="1014">
        <v>20000</v>
      </c>
      <c r="D29" s="1014">
        <v>8100</v>
      </c>
      <c r="E29" s="1014">
        <v>394.49200000000002</v>
      </c>
      <c r="F29" s="1015">
        <f t="shared" si="0"/>
        <v>4.8702716049382717</v>
      </c>
      <c r="G29" s="409" t="s">
        <v>3386</v>
      </c>
      <c r="H29" s="406" t="s">
        <v>4643</v>
      </c>
    </row>
    <row r="30" spans="1:9" s="407" customFormat="1" ht="24" customHeight="1" x14ac:dyDescent="0.2">
      <c r="A30" s="403">
        <f t="shared" si="1"/>
        <v>18</v>
      </c>
      <c r="B30" s="411" t="s">
        <v>4644</v>
      </c>
      <c r="C30" s="413">
        <v>0</v>
      </c>
      <c r="D30" s="413">
        <v>1735.14</v>
      </c>
      <c r="E30" s="413">
        <v>1735.1389999999999</v>
      </c>
      <c r="F30" s="424">
        <f t="shared" si="0"/>
        <v>99.999942367762813</v>
      </c>
      <c r="G30" s="409" t="s">
        <v>3382</v>
      </c>
      <c r="H30" s="406" t="s">
        <v>94</v>
      </c>
    </row>
    <row r="31" spans="1:9" s="407" customFormat="1" ht="34.5" customHeight="1" x14ac:dyDescent="0.2">
      <c r="A31" s="403">
        <f t="shared" si="1"/>
        <v>19</v>
      </c>
      <c r="B31" s="411" t="s">
        <v>4645</v>
      </c>
      <c r="C31" s="412">
        <v>0</v>
      </c>
      <c r="D31" s="412">
        <v>100</v>
      </c>
      <c r="E31" s="412">
        <v>100</v>
      </c>
      <c r="F31" s="1015">
        <f t="shared" si="0"/>
        <v>100</v>
      </c>
      <c r="G31" s="409" t="s">
        <v>3382</v>
      </c>
      <c r="H31" s="406" t="s">
        <v>94</v>
      </c>
    </row>
    <row r="32" spans="1:9" s="418" customFormat="1" ht="13.5" customHeight="1" thickBot="1" x14ac:dyDescent="0.25">
      <c r="A32" s="1225" t="s">
        <v>365</v>
      </c>
      <c r="B32" s="1226"/>
      <c r="C32" s="414">
        <f>SUM(C13:C31)</f>
        <v>163525</v>
      </c>
      <c r="D32" s="414">
        <f>SUM(D13:D31)</f>
        <v>224805.95000000004</v>
      </c>
      <c r="E32" s="414">
        <f>SUM(E13:E31)</f>
        <v>142159.25797999999</v>
      </c>
      <c r="F32" s="415">
        <f t="shared" si="0"/>
        <v>63.236430343591877</v>
      </c>
      <c r="G32" s="416"/>
      <c r="H32" s="417"/>
    </row>
    <row r="33" spans="1:8" ht="18" customHeight="1" thickBot="1" x14ac:dyDescent="0.2">
      <c r="A33" s="396" t="s">
        <v>3376</v>
      </c>
      <c r="B33" s="397"/>
      <c r="C33" s="398"/>
      <c r="D33" s="398"/>
      <c r="E33" s="399"/>
      <c r="F33" s="400"/>
      <c r="G33" s="401"/>
      <c r="H33" s="457"/>
    </row>
    <row r="34" spans="1:8" s="367" customFormat="1" ht="77.25" customHeight="1" x14ac:dyDescent="0.2">
      <c r="A34" s="403">
        <f>A31+1</f>
        <v>20</v>
      </c>
      <c r="B34" s="1013" t="s">
        <v>1912</v>
      </c>
      <c r="C34" s="1014">
        <v>2207</v>
      </c>
      <c r="D34" s="1014">
        <v>22107.99</v>
      </c>
      <c r="E34" s="1014">
        <v>14812.53794</v>
      </c>
      <c r="F34" s="1015">
        <f t="shared" ref="F34:F40" si="2">E34/D34*100</f>
        <v>67.000835173165896</v>
      </c>
      <c r="G34" s="428" t="s">
        <v>3386</v>
      </c>
      <c r="H34" s="445" t="s">
        <v>4646</v>
      </c>
    </row>
    <row r="35" spans="1:8" s="367" customFormat="1" ht="66.75" customHeight="1" x14ac:dyDescent="0.2">
      <c r="A35" s="403">
        <f>A34+1</f>
        <v>21</v>
      </c>
      <c r="B35" s="1013" t="s">
        <v>3438</v>
      </c>
      <c r="C35" s="1014">
        <v>850</v>
      </c>
      <c r="D35" s="1014">
        <v>800</v>
      </c>
      <c r="E35" s="1014">
        <v>0</v>
      </c>
      <c r="F35" s="449">
        <f t="shared" si="2"/>
        <v>0</v>
      </c>
      <c r="G35" s="428" t="s">
        <v>3386</v>
      </c>
      <c r="H35" s="445" t="s">
        <v>4647</v>
      </c>
    </row>
    <row r="36" spans="1:8" s="367" customFormat="1" ht="67.5" customHeight="1" x14ac:dyDescent="0.2">
      <c r="A36" s="403">
        <f t="shared" ref="A36:A39" si="3">A35+1</f>
        <v>22</v>
      </c>
      <c r="B36" s="1013" t="s">
        <v>3972</v>
      </c>
      <c r="C36" s="1014">
        <v>1075</v>
      </c>
      <c r="D36" s="1014">
        <v>100</v>
      </c>
      <c r="E36" s="1014">
        <v>0</v>
      </c>
      <c r="F36" s="1015">
        <f t="shared" si="2"/>
        <v>0</v>
      </c>
      <c r="G36" s="428" t="s">
        <v>3386</v>
      </c>
      <c r="H36" s="445" t="s">
        <v>4648</v>
      </c>
    </row>
    <row r="37" spans="1:8" s="367" customFormat="1" ht="109.5" customHeight="1" x14ac:dyDescent="0.2">
      <c r="A37" s="403">
        <f t="shared" si="3"/>
        <v>23</v>
      </c>
      <c r="B37" s="1013" t="s">
        <v>3439</v>
      </c>
      <c r="C37" s="1014">
        <v>100000</v>
      </c>
      <c r="D37" s="1014">
        <v>21952.69</v>
      </c>
      <c r="E37" s="1014">
        <v>332.75</v>
      </c>
      <c r="F37" s="1015">
        <f t="shared" si="2"/>
        <v>1.5157595720615562</v>
      </c>
      <c r="G37" s="428" t="s">
        <v>3381</v>
      </c>
      <c r="H37" s="445" t="s">
        <v>4649</v>
      </c>
    </row>
    <row r="38" spans="1:8" s="367" customFormat="1" ht="45" customHeight="1" x14ac:dyDescent="0.2">
      <c r="A38" s="403">
        <f t="shared" si="3"/>
        <v>24</v>
      </c>
      <c r="B38" s="1013" t="s">
        <v>1911</v>
      </c>
      <c r="C38" s="1014">
        <v>2500</v>
      </c>
      <c r="D38" s="1014">
        <v>2688.37</v>
      </c>
      <c r="E38" s="1014">
        <v>2263.0129999999999</v>
      </c>
      <c r="F38" s="1015">
        <f t="shared" si="2"/>
        <v>84.177884740567706</v>
      </c>
      <c r="G38" s="425" t="s">
        <v>3382</v>
      </c>
      <c r="H38" s="445" t="s">
        <v>4650</v>
      </c>
    </row>
    <row r="39" spans="1:8" s="367" customFormat="1" ht="45" customHeight="1" x14ac:dyDescent="0.2">
      <c r="A39" s="403">
        <f t="shared" si="3"/>
        <v>25</v>
      </c>
      <c r="B39" s="1013" t="s">
        <v>1913</v>
      </c>
      <c r="C39" s="1014">
        <v>941</v>
      </c>
      <c r="D39" s="1014">
        <v>1002.6399999999999</v>
      </c>
      <c r="E39" s="1014">
        <v>766.75900999999999</v>
      </c>
      <c r="F39" s="1015">
        <f t="shared" si="2"/>
        <v>76.474009614617415</v>
      </c>
      <c r="G39" s="428" t="s">
        <v>3382</v>
      </c>
      <c r="H39" s="445" t="s">
        <v>4651</v>
      </c>
    </row>
    <row r="40" spans="1:8" s="367" customFormat="1" ht="13.5" customHeight="1" thickBot="1" x14ac:dyDescent="0.25">
      <c r="A40" s="1225" t="s">
        <v>365</v>
      </c>
      <c r="B40" s="1226"/>
      <c r="C40" s="414">
        <f>SUM(C34:C39)</f>
        <v>107573</v>
      </c>
      <c r="D40" s="414">
        <f>SUM(D34:D39)</f>
        <v>48651.69</v>
      </c>
      <c r="E40" s="414">
        <f>SUM(E34:E39)</f>
        <v>18175.059950000003</v>
      </c>
      <c r="F40" s="433">
        <f t="shared" si="2"/>
        <v>37.357509985778506</v>
      </c>
      <c r="G40" s="416"/>
      <c r="H40" s="436"/>
    </row>
    <row r="41" spans="1:8" s="388" customFormat="1" x14ac:dyDescent="0.2">
      <c r="A41" s="437"/>
      <c r="B41" s="438"/>
      <c r="C41" s="437"/>
      <c r="D41" s="437"/>
      <c r="E41" s="437"/>
      <c r="F41" s="439"/>
      <c r="G41" s="440"/>
      <c r="H41" s="441"/>
    </row>
  </sheetData>
  <mergeCells count="7">
    <mergeCell ref="A40:B40"/>
    <mergeCell ref="A1:H1"/>
    <mergeCell ref="A4:B4"/>
    <mergeCell ref="A5:B5"/>
    <mergeCell ref="A6:B6"/>
    <mergeCell ref="A7:B7"/>
    <mergeCell ref="A32:B32"/>
  </mergeCells>
  <printOptions horizontalCentered="1"/>
  <pageMargins left="0.31496062992125984" right="0.31496062992125984" top="0.51181102362204722" bottom="0.43307086614173229" header="0.31496062992125984" footer="0.23622047244094491"/>
  <pageSetup paperSize="9" scale="96" firstPageNumber="258" fitToHeight="0" orientation="landscape" useFirstPageNumber="1" r:id="rId1"/>
  <headerFooter>
    <oddHeader>&amp;L&amp;"Tahoma,Kurzíva"&amp;9Závěrečný účet za rok 2017&amp;R&amp;"Tahoma,Kurzíva"&amp;9Tabulka č. 12</oddHeader>
    <oddFooter>&amp;C&amp;"Tahoma,Obyčejné"&amp;10&amp;P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showGridLines="0" topLeftCell="B1" zoomScaleNormal="100" zoomScaleSheetLayoutView="100" workbookViewId="0">
      <selection activeCell="M33" sqref="M33"/>
    </sheetView>
  </sheetViews>
  <sheetFormatPr defaultRowHeight="12.75" x14ac:dyDescent="0.2"/>
  <cols>
    <col min="1" max="1" width="2.85546875" style="16" hidden="1" customWidth="1"/>
    <col min="2" max="2" width="10.28515625" style="16" customWidth="1"/>
    <col min="3" max="3" width="16.85546875" style="16" customWidth="1"/>
    <col min="4" max="11" width="11.7109375" style="16" customWidth="1"/>
    <col min="12" max="16384" width="9.140625" style="16"/>
  </cols>
  <sheetData>
    <row r="1" spans="2:10" x14ac:dyDescent="0.2">
      <c r="B1" s="4"/>
      <c r="C1" s="4"/>
      <c r="D1" s="4"/>
      <c r="E1" s="4"/>
      <c r="F1" s="4"/>
      <c r="G1" s="4"/>
      <c r="H1" s="4"/>
      <c r="I1" s="4"/>
      <c r="J1" s="4"/>
    </row>
    <row r="2" spans="2:10" x14ac:dyDescent="0.2">
      <c r="B2" s="4"/>
      <c r="C2" s="4"/>
      <c r="D2" s="4"/>
      <c r="E2" s="4"/>
      <c r="F2" s="4"/>
      <c r="G2" s="4"/>
      <c r="H2" s="4"/>
      <c r="I2" s="4"/>
      <c r="J2" s="4"/>
    </row>
    <row r="3" spans="2:10" x14ac:dyDescent="0.2">
      <c r="B3" s="4"/>
      <c r="C3" s="4"/>
      <c r="D3" s="4"/>
      <c r="E3" s="4"/>
      <c r="F3" s="4"/>
      <c r="G3" s="4"/>
      <c r="H3" s="4"/>
      <c r="I3" s="4"/>
      <c r="J3" s="4"/>
    </row>
    <row r="4" spans="2:10" x14ac:dyDescent="0.2">
      <c r="B4" s="4"/>
      <c r="C4" s="4"/>
      <c r="D4" s="4"/>
      <c r="E4" s="4"/>
      <c r="F4" s="4"/>
      <c r="G4" s="4"/>
      <c r="H4" s="4"/>
      <c r="I4" s="4"/>
      <c r="J4" s="4"/>
    </row>
    <row r="5" spans="2:10" x14ac:dyDescent="0.2">
      <c r="B5" s="4"/>
      <c r="C5" s="4"/>
      <c r="D5" s="4"/>
      <c r="E5" s="4"/>
      <c r="F5" s="4"/>
      <c r="G5" s="4"/>
      <c r="H5" s="4"/>
      <c r="I5" s="4"/>
      <c r="J5" s="4"/>
    </row>
    <row r="6" spans="2:10" x14ac:dyDescent="0.2">
      <c r="B6" s="4"/>
      <c r="C6" s="4"/>
      <c r="D6" s="4"/>
      <c r="E6" s="4"/>
      <c r="F6" s="4"/>
      <c r="G6" s="4"/>
      <c r="H6" s="4"/>
      <c r="I6" s="4"/>
      <c r="J6" s="4"/>
    </row>
    <row r="7" spans="2:10" x14ac:dyDescent="0.2">
      <c r="B7" s="4"/>
      <c r="C7" s="4"/>
      <c r="D7" s="4"/>
      <c r="E7" s="4"/>
      <c r="F7" s="4"/>
      <c r="G7" s="4"/>
      <c r="H7" s="4"/>
      <c r="I7" s="4"/>
      <c r="J7" s="4"/>
    </row>
    <row r="8" spans="2:10" ht="34.5" customHeight="1" x14ac:dyDescent="0.2">
      <c r="B8" s="4"/>
      <c r="C8" s="4"/>
      <c r="D8" s="4"/>
      <c r="E8" s="4"/>
      <c r="F8" s="4"/>
      <c r="G8" s="4"/>
      <c r="H8" s="4"/>
      <c r="I8" s="4"/>
      <c r="J8" s="4"/>
    </row>
    <row r="9" spans="2:10" x14ac:dyDescent="0.2">
      <c r="B9" s="4"/>
      <c r="C9" s="4"/>
      <c r="D9" s="4"/>
      <c r="E9" s="4"/>
      <c r="F9" s="4"/>
      <c r="G9" s="4"/>
      <c r="H9" s="4"/>
      <c r="I9" s="4"/>
      <c r="J9" s="4"/>
    </row>
    <row r="10" spans="2:10" x14ac:dyDescent="0.2">
      <c r="B10" s="4"/>
      <c r="C10" s="4"/>
      <c r="D10" s="4"/>
      <c r="E10" s="4"/>
      <c r="F10" s="4"/>
      <c r="G10" s="4"/>
      <c r="H10" s="4"/>
      <c r="I10" s="4"/>
      <c r="J10" s="4"/>
    </row>
    <row r="11" spans="2:10" x14ac:dyDescent="0.2">
      <c r="B11" s="4"/>
      <c r="C11" s="4"/>
      <c r="D11" s="4"/>
      <c r="E11" s="4"/>
      <c r="F11" s="4"/>
      <c r="G11" s="4"/>
      <c r="H11" s="4"/>
      <c r="I11" s="4"/>
      <c r="J11" s="4"/>
    </row>
    <row r="12" spans="2:10" x14ac:dyDescent="0.2">
      <c r="B12" s="4"/>
      <c r="C12" s="4"/>
      <c r="D12" s="4"/>
      <c r="E12" s="4"/>
      <c r="F12" s="4"/>
      <c r="G12" s="4"/>
      <c r="H12" s="4"/>
      <c r="I12" s="4"/>
      <c r="J12" s="4"/>
    </row>
    <row r="13" spans="2:10" x14ac:dyDescent="0.2">
      <c r="B13" s="4"/>
      <c r="C13" s="4"/>
      <c r="D13" s="4"/>
      <c r="E13" s="4"/>
      <c r="F13" s="4"/>
      <c r="G13" s="4"/>
      <c r="H13" s="4"/>
      <c r="I13" s="4"/>
      <c r="J13" s="4"/>
    </row>
    <row r="19" spans="2:10" x14ac:dyDescent="0.2">
      <c r="B19" s="4"/>
      <c r="C19" s="4"/>
      <c r="D19" s="4"/>
      <c r="E19" s="4"/>
      <c r="F19" s="4"/>
      <c r="G19" s="4"/>
      <c r="H19" s="4"/>
      <c r="I19" s="4"/>
      <c r="J19" s="4"/>
    </row>
    <row r="20" spans="2:10" x14ac:dyDescent="0.2">
      <c r="B20" s="4"/>
      <c r="C20" s="4"/>
      <c r="D20" s="4"/>
      <c r="E20" s="4"/>
      <c r="F20" s="4"/>
      <c r="G20" s="4"/>
      <c r="H20" s="4"/>
      <c r="I20" s="4"/>
      <c r="J20" s="4"/>
    </row>
    <row r="21" spans="2:10" x14ac:dyDescent="0.2">
      <c r="B21" s="4"/>
      <c r="C21" s="4"/>
      <c r="D21" s="4"/>
      <c r="E21" s="4"/>
      <c r="F21" s="4"/>
      <c r="G21" s="4"/>
      <c r="H21" s="4"/>
      <c r="I21" s="4"/>
      <c r="J21" s="4"/>
    </row>
    <row r="22" spans="2:10" x14ac:dyDescent="0.2">
      <c r="B22" s="4"/>
      <c r="C22" s="4"/>
      <c r="D22" s="4"/>
      <c r="E22" s="4"/>
      <c r="F22" s="4"/>
      <c r="G22" s="4"/>
      <c r="H22" s="4"/>
      <c r="I22" s="4"/>
      <c r="J22" s="4"/>
    </row>
    <row r="23" spans="2:10" x14ac:dyDescent="0.2">
      <c r="B23" s="4"/>
      <c r="C23" s="4"/>
      <c r="D23" s="4"/>
      <c r="E23" s="4"/>
      <c r="F23" s="4"/>
      <c r="G23" s="4"/>
      <c r="H23" s="4"/>
      <c r="I23" s="4"/>
      <c r="J23" s="4"/>
    </row>
    <row r="24" spans="2:10" x14ac:dyDescent="0.2">
      <c r="B24" s="4"/>
      <c r="C24" s="4"/>
      <c r="D24" s="4"/>
      <c r="E24" s="4"/>
      <c r="F24" s="4"/>
      <c r="G24" s="4"/>
      <c r="H24" s="4"/>
      <c r="I24" s="4"/>
      <c r="J24" s="4"/>
    </row>
    <row r="25" spans="2:10" x14ac:dyDescent="0.2">
      <c r="B25" s="4"/>
      <c r="C25" s="4"/>
      <c r="D25" s="4"/>
      <c r="E25" s="4"/>
      <c r="F25" s="4"/>
      <c r="G25" s="4"/>
      <c r="H25" s="4"/>
      <c r="I25" s="4"/>
      <c r="J25" s="4"/>
    </row>
    <row r="26" spans="2:10" x14ac:dyDescent="0.2">
      <c r="B26" s="4"/>
      <c r="C26" s="4"/>
      <c r="D26" s="4"/>
      <c r="E26" s="4"/>
      <c r="F26" s="4"/>
      <c r="G26" s="4"/>
      <c r="H26" s="4"/>
      <c r="I26" s="4"/>
      <c r="J26" s="4"/>
    </row>
    <row r="27" spans="2:10" x14ac:dyDescent="0.2">
      <c r="B27" s="4"/>
      <c r="C27" s="4"/>
      <c r="D27" s="4"/>
      <c r="E27" s="4"/>
      <c r="F27" s="4"/>
      <c r="G27" s="4"/>
      <c r="H27" s="4"/>
      <c r="I27" s="4"/>
      <c r="J27" s="4"/>
    </row>
    <row r="28" spans="2:10" x14ac:dyDescent="0.2">
      <c r="B28" s="4"/>
      <c r="C28" s="4"/>
      <c r="D28" s="4"/>
      <c r="E28" s="4"/>
      <c r="F28" s="4"/>
      <c r="G28" s="4"/>
      <c r="H28" s="4"/>
      <c r="I28" s="4"/>
      <c r="J28" s="4"/>
    </row>
    <row r="29" spans="2:10" x14ac:dyDescent="0.2">
      <c r="B29" s="4"/>
      <c r="C29" s="4"/>
      <c r="D29" s="4"/>
      <c r="E29" s="4"/>
      <c r="F29" s="4"/>
      <c r="G29" s="4"/>
      <c r="H29" s="4"/>
      <c r="I29" s="4"/>
      <c r="J29" s="4"/>
    </row>
    <row r="30" spans="2:10" x14ac:dyDescent="0.2">
      <c r="B30" s="4"/>
      <c r="C30" s="4"/>
      <c r="D30" s="4"/>
      <c r="E30" s="4"/>
      <c r="F30" s="4"/>
      <c r="G30" s="4"/>
      <c r="H30" s="4"/>
      <c r="I30" s="4"/>
      <c r="J30" s="4"/>
    </row>
    <row r="31" spans="2:10" x14ac:dyDescent="0.2">
      <c r="B31" s="4"/>
      <c r="C31" s="4"/>
      <c r="D31" s="4"/>
      <c r="E31" s="4"/>
      <c r="F31" s="4"/>
      <c r="G31" s="4"/>
      <c r="H31" s="4"/>
      <c r="I31" s="4"/>
      <c r="J31" s="4"/>
    </row>
    <row r="32" spans="2:10" ht="15" customHeight="1" thickBot="1" x14ac:dyDescent="0.25">
      <c r="C32" s="4"/>
      <c r="D32" s="5"/>
      <c r="E32" s="5"/>
      <c r="F32" s="5"/>
      <c r="G32" s="5"/>
      <c r="H32" s="5"/>
      <c r="I32" s="5"/>
      <c r="J32" s="5" t="s">
        <v>12</v>
      </c>
    </row>
    <row r="33" spans="2:10" ht="15.75" customHeight="1" x14ac:dyDescent="0.2">
      <c r="C33" s="6"/>
      <c r="D33" s="7" t="s">
        <v>13</v>
      </c>
      <c r="E33" s="7" t="s">
        <v>14</v>
      </c>
      <c r="F33" s="7" t="s">
        <v>15</v>
      </c>
      <c r="G33" s="7" t="s">
        <v>16</v>
      </c>
      <c r="H33" s="7" t="s">
        <v>59</v>
      </c>
      <c r="I33" s="7" t="s">
        <v>749</v>
      </c>
      <c r="J33" s="8" t="s">
        <v>3585</v>
      </c>
    </row>
    <row r="34" spans="2:10" ht="15.75" customHeight="1" x14ac:dyDescent="0.2">
      <c r="C34" s="9" t="s">
        <v>4</v>
      </c>
      <c r="D34" s="11">
        <v>14769.003000000001</v>
      </c>
      <c r="E34" s="11">
        <v>14909.261</v>
      </c>
      <c r="F34" s="11">
        <v>14904.712</v>
      </c>
      <c r="G34" s="11">
        <v>15138.14</v>
      </c>
      <c r="H34" s="11">
        <v>16356.737999999999</v>
      </c>
      <c r="I34" s="11">
        <v>16889.752</v>
      </c>
      <c r="J34" s="12">
        <v>18636.111000000001</v>
      </c>
    </row>
    <row r="35" spans="2:10" ht="15.75" customHeight="1" x14ac:dyDescent="0.2">
      <c r="C35" s="9" t="s">
        <v>3</v>
      </c>
      <c r="D35" s="11">
        <v>2062.2800000000002</v>
      </c>
      <c r="E35" s="11">
        <v>1912.375</v>
      </c>
      <c r="F35" s="11">
        <v>2009.296</v>
      </c>
      <c r="G35" s="11">
        <v>2299.4070000000002</v>
      </c>
      <c r="H35" s="11">
        <v>4409.991</v>
      </c>
      <c r="I35" s="11">
        <v>1192.5619999999999</v>
      </c>
      <c r="J35" s="12">
        <v>1361.5730000000001</v>
      </c>
    </row>
    <row r="36" spans="2:10" ht="15.75" customHeight="1" thickBot="1" x14ac:dyDescent="0.25">
      <c r="C36" s="13" t="s">
        <v>11</v>
      </c>
      <c r="D36" s="14">
        <f t="shared" ref="D36:J36" si="0">SUM(D34:D35)</f>
        <v>16831.282999999999</v>
      </c>
      <c r="E36" s="14">
        <f t="shared" si="0"/>
        <v>16821.635999999999</v>
      </c>
      <c r="F36" s="14">
        <f t="shared" si="0"/>
        <v>16914.007999999998</v>
      </c>
      <c r="G36" s="14">
        <f t="shared" si="0"/>
        <v>17437.546999999999</v>
      </c>
      <c r="H36" s="14">
        <f t="shared" si="0"/>
        <v>20766.728999999999</v>
      </c>
      <c r="I36" s="14">
        <f t="shared" si="0"/>
        <v>18082.313999999998</v>
      </c>
      <c r="J36" s="15">
        <f t="shared" si="0"/>
        <v>19997.684000000001</v>
      </c>
    </row>
    <row r="37" spans="2:10" x14ac:dyDescent="0.2">
      <c r="B37" s="4"/>
      <c r="C37" s="4"/>
      <c r="D37" s="4"/>
      <c r="E37" s="4"/>
      <c r="F37" s="4"/>
      <c r="G37" s="4"/>
      <c r="H37" s="4"/>
      <c r="I37" s="4"/>
      <c r="J37" s="4"/>
    </row>
  </sheetData>
  <customSheetViews>
    <customSheetView guid="{53E72506-0B1D-4F4A-A157-6DE69D2E678D}" showPageBreaks="1" showGridLines="0" fitToPage="1" hiddenColumns="1" topLeftCell="B1">
      <selection activeCell="P11" sqref="P11"/>
      <pageMargins left="0.78740157480314965" right="0.78740157480314965" top="0.98425196850393704" bottom="0.98425196850393704" header="0.51181102362204722" footer="0.51181102362204722"/>
      <printOptions horizontalCentered="1"/>
      <pageSetup paperSize="9" scale="98" firstPageNumber="148" orientation="landscape" useFirstPageNumber="1" r:id="rId1"/>
      <headerFooter alignWithMargins="0">
        <oddHeader>&amp;L&amp;"Tahoma,Kurzíva"&amp;9Závěrečný účet za rok 2014&amp;R&amp;"Tahoma,Kurzíva"&amp;9Graf č. 2</oddHeader>
        <oddFooter>&amp;C&amp;"Tahoma,Obyčejné"&amp;P</oddFooter>
      </headerFooter>
    </customSheetView>
  </customSheetViews>
  <printOptions horizontalCentered="1"/>
  <pageMargins left="0.78740157480314965" right="0.78740157480314965" top="0.98425196850393704" bottom="0.98425196850393704" header="0.51181102362204722" footer="0.51181102362204722"/>
  <pageSetup paperSize="9" scale="94" firstPageNumber="152" orientation="landscape" useFirstPageNumber="1" r:id="rId2"/>
  <headerFooter scaleWithDoc="0" alignWithMargins="0">
    <oddHeader>&amp;L&amp;"Tahoma,Kurzíva"&amp;9Závěrečný účet za rok 2017&amp;R&amp;"Tahoma,Kurzíva"&amp;9Graf č. 2</oddHeader>
    <oddFooter>&amp;C&amp;"Tahoma,Obyčejné"&amp;P</oddFooter>
  </headerFooter>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5"/>
  <sheetViews>
    <sheetView zoomScaleNormal="100" zoomScaleSheetLayoutView="100" workbookViewId="0">
      <selection activeCell="J13" sqref="J13"/>
    </sheetView>
  </sheetViews>
  <sheetFormatPr defaultRowHeight="10.5" x14ac:dyDescent="0.2"/>
  <cols>
    <col min="1" max="1" width="6.42578125" style="366" customWidth="1"/>
    <col min="2" max="2" width="42.7109375" style="367" customWidth="1"/>
    <col min="3" max="4" width="13.140625" style="368" customWidth="1"/>
    <col min="5" max="5" width="13.7109375" style="366" customWidth="1"/>
    <col min="6" max="6" width="8" style="369" customWidth="1"/>
    <col min="7" max="7" width="8.7109375" style="370" customWidth="1"/>
    <col min="8" max="8" width="42.7109375" style="371" customWidth="1"/>
    <col min="9" max="16384" width="9.140625" style="366"/>
  </cols>
  <sheetData>
    <row r="1" spans="1:8" s="365" customFormat="1" ht="18" customHeight="1" x14ac:dyDescent="0.2">
      <c r="A1" s="1229" t="s">
        <v>4652</v>
      </c>
      <c r="B1" s="1229"/>
      <c r="C1" s="1229"/>
      <c r="D1" s="1229"/>
      <c r="E1" s="1229"/>
      <c r="F1" s="1229"/>
      <c r="G1" s="1229"/>
      <c r="H1" s="1229"/>
    </row>
    <row r="2" spans="1:8" ht="12" customHeight="1" x14ac:dyDescent="0.2"/>
    <row r="3" spans="1:8" ht="12" customHeight="1" thickBot="1" x14ac:dyDescent="0.2">
      <c r="A3" s="372"/>
      <c r="F3" s="373" t="s">
        <v>3370</v>
      </c>
    </row>
    <row r="4" spans="1:8" ht="23.25" customHeight="1" x14ac:dyDescent="0.2">
      <c r="A4" s="1230"/>
      <c r="B4" s="1231"/>
      <c r="C4" s="374" t="s">
        <v>4486</v>
      </c>
      <c r="D4" s="374" t="s">
        <v>4487</v>
      </c>
      <c r="E4" s="374" t="s">
        <v>3371</v>
      </c>
      <c r="F4" s="375" t="s">
        <v>3372</v>
      </c>
      <c r="G4" s="376"/>
      <c r="H4" s="377"/>
    </row>
    <row r="5" spans="1:8" ht="12.75" customHeight="1" x14ac:dyDescent="0.2">
      <c r="A5" s="1227" t="s">
        <v>3373</v>
      </c>
      <c r="B5" s="1228"/>
      <c r="C5" s="378">
        <f>C32</f>
        <v>88370</v>
      </c>
      <c r="D5" s="378">
        <f>D32</f>
        <v>128044.74999999997</v>
      </c>
      <c r="E5" s="378">
        <f>E32</f>
        <v>93925.525100000013</v>
      </c>
      <c r="F5" s="379">
        <f>E5/D5*100</f>
        <v>73.35367135317928</v>
      </c>
      <c r="G5" s="380"/>
      <c r="H5" s="381"/>
    </row>
    <row r="6" spans="1:8" ht="12.75" customHeight="1" x14ac:dyDescent="0.2">
      <c r="A6" s="1227" t="s">
        <v>3374</v>
      </c>
      <c r="B6" s="1228"/>
      <c r="C6" s="382">
        <f>C35</f>
        <v>0</v>
      </c>
      <c r="D6" s="382">
        <f>D35</f>
        <v>199.8</v>
      </c>
      <c r="E6" s="382">
        <f>E35</f>
        <v>199.8</v>
      </c>
      <c r="F6" s="379">
        <f>E6/D6*100</f>
        <v>100</v>
      </c>
      <c r="G6" s="380"/>
      <c r="H6" s="381"/>
    </row>
    <row r="7" spans="1:8" ht="12.75" customHeight="1" x14ac:dyDescent="0.2">
      <c r="A7" s="1227" t="s">
        <v>3375</v>
      </c>
      <c r="B7" s="1228"/>
      <c r="C7" s="382">
        <f>C38</f>
        <v>0</v>
      </c>
      <c r="D7" s="382">
        <f>D38</f>
        <v>3053</v>
      </c>
      <c r="E7" s="382">
        <f>E38</f>
        <v>325.39999999999998</v>
      </c>
      <c r="F7" s="379">
        <f>E7/D7*100</f>
        <v>10.658368817556502</v>
      </c>
      <c r="G7" s="380"/>
      <c r="H7" s="381"/>
    </row>
    <row r="8" spans="1:8" ht="12.75" customHeight="1" x14ac:dyDescent="0.2">
      <c r="A8" s="1227" t="s">
        <v>3376</v>
      </c>
      <c r="B8" s="1228"/>
      <c r="C8" s="382">
        <f>C44</f>
        <v>12100</v>
      </c>
      <c r="D8" s="382">
        <f>D44</f>
        <v>300</v>
      </c>
      <c r="E8" s="382">
        <f>E44</f>
        <v>0</v>
      </c>
      <c r="F8" s="379">
        <f>E8/D8*100</f>
        <v>0</v>
      </c>
      <c r="G8" s="380"/>
      <c r="H8" s="381"/>
    </row>
    <row r="9" spans="1:8" s="372" customFormat="1" ht="13.5" customHeight="1" thickBot="1" x14ac:dyDescent="0.25">
      <c r="A9" s="1223" t="s">
        <v>365</v>
      </c>
      <c r="B9" s="1224"/>
      <c r="C9" s="383">
        <f>SUM(C5:C8)</f>
        <v>100470</v>
      </c>
      <c r="D9" s="384">
        <f>SUM(D5:D8)</f>
        <v>131597.54999999999</v>
      </c>
      <c r="E9" s="383">
        <f>SUM(E5:E8)</f>
        <v>94450.725100000011</v>
      </c>
      <c r="F9" s="385">
        <f>E9/D9*100</f>
        <v>71.772403893537557</v>
      </c>
      <c r="G9" s="380"/>
      <c r="H9" s="381"/>
    </row>
    <row r="10" spans="1:8" s="386" customFormat="1" ht="10.5" customHeight="1" x14ac:dyDescent="0.2">
      <c r="B10" s="387"/>
      <c r="C10" s="388"/>
      <c r="D10" s="388"/>
      <c r="E10" s="388"/>
      <c r="F10" s="389"/>
      <c r="G10" s="390"/>
      <c r="H10" s="391"/>
    </row>
    <row r="11" spans="1:8" s="386" customFormat="1" ht="10.5" customHeight="1" x14ac:dyDescent="0.2">
      <c r="B11" s="387"/>
      <c r="C11" s="388"/>
      <c r="D11" s="388"/>
      <c r="E11" s="388"/>
      <c r="F11" s="389"/>
      <c r="G11" s="390"/>
      <c r="H11" s="391"/>
    </row>
    <row r="12" spans="1:8" s="386" customFormat="1" ht="10.5" customHeight="1" thickBot="1" x14ac:dyDescent="0.2">
      <c r="B12" s="387"/>
      <c r="C12" s="388"/>
      <c r="D12" s="388"/>
      <c r="E12" s="388"/>
      <c r="F12" s="389"/>
      <c r="G12" s="390"/>
      <c r="H12" s="373" t="s">
        <v>3370</v>
      </c>
    </row>
    <row r="13" spans="1:8" ht="28.5" customHeight="1" thickBot="1" x14ac:dyDescent="0.25">
      <c r="A13" s="392" t="s">
        <v>3377</v>
      </c>
      <c r="B13" s="393" t="s">
        <v>406</v>
      </c>
      <c r="C13" s="394" t="s">
        <v>4486</v>
      </c>
      <c r="D13" s="394" t="s">
        <v>4487</v>
      </c>
      <c r="E13" s="394" t="s">
        <v>3371</v>
      </c>
      <c r="F13" s="394" t="s">
        <v>3372</v>
      </c>
      <c r="G13" s="394" t="s">
        <v>3378</v>
      </c>
      <c r="H13" s="395" t="s">
        <v>3379</v>
      </c>
    </row>
    <row r="14" spans="1:8" ht="15" customHeight="1" thickBot="1" x14ac:dyDescent="0.2">
      <c r="A14" s="396" t="s">
        <v>3380</v>
      </c>
      <c r="B14" s="397"/>
      <c r="C14" s="398"/>
      <c r="D14" s="398"/>
      <c r="E14" s="399"/>
      <c r="F14" s="400"/>
      <c r="G14" s="401"/>
      <c r="H14" s="402"/>
    </row>
    <row r="15" spans="1:8" s="407" customFormat="1" ht="89.25" customHeight="1" x14ac:dyDescent="0.2">
      <c r="A15" s="434">
        <v>1</v>
      </c>
      <c r="B15" s="1000" t="s">
        <v>2151</v>
      </c>
      <c r="C15" s="1001">
        <v>3500</v>
      </c>
      <c r="D15" s="1001">
        <v>2545.02</v>
      </c>
      <c r="E15" s="1001">
        <v>2051.4740000000002</v>
      </c>
      <c r="F15" s="1018">
        <f t="shared" ref="F15:F32" si="0">E15/D15*100</f>
        <v>80.607382260257296</v>
      </c>
      <c r="G15" s="443" t="s">
        <v>3381</v>
      </c>
      <c r="H15" s="444" t="s">
        <v>4653</v>
      </c>
    </row>
    <row r="16" spans="1:8" s="407" customFormat="1" ht="45" customHeight="1" x14ac:dyDescent="0.2">
      <c r="A16" s="403">
        <f>A15+1</f>
        <v>2</v>
      </c>
      <c r="B16" s="1000" t="s">
        <v>2107</v>
      </c>
      <c r="C16" s="1001">
        <v>2000</v>
      </c>
      <c r="D16" s="1001">
        <v>2043.6000000000001</v>
      </c>
      <c r="E16" s="1001">
        <v>1965.182</v>
      </c>
      <c r="F16" s="404">
        <f t="shared" si="0"/>
        <v>96.162752006263446</v>
      </c>
      <c r="G16" s="405" t="s">
        <v>3381</v>
      </c>
      <c r="H16" s="992" t="s">
        <v>4654</v>
      </c>
    </row>
    <row r="17" spans="1:9" s="407" customFormat="1" ht="89.25" customHeight="1" x14ac:dyDescent="0.2">
      <c r="A17" s="403">
        <f t="shared" ref="A17:A31" si="1">A16+1</f>
        <v>3</v>
      </c>
      <c r="B17" s="1000" t="s">
        <v>4244</v>
      </c>
      <c r="C17" s="1001">
        <v>4500</v>
      </c>
      <c r="D17" s="1001">
        <v>7209.0099999999984</v>
      </c>
      <c r="E17" s="1001">
        <v>4960.4029999999993</v>
      </c>
      <c r="F17" s="424">
        <f t="shared" si="0"/>
        <v>68.808380068830544</v>
      </c>
      <c r="G17" s="405" t="s">
        <v>3381</v>
      </c>
      <c r="H17" s="406" t="s">
        <v>4655</v>
      </c>
    </row>
    <row r="18" spans="1:9" s="407" customFormat="1" ht="34.5" customHeight="1" x14ac:dyDescent="0.2">
      <c r="A18" s="403">
        <f t="shared" si="1"/>
        <v>4</v>
      </c>
      <c r="B18" s="1000" t="s">
        <v>2122</v>
      </c>
      <c r="C18" s="1001">
        <v>1000</v>
      </c>
      <c r="D18" s="1001">
        <v>1206</v>
      </c>
      <c r="E18" s="1001">
        <v>1172.7840000000001</v>
      </c>
      <c r="F18" s="424">
        <f t="shared" si="0"/>
        <v>97.245771144278621</v>
      </c>
      <c r="G18" s="453" t="s">
        <v>3381</v>
      </c>
      <c r="H18" s="406" t="s">
        <v>4656</v>
      </c>
    </row>
    <row r="19" spans="1:9" s="407" customFormat="1" ht="56.25" customHeight="1" x14ac:dyDescent="0.2">
      <c r="A19" s="403">
        <f t="shared" si="1"/>
        <v>5</v>
      </c>
      <c r="B19" s="1000" t="s">
        <v>4222</v>
      </c>
      <c r="C19" s="1001">
        <v>6000</v>
      </c>
      <c r="D19" s="1001">
        <v>5748.75</v>
      </c>
      <c r="E19" s="1001">
        <v>4482.4874800000007</v>
      </c>
      <c r="F19" s="404">
        <f t="shared" si="0"/>
        <v>77.973254707545124</v>
      </c>
      <c r="G19" s="1109" t="s">
        <v>3381</v>
      </c>
      <c r="H19" s="406" t="s">
        <v>4657</v>
      </c>
    </row>
    <row r="20" spans="1:9" s="407" customFormat="1" ht="66.75" customHeight="1" x14ac:dyDescent="0.2">
      <c r="A20" s="403">
        <f t="shared" si="1"/>
        <v>6</v>
      </c>
      <c r="B20" s="1000" t="s">
        <v>598</v>
      </c>
      <c r="C20" s="1001">
        <v>3000</v>
      </c>
      <c r="D20" s="1001">
        <v>20853.689999999999</v>
      </c>
      <c r="E20" s="1001">
        <v>17374.188999999998</v>
      </c>
      <c r="F20" s="424">
        <f t="shared" si="0"/>
        <v>83.314698741565635</v>
      </c>
      <c r="G20" s="408" t="s">
        <v>3381</v>
      </c>
      <c r="H20" s="991" t="s">
        <v>4658</v>
      </c>
    </row>
    <row r="21" spans="1:9" s="410" customFormat="1" ht="12.75" x14ac:dyDescent="0.2">
      <c r="A21" s="403">
        <f t="shared" si="1"/>
        <v>7</v>
      </c>
      <c r="B21" s="1000" t="s">
        <v>3133</v>
      </c>
      <c r="C21" s="1001">
        <v>5000</v>
      </c>
      <c r="D21" s="1001">
        <v>5000</v>
      </c>
      <c r="E21" s="1001">
        <v>5000</v>
      </c>
      <c r="F21" s="424">
        <f t="shared" si="0"/>
        <v>100</v>
      </c>
      <c r="G21" s="409" t="s">
        <v>3381</v>
      </c>
      <c r="H21" s="992" t="s">
        <v>94</v>
      </c>
      <c r="I21" s="92"/>
    </row>
    <row r="22" spans="1:9" s="410" customFormat="1" ht="55.5" customHeight="1" x14ac:dyDescent="0.2">
      <c r="A22" s="403">
        <f t="shared" si="1"/>
        <v>8</v>
      </c>
      <c r="B22" s="1000" t="s">
        <v>606</v>
      </c>
      <c r="C22" s="1001">
        <v>11400</v>
      </c>
      <c r="D22" s="1001">
        <v>18904.679999999997</v>
      </c>
      <c r="E22" s="1001">
        <v>13446.697680000003</v>
      </c>
      <c r="F22" s="424">
        <f t="shared" si="0"/>
        <v>71.128935692114354</v>
      </c>
      <c r="G22" s="409" t="s">
        <v>3381</v>
      </c>
      <c r="H22" s="992" t="s">
        <v>4659</v>
      </c>
    </row>
    <row r="23" spans="1:9" s="410" customFormat="1" ht="12.75" customHeight="1" x14ac:dyDescent="0.2">
      <c r="A23" s="403">
        <f t="shared" si="1"/>
        <v>9</v>
      </c>
      <c r="B23" s="1000" t="s">
        <v>609</v>
      </c>
      <c r="C23" s="1001">
        <v>700</v>
      </c>
      <c r="D23" s="1001">
        <v>700</v>
      </c>
      <c r="E23" s="1001">
        <v>700</v>
      </c>
      <c r="F23" s="424">
        <f t="shared" si="0"/>
        <v>100</v>
      </c>
      <c r="G23" s="409" t="s">
        <v>3381</v>
      </c>
      <c r="H23" s="406" t="s">
        <v>94</v>
      </c>
    </row>
    <row r="24" spans="1:9" s="410" customFormat="1" ht="45" customHeight="1" x14ac:dyDescent="0.2">
      <c r="A24" s="403">
        <f t="shared" si="1"/>
        <v>10</v>
      </c>
      <c r="B24" s="1000" t="s">
        <v>3440</v>
      </c>
      <c r="C24" s="1001">
        <v>0</v>
      </c>
      <c r="D24" s="1001">
        <v>37.6</v>
      </c>
      <c r="E24" s="1001">
        <v>7.5030000000000001</v>
      </c>
      <c r="F24" s="424">
        <f t="shared" si="0"/>
        <v>19.954787234042552</v>
      </c>
      <c r="G24" s="409" t="s">
        <v>3382</v>
      </c>
      <c r="H24" s="1047" t="s">
        <v>4660</v>
      </c>
    </row>
    <row r="25" spans="1:9" s="410" customFormat="1" ht="98.25" customHeight="1" x14ac:dyDescent="0.2">
      <c r="A25" s="403">
        <f t="shared" si="1"/>
        <v>11</v>
      </c>
      <c r="B25" s="1000" t="s">
        <v>799</v>
      </c>
      <c r="C25" s="1001">
        <v>10000</v>
      </c>
      <c r="D25" s="1001">
        <v>15000</v>
      </c>
      <c r="E25" s="1001">
        <v>7265.5901199999998</v>
      </c>
      <c r="F25" s="424">
        <f t="shared" si="0"/>
        <v>48.437267466666668</v>
      </c>
      <c r="G25" s="408" t="s">
        <v>3381</v>
      </c>
      <c r="H25" s="406" t="s">
        <v>4661</v>
      </c>
    </row>
    <row r="26" spans="1:9" s="410" customFormat="1" ht="34.5" customHeight="1" x14ac:dyDescent="0.2">
      <c r="A26" s="403">
        <f t="shared" si="1"/>
        <v>12</v>
      </c>
      <c r="B26" s="1000" t="s">
        <v>3441</v>
      </c>
      <c r="C26" s="1001">
        <v>1250</v>
      </c>
      <c r="D26" s="1001">
        <v>1400</v>
      </c>
      <c r="E26" s="1001">
        <v>1330.3941499999999</v>
      </c>
      <c r="F26" s="424">
        <f t="shared" si="0"/>
        <v>95.028153571428561</v>
      </c>
      <c r="G26" s="408" t="s">
        <v>3381</v>
      </c>
      <c r="H26" s="406" t="s">
        <v>4662</v>
      </c>
    </row>
    <row r="27" spans="1:9" s="407" customFormat="1" ht="63" x14ac:dyDescent="0.2">
      <c r="A27" s="403">
        <f t="shared" si="1"/>
        <v>13</v>
      </c>
      <c r="B27" s="1000" t="s">
        <v>3442</v>
      </c>
      <c r="C27" s="1001">
        <v>31910</v>
      </c>
      <c r="D27" s="1001">
        <v>40016.25</v>
      </c>
      <c r="E27" s="1001">
        <v>30207.982670000001</v>
      </c>
      <c r="F27" s="424">
        <f t="shared" si="0"/>
        <v>75.489289151282293</v>
      </c>
      <c r="G27" s="409" t="s">
        <v>3381</v>
      </c>
      <c r="H27" s="406" t="s">
        <v>4663</v>
      </c>
    </row>
    <row r="28" spans="1:9" s="410" customFormat="1" ht="45" customHeight="1" x14ac:dyDescent="0.2">
      <c r="A28" s="403">
        <f t="shared" si="1"/>
        <v>14</v>
      </c>
      <c r="B28" s="1000" t="s">
        <v>3443</v>
      </c>
      <c r="C28" s="1001">
        <v>7430</v>
      </c>
      <c r="D28" s="1001">
        <v>6600.15</v>
      </c>
      <c r="E28" s="1001">
        <v>3514.6469999999999</v>
      </c>
      <c r="F28" s="424">
        <f t="shared" si="0"/>
        <v>53.251017022340406</v>
      </c>
      <c r="G28" s="409" t="s">
        <v>3381</v>
      </c>
      <c r="H28" s="992" t="s">
        <v>4664</v>
      </c>
    </row>
    <row r="29" spans="1:9" s="407" customFormat="1" ht="34.5" customHeight="1" x14ac:dyDescent="0.2">
      <c r="A29" s="403">
        <f t="shared" si="1"/>
        <v>15</v>
      </c>
      <c r="B29" s="454" t="s">
        <v>4665</v>
      </c>
      <c r="C29" s="1001">
        <v>240</v>
      </c>
      <c r="D29" s="1001">
        <v>240</v>
      </c>
      <c r="E29" s="1001">
        <v>204.19099999999997</v>
      </c>
      <c r="F29" s="424">
        <f t="shared" si="0"/>
        <v>85.079583333333318</v>
      </c>
      <c r="G29" s="409" t="s">
        <v>3381</v>
      </c>
      <c r="H29" s="406" t="s">
        <v>4666</v>
      </c>
    </row>
    <row r="30" spans="1:9" s="410" customFormat="1" ht="42" x14ac:dyDescent="0.2">
      <c r="A30" s="403">
        <f t="shared" si="1"/>
        <v>16</v>
      </c>
      <c r="B30" s="454" t="s">
        <v>3867</v>
      </c>
      <c r="C30" s="1001">
        <v>0</v>
      </c>
      <c r="D30" s="1001">
        <v>250</v>
      </c>
      <c r="E30" s="1001">
        <v>0</v>
      </c>
      <c r="F30" s="404">
        <f t="shared" si="0"/>
        <v>0</v>
      </c>
      <c r="G30" s="409" t="s">
        <v>3381</v>
      </c>
      <c r="H30" s="406" t="s">
        <v>4667</v>
      </c>
    </row>
    <row r="31" spans="1:9" s="407" customFormat="1" ht="34.5" customHeight="1" x14ac:dyDescent="0.2">
      <c r="A31" s="403">
        <f t="shared" si="1"/>
        <v>17</v>
      </c>
      <c r="B31" s="1000" t="s">
        <v>3444</v>
      </c>
      <c r="C31" s="1001">
        <v>440</v>
      </c>
      <c r="D31" s="1001">
        <v>290</v>
      </c>
      <c r="E31" s="1001">
        <v>242</v>
      </c>
      <c r="F31" s="424">
        <f t="shared" si="0"/>
        <v>83.448275862068968</v>
      </c>
      <c r="G31" s="405" t="s">
        <v>3381</v>
      </c>
      <c r="H31" s="406" t="s">
        <v>4668</v>
      </c>
    </row>
    <row r="32" spans="1:9" s="418" customFormat="1" ht="13.5" customHeight="1" thickBot="1" x14ac:dyDescent="0.25">
      <c r="A32" s="1225" t="s">
        <v>365</v>
      </c>
      <c r="B32" s="1226"/>
      <c r="C32" s="414">
        <f>SUM(C15:C31)</f>
        <v>88370</v>
      </c>
      <c r="D32" s="414">
        <f>SUM(D15:D31)</f>
        <v>128044.74999999997</v>
      </c>
      <c r="E32" s="414">
        <f>SUM(E15:E31)</f>
        <v>93925.525100000013</v>
      </c>
      <c r="F32" s="415">
        <f t="shared" si="0"/>
        <v>73.35367135317928</v>
      </c>
      <c r="G32" s="416"/>
      <c r="H32" s="417"/>
    </row>
    <row r="33" spans="1:8" s="372" customFormat="1" ht="18" customHeight="1" thickBot="1" x14ac:dyDescent="0.2">
      <c r="A33" s="396" t="s">
        <v>3374</v>
      </c>
      <c r="B33" s="419"/>
      <c r="C33" s="420"/>
      <c r="D33" s="420"/>
      <c r="E33" s="421"/>
      <c r="F33" s="400"/>
      <c r="G33" s="401"/>
      <c r="H33" s="422"/>
    </row>
    <row r="34" spans="1:8" s="407" customFormat="1" ht="24" customHeight="1" x14ac:dyDescent="0.2">
      <c r="A34" s="423">
        <f>A31+1</f>
        <v>18</v>
      </c>
      <c r="B34" s="1004" t="s">
        <v>1971</v>
      </c>
      <c r="C34" s="1005">
        <v>0</v>
      </c>
      <c r="D34" s="1005">
        <v>199.8</v>
      </c>
      <c r="E34" s="1005">
        <v>199.8</v>
      </c>
      <c r="F34" s="424">
        <f>E34/D34*100</f>
        <v>100</v>
      </c>
      <c r="G34" s="425" t="s">
        <v>3381</v>
      </c>
      <c r="H34" s="991" t="s">
        <v>94</v>
      </c>
    </row>
    <row r="35" spans="1:8" s="367" customFormat="1" ht="13.5" customHeight="1" thickBot="1" x14ac:dyDescent="0.25">
      <c r="A35" s="1225" t="s">
        <v>365</v>
      </c>
      <c r="B35" s="1226"/>
      <c r="C35" s="414">
        <f>SUM(C34:C34)</f>
        <v>0</v>
      </c>
      <c r="D35" s="414">
        <f>SUM(D34:D34)</f>
        <v>199.8</v>
      </c>
      <c r="E35" s="414">
        <f>SUM(E34:E34)</f>
        <v>199.8</v>
      </c>
      <c r="F35" s="415">
        <f>E35/D35*100</f>
        <v>100</v>
      </c>
      <c r="G35" s="426"/>
      <c r="H35" s="417"/>
    </row>
    <row r="36" spans="1:8" ht="18" customHeight="1" thickBot="1" x14ac:dyDescent="0.2">
      <c r="A36" s="1006" t="s">
        <v>3391</v>
      </c>
      <c r="B36" s="1007"/>
      <c r="C36" s="1008"/>
      <c r="D36" s="1008"/>
      <c r="E36" s="1009"/>
      <c r="F36" s="1010"/>
      <c r="G36" s="1011"/>
      <c r="H36" s="1012"/>
    </row>
    <row r="37" spans="1:8" s="367" customFormat="1" ht="55.5" customHeight="1" x14ac:dyDescent="0.2">
      <c r="A37" s="423">
        <f>A34+1</f>
        <v>19</v>
      </c>
      <c r="B37" s="1000" t="s">
        <v>3368</v>
      </c>
      <c r="C37" s="1001">
        <v>0</v>
      </c>
      <c r="D37" s="1001">
        <v>3053</v>
      </c>
      <c r="E37" s="1001">
        <v>325.39999999999998</v>
      </c>
      <c r="F37" s="424">
        <f>E37/D37*100</f>
        <v>10.658368817556502</v>
      </c>
      <c r="G37" s="425" t="s">
        <v>3386</v>
      </c>
      <c r="H37" s="444" t="s">
        <v>4669</v>
      </c>
    </row>
    <row r="38" spans="1:8" s="367" customFormat="1" ht="13.5" customHeight="1" thickBot="1" x14ac:dyDescent="0.25">
      <c r="A38" s="1225" t="s">
        <v>365</v>
      </c>
      <c r="B38" s="1226"/>
      <c r="C38" s="414">
        <f>SUM(C37:C37)</f>
        <v>0</v>
      </c>
      <c r="D38" s="432">
        <f>SUM(D37:D37)</f>
        <v>3053</v>
      </c>
      <c r="E38" s="432">
        <f>SUM(E37:E37)</f>
        <v>325.39999999999998</v>
      </c>
      <c r="F38" s="433">
        <f>E38/D38*100</f>
        <v>10.658368817556502</v>
      </c>
      <c r="G38" s="416"/>
      <c r="H38" s="458"/>
    </row>
    <row r="39" spans="1:8" ht="18" customHeight="1" thickBot="1" x14ac:dyDescent="0.2">
      <c r="A39" s="396" t="s">
        <v>3376</v>
      </c>
      <c r="B39" s="397"/>
      <c r="C39" s="398"/>
      <c r="D39" s="398"/>
      <c r="E39" s="399"/>
      <c r="F39" s="400"/>
      <c r="G39" s="401"/>
      <c r="H39" s="457"/>
    </row>
    <row r="40" spans="1:8" s="367" customFormat="1" ht="67.5" customHeight="1" x14ac:dyDescent="0.2">
      <c r="A40" s="423">
        <f>A37+1</f>
        <v>20</v>
      </c>
      <c r="B40" s="1000" t="s">
        <v>3445</v>
      </c>
      <c r="C40" s="1001">
        <v>100</v>
      </c>
      <c r="D40" s="1001">
        <v>0</v>
      </c>
      <c r="E40" s="1001">
        <v>0</v>
      </c>
      <c r="F40" s="424" t="s">
        <v>195</v>
      </c>
      <c r="G40" s="435" t="s">
        <v>3386</v>
      </c>
      <c r="H40" s="445" t="s">
        <v>4670</v>
      </c>
    </row>
    <row r="41" spans="1:8" s="367" customFormat="1" ht="67.5" customHeight="1" x14ac:dyDescent="0.2">
      <c r="A41" s="403">
        <f>A40+1</f>
        <v>21</v>
      </c>
      <c r="B41" s="1000" t="s">
        <v>3446</v>
      </c>
      <c r="C41" s="1001">
        <v>6000</v>
      </c>
      <c r="D41" s="1001">
        <v>0</v>
      </c>
      <c r="E41" s="1001">
        <v>0</v>
      </c>
      <c r="F41" s="424" t="s">
        <v>195</v>
      </c>
      <c r="G41" s="429" t="s">
        <v>3386</v>
      </c>
      <c r="H41" s="445" t="s">
        <v>4671</v>
      </c>
    </row>
    <row r="42" spans="1:8" s="367" customFormat="1" ht="67.5" customHeight="1" x14ac:dyDescent="0.2">
      <c r="A42" s="403">
        <f t="shared" ref="A42:A43" si="2">A41+1</f>
        <v>22</v>
      </c>
      <c r="B42" s="1000" t="s">
        <v>3447</v>
      </c>
      <c r="C42" s="1001">
        <v>4200</v>
      </c>
      <c r="D42" s="1001">
        <v>0</v>
      </c>
      <c r="E42" s="1001">
        <v>0</v>
      </c>
      <c r="F42" s="424" t="s">
        <v>195</v>
      </c>
      <c r="G42" s="429" t="s">
        <v>3386</v>
      </c>
      <c r="H42" s="445" t="s">
        <v>4671</v>
      </c>
    </row>
    <row r="43" spans="1:8" s="367" customFormat="1" ht="67.5" customHeight="1" x14ac:dyDescent="0.2">
      <c r="A43" s="403">
        <f t="shared" si="2"/>
        <v>23</v>
      </c>
      <c r="B43" s="1000" t="s">
        <v>3971</v>
      </c>
      <c r="C43" s="1001">
        <v>1800</v>
      </c>
      <c r="D43" s="1001">
        <v>300</v>
      </c>
      <c r="E43" s="1001">
        <v>0</v>
      </c>
      <c r="F43" s="424">
        <f>E43/D43*100</f>
        <v>0</v>
      </c>
      <c r="G43" s="429" t="s">
        <v>3386</v>
      </c>
      <c r="H43" s="445" t="s">
        <v>4672</v>
      </c>
    </row>
    <row r="44" spans="1:8" s="367" customFormat="1" ht="13.5" customHeight="1" thickBot="1" x14ac:dyDescent="0.25">
      <c r="A44" s="1225" t="s">
        <v>365</v>
      </c>
      <c r="B44" s="1226"/>
      <c r="C44" s="414">
        <f>SUM(C40:C43)</f>
        <v>12100</v>
      </c>
      <c r="D44" s="414">
        <f>SUM(D40:D43)</f>
        <v>300</v>
      </c>
      <c r="E44" s="414">
        <f>SUM(E40:E43)</f>
        <v>0</v>
      </c>
      <c r="F44" s="433">
        <f>E44/D44*100</f>
        <v>0</v>
      </c>
      <c r="G44" s="416"/>
      <c r="H44" s="436"/>
    </row>
    <row r="45" spans="1:8" s="388" customFormat="1" x14ac:dyDescent="0.2">
      <c r="A45" s="437"/>
      <c r="B45" s="438"/>
      <c r="C45" s="437"/>
      <c r="D45" s="437"/>
      <c r="E45" s="437"/>
      <c r="F45" s="439"/>
      <c r="G45" s="440"/>
      <c r="H45" s="441"/>
    </row>
  </sheetData>
  <mergeCells count="11">
    <mergeCell ref="A8:B8"/>
    <mergeCell ref="A1:H1"/>
    <mergeCell ref="A4:B4"/>
    <mergeCell ref="A5:B5"/>
    <mergeCell ref="A6:B6"/>
    <mergeCell ref="A7:B7"/>
    <mergeCell ref="A9:B9"/>
    <mergeCell ref="A32:B32"/>
    <mergeCell ref="A35:B35"/>
    <mergeCell ref="A38:B38"/>
    <mergeCell ref="A44:B44"/>
  </mergeCells>
  <printOptions horizontalCentered="1"/>
  <pageMargins left="0.31496062992125984" right="0.31496062992125984" top="0.51181102362204722" bottom="0.43307086614173229" header="0.31496062992125984" footer="0.23622047244094491"/>
  <pageSetup paperSize="9" scale="96" firstPageNumber="262" fitToHeight="0" orientation="landscape" useFirstPageNumber="1" r:id="rId1"/>
  <headerFooter>
    <oddHeader>&amp;L&amp;"Tahoma,Kurzíva"&amp;9Závěrečný účet za rok 2017&amp;R&amp;"Tahoma,Kurzíva"&amp;9Tabulka č. 13</oddHeader>
    <oddFooter>&amp;C&amp;"Tahoma,Obyčejné"&amp;10&amp;P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2"/>
  <sheetViews>
    <sheetView zoomScaleNormal="100" zoomScaleSheetLayoutView="100" workbookViewId="0">
      <selection activeCell="J14" sqref="J14"/>
    </sheetView>
  </sheetViews>
  <sheetFormatPr defaultRowHeight="10.5" x14ac:dyDescent="0.2"/>
  <cols>
    <col min="1" max="1" width="6.42578125" style="366" customWidth="1"/>
    <col min="2" max="2" width="42.7109375" style="367" customWidth="1"/>
    <col min="3" max="4" width="13.140625" style="368" customWidth="1"/>
    <col min="5" max="5" width="13.7109375" style="366" customWidth="1"/>
    <col min="6" max="6" width="8" style="369" customWidth="1"/>
    <col min="7" max="7" width="8.7109375" style="370" customWidth="1"/>
    <col min="8" max="8" width="42.7109375" style="371" customWidth="1"/>
    <col min="9" max="16384" width="9.140625" style="366"/>
  </cols>
  <sheetData>
    <row r="1" spans="1:8" s="365" customFormat="1" ht="18" customHeight="1" x14ac:dyDescent="0.2">
      <c r="A1" s="1229" t="s">
        <v>4673</v>
      </c>
      <c r="B1" s="1229"/>
      <c r="C1" s="1229"/>
      <c r="D1" s="1229"/>
      <c r="E1" s="1229"/>
      <c r="F1" s="1229"/>
      <c r="G1" s="1229"/>
      <c r="H1" s="1229"/>
    </row>
    <row r="2" spans="1:8" ht="12" customHeight="1" x14ac:dyDescent="0.2"/>
    <row r="3" spans="1:8" ht="12" customHeight="1" thickBot="1" x14ac:dyDescent="0.2">
      <c r="A3" s="372"/>
      <c r="F3" s="373" t="s">
        <v>3370</v>
      </c>
    </row>
    <row r="4" spans="1:8" ht="23.25" customHeight="1" x14ac:dyDescent="0.2">
      <c r="A4" s="1230"/>
      <c r="B4" s="1231"/>
      <c r="C4" s="374" t="s">
        <v>4486</v>
      </c>
      <c r="D4" s="374" t="s">
        <v>4487</v>
      </c>
      <c r="E4" s="374" t="s">
        <v>3371</v>
      </c>
      <c r="F4" s="375" t="s">
        <v>3372</v>
      </c>
      <c r="G4" s="376"/>
      <c r="H4" s="377"/>
    </row>
    <row r="5" spans="1:8" ht="12.75" customHeight="1" x14ac:dyDescent="0.2">
      <c r="A5" s="1227" t="s">
        <v>3373</v>
      </c>
      <c r="B5" s="1228"/>
      <c r="C5" s="378">
        <f>C44</f>
        <v>86507</v>
      </c>
      <c r="D5" s="378">
        <f>D44</f>
        <v>1054049.0299999998</v>
      </c>
      <c r="E5" s="378">
        <f>E44</f>
        <v>1050016.6014</v>
      </c>
      <c r="F5" s="379">
        <f t="shared" ref="F5:F10" si="0">E5/D5*100</f>
        <v>99.617434437561243</v>
      </c>
      <c r="G5" s="380"/>
      <c r="H5" s="381"/>
    </row>
    <row r="6" spans="1:8" ht="12.75" customHeight="1" x14ac:dyDescent="0.2">
      <c r="A6" s="1227" t="s">
        <v>3374</v>
      </c>
      <c r="B6" s="1228"/>
      <c r="C6" s="382">
        <f>C54</f>
        <v>109450</v>
      </c>
      <c r="D6" s="382">
        <f>D54</f>
        <v>454759</v>
      </c>
      <c r="E6" s="382">
        <f>E54</f>
        <v>453436.76</v>
      </c>
      <c r="F6" s="379">
        <f t="shared" si="0"/>
        <v>99.709243797264051</v>
      </c>
      <c r="G6" s="380"/>
      <c r="H6" s="381"/>
    </row>
    <row r="7" spans="1:8" ht="12.75" customHeight="1" x14ac:dyDescent="0.2">
      <c r="A7" s="451" t="s">
        <v>3448</v>
      </c>
      <c r="B7" s="452"/>
      <c r="C7" s="382">
        <f>C57</f>
        <v>70000</v>
      </c>
      <c r="D7" s="382">
        <f>D57</f>
        <v>70000</v>
      </c>
      <c r="E7" s="382">
        <f>E57</f>
        <v>70000</v>
      </c>
      <c r="F7" s="379">
        <f t="shared" si="0"/>
        <v>100</v>
      </c>
      <c r="G7" s="380"/>
      <c r="H7" s="381"/>
    </row>
    <row r="8" spans="1:8" ht="12.75" customHeight="1" x14ac:dyDescent="0.2">
      <c r="A8" s="1227" t="s">
        <v>3375</v>
      </c>
      <c r="B8" s="1228"/>
      <c r="C8" s="382">
        <f>C79</f>
        <v>55000</v>
      </c>
      <c r="D8" s="382">
        <f>D79</f>
        <v>69177.580000000016</v>
      </c>
      <c r="E8" s="382">
        <f>E79</f>
        <v>51013.598309999994</v>
      </c>
      <c r="F8" s="379">
        <f t="shared" si="0"/>
        <v>73.742964570313077</v>
      </c>
      <c r="G8" s="380"/>
      <c r="H8" s="381"/>
    </row>
    <row r="9" spans="1:8" ht="12.75" customHeight="1" x14ac:dyDescent="0.2">
      <c r="A9" s="1227" t="s">
        <v>3376</v>
      </c>
      <c r="B9" s="1228"/>
      <c r="C9" s="382">
        <f>C111</f>
        <v>62827</v>
      </c>
      <c r="D9" s="382">
        <f>D111</f>
        <v>365227.52999999997</v>
      </c>
      <c r="E9" s="382">
        <f>E111</f>
        <v>164560.19774999993</v>
      </c>
      <c r="F9" s="379">
        <f t="shared" si="0"/>
        <v>45.056898572240698</v>
      </c>
      <c r="G9" s="380"/>
      <c r="H9" s="381"/>
    </row>
    <row r="10" spans="1:8" s="372" customFormat="1" ht="13.5" customHeight="1" thickBot="1" x14ac:dyDescent="0.25">
      <c r="A10" s="1223" t="s">
        <v>365</v>
      </c>
      <c r="B10" s="1224"/>
      <c r="C10" s="383">
        <f>SUM(C5:C9)</f>
        <v>383784</v>
      </c>
      <c r="D10" s="384">
        <f>SUM(D5:D9)</f>
        <v>2013213.14</v>
      </c>
      <c r="E10" s="383">
        <f>SUM(E5:E9)</f>
        <v>1789027.1574599999</v>
      </c>
      <c r="F10" s="385">
        <f t="shared" si="0"/>
        <v>88.864269853712557</v>
      </c>
      <c r="G10" s="380"/>
      <c r="H10" s="381"/>
    </row>
    <row r="11" spans="1:8" s="386" customFormat="1" ht="10.5" customHeight="1" x14ac:dyDescent="0.2">
      <c r="B11" s="387"/>
      <c r="C11" s="388"/>
      <c r="D11" s="388"/>
      <c r="E11" s="388"/>
      <c r="F11" s="389"/>
      <c r="G11" s="390"/>
      <c r="H11" s="391"/>
    </row>
    <row r="12" spans="1:8" s="386" customFormat="1" ht="10.5" customHeight="1" x14ac:dyDescent="0.2">
      <c r="B12" s="387"/>
      <c r="C12" s="388"/>
      <c r="D12" s="388"/>
      <c r="E12" s="388"/>
      <c r="F12" s="389"/>
      <c r="G12" s="390"/>
      <c r="H12" s="391"/>
    </row>
    <row r="13" spans="1:8" s="386" customFormat="1" ht="10.5" customHeight="1" thickBot="1" x14ac:dyDescent="0.2">
      <c r="B13" s="387"/>
      <c r="C13" s="388"/>
      <c r="D13" s="388"/>
      <c r="E13" s="388"/>
      <c r="F13" s="389"/>
      <c r="G13" s="390"/>
      <c r="H13" s="373" t="s">
        <v>3370</v>
      </c>
    </row>
    <row r="14" spans="1:8" ht="28.5" customHeight="1" thickBot="1" x14ac:dyDescent="0.25">
      <c r="A14" s="392" t="s">
        <v>3377</v>
      </c>
      <c r="B14" s="393" t="s">
        <v>406</v>
      </c>
      <c r="C14" s="394" t="s">
        <v>4486</v>
      </c>
      <c r="D14" s="394" t="s">
        <v>4487</v>
      </c>
      <c r="E14" s="394" t="s">
        <v>3371</v>
      </c>
      <c r="F14" s="394" t="s">
        <v>3372</v>
      </c>
      <c r="G14" s="394" t="s">
        <v>3378</v>
      </c>
      <c r="H14" s="395" t="s">
        <v>3379</v>
      </c>
    </row>
    <row r="15" spans="1:8" ht="15" customHeight="1" thickBot="1" x14ac:dyDescent="0.2">
      <c r="A15" s="396" t="s">
        <v>3380</v>
      </c>
      <c r="B15" s="397"/>
      <c r="C15" s="398"/>
      <c r="D15" s="398"/>
      <c r="E15" s="399"/>
      <c r="F15" s="400"/>
      <c r="G15" s="401"/>
      <c r="H15" s="402"/>
    </row>
    <row r="16" spans="1:8" s="407" customFormat="1" ht="24" customHeight="1" x14ac:dyDescent="0.2">
      <c r="A16" s="434">
        <v>1</v>
      </c>
      <c r="B16" s="1000" t="s">
        <v>3628</v>
      </c>
      <c r="C16" s="1001">
        <v>0</v>
      </c>
      <c r="D16" s="1001">
        <v>1154.7</v>
      </c>
      <c r="E16" s="1001">
        <v>1138.22</v>
      </c>
      <c r="F16" s="1018">
        <f t="shared" ref="F16:F44" si="1">E16/D16*100</f>
        <v>98.572789469126178</v>
      </c>
      <c r="G16" s="1028" t="s">
        <v>3381</v>
      </c>
      <c r="H16" s="1048" t="s">
        <v>94</v>
      </c>
    </row>
    <row r="17" spans="1:9" s="407" customFormat="1" ht="24" customHeight="1" x14ac:dyDescent="0.2">
      <c r="A17" s="403">
        <f>A16+1</f>
        <v>2</v>
      </c>
      <c r="B17" s="1000" t="s">
        <v>2933</v>
      </c>
      <c r="C17" s="1001">
        <v>700</v>
      </c>
      <c r="D17" s="1001">
        <v>700</v>
      </c>
      <c r="E17" s="1001">
        <v>700</v>
      </c>
      <c r="F17" s="404">
        <f t="shared" si="1"/>
        <v>100</v>
      </c>
      <c r="G17" s="1028" t="s">
        <v>3381</v>
      </c>
      <c r="H17" s="1019" t="s">
        <v>94</v>
      </c>
    </row>
    <row r="18" spans="1:9" s="407" customFormat="1" ht="34.5" customHeight="1" x14ac:dyDescent="0.2">
      <c r="A18" s="403">
        <f t="shared" ref="A18:A43" si="2">A17+1</f>
        <v>3</v>
      </c>
      <c r="B18" s="1000" t="s">
        <v>2881</v>
      </c>
      <c r="C18" s="1001">
        <v>2800</v>
      </c>
      <c r="D18" s="1001">
        <v>2800</v>
      </c>
      <c r="E18" s="1001">
        <v>2800</v>
      </c>
      <c r="F18" s="424">
        <f t="shared" si="1"/>
        <v>100</v>
      </c>
      <c r="G18" s="1028" t="s">
        <v>3381</v>
      </c>
      <c r="H18" s="1019" t="s">
        <v>94</v>
      </c>
    </row>
    <row r="19" spans="1:9" s="407" customFormat="1" ht="24" customHeight="1" x14ac:dyDescent="0.2">
      <c r="A19" s="403">
        <f t="shared" si="2"/>
        <v>4</v>
      </c>
      <c r="B19" s="1000" t="s">
        <v>2114</v>
      </c>
      <c r="C19" s="1001">
        <v>15000</v>
      </c>
      <c r="D19" s="1001">
        <v>16524.190000000002</v>
      </c>
      <c r="E19" s="1001">
        <v>16511.480000000003</v>
      </c>
      <c r="F19" s="424">
        <f t="shared" si="1"/>
        <v>99.923082462740993</v>
      </c>
      <c r="G19" s="1028" t="s">
        <v>3381</v>
      </c>
      <c r="H19" s="1048" t="s">
        <v>94</v>
      </c>
    </row>
    <row r="20" spans="1:9" s="407" customFormat="1" ht="34.5" customHeight="1" x14ac:dyDescent="0.2">
      <c r="A20" s="403">
        <f t="shared" si="2"/>
        <v>5</v>
      </c>
      <c r="B20" s="1000" t="s">
        <v>2124</v>
      </c>
      <c r="C20" s="1001">
        <v>3200</v>
      </c>
      <c r="D20" s="1001">
        <v>3200</v>
      </c>
      <c r="E20" s="1001">
        <v>3101.5</v>
      </c>
      <c r="F20" s="424">
        <f t="shared" si="1"/>
        <v>96.921875</v>
      </c>
      <c r="G20" s="1028" t="s">
        <v>3381</v>
      </c>
      <c r="H20" s="1048" t="s">
        <v>94</v>
      </c>
    </row>
    <row r="21" spans="1:9" s="407" customFormat="1" ht="34.5" customHeight="1" x14ac:dyDescent="0.2">
      <c r="A21" s="403">
        <f t="shared" si="2"/>
        <v>6</v>
      </c>
      <c r="B21" s="1000" t="s">
        <v>2232</v>
      </c>
      <c r="C21" s="1001">
        <v>50000</v>
      </c>
      <c r="D21" s="1001">
        <v>48975.8</v>
      </c>
      <c r="E21" s="1001">
        <v>48975.8</v>
      </c>
      <c r="F21" s="424">
        <f t="shared" si="1"/>
        <v>100</v>
      </c>
      <c r="G21" s="1028" t="s">
        <v>3381</v>
      </c>
      <c r="H21" s="1019" t="s">
        <v>94</v>
      </c>
    </row>
    <row r="22" spans="1:9" s="407" customFormat="1" ht="34.5" customHeight="1" x14ac:dyDescent="0.2">
      <c r="A22" s="403">
        <f t="shared" si="2"/>
        <v>7</v>
      </c>
      <c r="B22" s="1000" t="s">
        <v>2890</v>
      </c>
      <c r="C22" s="1001">
        <v>500</v>
      </c>
      <c r="D22" s="1001">
        <v>500</v>
      </c>
      <c r="E22" s="1001">
        <v>500</v>
      </c>
      <c r="F22" s="424">
        <f t="shared" si="1"/>
        <v>100</v>
      </c>
      <c r="G22" s="1028" t="s">
        <v>3381</v>
      </c>
      <c r="H22" s="991" t="s">
        <v>94</v>
      </c>
    </row>
    <row r="23" spans="1:9" s="410" customFormat="1" ht="24" customHeight="1" x14ac:dyDescent="0.2">
      <c r="A23" s="403">
        <f t="shared" si="2"/>
        <v>8</v>
      </c>
      <c r="B23" s="1000" t="s">
        <v>2108</v>
      </c>
      <c r="C23" s="1001">
        <v>0</v>
      </c>
      <c r="D23" s="1001">
        <v>944341.15</v>
      </c>
      <c r="E23" s="1001">
        <v>944341.11100000003</v>
      </c>
      <c r="F23" s="424">
        <f t="shared" si="1"/>
        <v>99.999995870136544</v>
      </c>
      <c r="G23" s="1028" t="s">
        <v>3381</v>
      </c>
      <c r="H23" s="992" t="s">
        <v>94</v>
      </c>
      <c r="I23" s="92"/>
    </row>
    <row r="24" spans="1:9" s="410" customFormat="1" ht="24" customHeight="1" x14ac:dyDescent="0.2">
      <c r="A24" s="403">
        <f t="shared" si="2"/>
        <v>9</v>
      </c>
      <c r="B24" s="1000" t="s">
        <v>3629</v>
      </c>
      <c r="C24" s="1001">
        <v>12731</v>
      </c>
      <c r="D24" s="1001">
        <v>12331</v>
      </c>
      <c r="E24" s="1001">
        <v>12331</v>
      </c>
      <c r="F24" s="424">
        <f t="shared" si="1"/>
        <v>100</v>
      </c>
      <c r="G24" s="1028" t="s">
        <v>3381</v>
      </c>
      <c r="H24" s="992" t="s">
        <v>94</v>
      </c>
    </row>
    <row r="25" spans="1:9" s="410" customFormat="1" ht="77.25" customHeight="1" x14ac:dyDescent="0.2">
      <c r="A25" s="403">
        <f t="shared" si="2"/>
        <v>10</v>
      </c>
      <c r="B25" s="1000" t="s">
        <v>3449</v>
      </c>
      <c r="C25" s="1001">
        <v>300</v>
      </c>
      <c r="D25" s="1001">
        <v>170</v>
      </c>
      <c r="E25" s="1001">
        <v>159.09100000000001</v>
      </c>
      <c r="F25" s="404">
        <f t="shared" si="1"/>
        <v>93.582941176470598</v>
      </c>
      <c r="G25" s="1028" t="s">
        <v>3381</v>
      </c>
      <c r="H25" s="1047" t="s">
        <v>3450</v>
      </c>
    </row>
    <row r="26" spans="1:9" s="410" customFormat="1" ht="24" customHeight="1" x14ac:dyDescent="0.2">
      <c r="A26" s="403">
        <f t="shared" si="2"/>
        <v>11</v>
      </c>
      <c r="B26" s="1000" t="s">
        <v>3451</v>
      </c>
      <c r="C26" s="1001">
        <v>80</v>
      </c>
      <c r="D26" s="1001">
        <v>80</v>
      </c>
      <c r="E26" s="1001">
        <v>15.972</v>
      </c>
      <c r="F26" s="424">
        <f t="shared" si="1"/>
        <v>19.965</v>
      </c>
      <c r="G26" s="1028" t="s">
        <v>3381</v>
      </c>
      <c r="H26" s="1049" t="s">
        <v>3452</v>
      </c>
    </row>
    <row r="27" spans="1:9" s="410" customFormat="1" ht="12.75" customHeight="1" x14ac:dyDescent="0.2">
      <c r="A27" s="403">
        <f t="shared" si="2"/>
        <v>12</v>
      </c>
      <c r="B27" s="1000" t="s">
        <v>3872</v>
      </c>
      <c r="C27" s="1001">
        <v>200</v>
      </c>
      <c r="D27" s="1001">
        <v>200</v>
      </c>
      <c r="E27" s="1001">
        <v>200</v>
      </c>
      <c r="F27" s="424">
        <f t="shared" si="1"/>
        <v>100</v>
      </c>
      <c r="G27" s="1028" t="s">
        <v>3381</v>
      </c>
      <c r="H27" s="406" t="s">
        <v>94</v>
      </c>
    </row>
    <row r="28" spans="1:9" s="410" customFormat="1" ht="77.25" customHeight="1" x14ac:dyDescent="0.2">
      <c r="A28" s="403">
        <f t="shared" si="2"/>
        <v>13</v>
      </c>
      <c r="B28" s="1000" t="s">
        <v>615</v>
      </c>
      <c r="C28" s="1001">
        <v>600</v>
      </c>
      <c r="D28" s="1001">
        <v>1911.0700000000002</v>
      </c>
      <c r="E28" s="1001">
        <v>1807.5839000000001</v>
      </c>
      <c r="F28" s="424">
        <f t="shared" si="1"/>
        <v>94.584913163829683</v>
      </c>
      <c r="G28" s="1028" t="s">
        <v>3381</v>
      </c>
      <c r="H28" s="1047" t="s">
        <v>4674</v>
      </c>
    </row>
    <row r="29" spans="1:9" s="407" customFormat="1" ht="77.25" customHeight="1" x14ac:dyDescent="0.2">
      <c r="A29" s="403">
        <f t="shared" si="2"/>
        <v>14</v>
      </c>
      <c r="B29" s="454" t="s">
        <v>613</v>
      </c>
      <c r="C29" s="1001">
        <v>200</v>
      </c>
      <c r="D29" s="1001">
        <v>2430</v>
      </c>
      <c r="E29" s="1001">
        <v>2146.4245000000001</v>
      </c>
      <c r="F29" s="424">
        <f t="shared" si="1"/>
        <v>88.330226337448565</v>
      </c>
      <c r="G29" s="1028" t="s">
        <v>3381</v>
      </c>
      <c r="H29" s="1047" t="s">
        <v>4675</v>
      </c>
    </row>
    <row r="30" spans="1:9" s="410" customFormat="1" ht="55.5" customHeight="1" x14ac:dyDescent="0.2">
      <c r="A30" s="403">
        <f t="shared" si="2"/>
        <v>15</v>
      </c>
      <c r="B30" s="454" t="s">
        <v>4676</v>
      </c>
      <c r="C30" s="1001">
        <v>0</v>
      </c>
      <c r="D30" s="1001">
        <v>628.83000000000004</v>
      </c>
      <c r="E30" s="1001">
        <v>564.5680000000001</v>
      </c>
      <c r="F30" s="424">
        <f t="shared" si="1"/>
        <v>89.780703846826654</v>
      </c>
      <c r="G30" s="1028" t="s">
        <v>3381</v>
      </c>
      <c r="H30" s="1047" t="s">
        <v>4677</v>
      </c>
    </row>
    <row r="31" spans="1:9" s="407" customFormat="1" ht="12.75" customHeight="1" x14ac:dyDescent="0.2">
      <c r="A31" s="403">
        <f t="shared" si="2"/>
        <v>16</v>
      </c>
      <c r="B31" s="1000" t="s">
        <v>4678</v>
      </c>
      <c r="C31" s="1001">
        <v>0</v>
      </c>
      <c r="D31" s="1001">
        <v>152.09</v>
      </c>
      <c r="E31" s="1001">
        <v>152.07599999999999</v>
      </c>
      <c r="F31" s="424">
        <f t="shared" si="1"/>
        <v>99.990794924058108</v>
      </c>
      <c r="G31" s="1028" t="s">
        <v>3381</v>
      </c>
      <c r="H31" s="406" t="s">
        <v>94</v>
      </c>
    </row>
    <row r="32" spans="1:9" s="410" customFormat="1" ht="24" customHeight="1" x14ac:dyDescent="0.2">
      <c r="A32" s="403">
        <f t="shared" si="2"/>
        <v>17</v>
      </c>
      <c r="B32" s="1000" t="s">
        <v>3453</v>
      </c>
      <c r="C32" s="1001">
        <v>196</v>
      </c>
      <c r="D32" s="1001">
        <v>25</v>
      </c>
      <c r="E32" s="1001">
        <v>25</v>
      </c>
      <c r="F32" s="424">
        <f t="shared" si="1"/>
        <v>100</v>
      </c>
      <c r="G32" s="1028" t="s">
        <v>3381</v>
      </c>
      <c r="H32" s="406" t="s">
        <v>94</v>
      </c>
    </row>
    <row r="33" spans="1:8" s="410" customFormat="1" ht="12.75" customHeight="1" x14ac:dyDescent="0.2">
      <c r="A33" s="403">
        <f t="shared" si="2"/>
        <v>18</v>
      </c>
      <c r="B33" s="1050" t="s">
        <v>3454</v>
      </c>
      <c r="C33" s="1001">
        <v>0</v>
      </c>
      <c r="D33" s="1001">
        <v>296.20000000000005</v>
      </c>
      <c r="E33" s="1001">
        <v>296.2</v>
      </c>
      <c r="F33" s="1051">
        <f t="shared" si="1"/>
        <v>99.999999999999972</v>
      </c>
      <c r="G33" s="1028" t="s">
        <v>3381</v>
      </c>
      <c r="H33" s="1052" t="s">
        <v>94</v>
      </c>
    </row>
    <row r="34" spans="1:8" s="407" customFormat="1" ht="55.5" customHeight="1" x14ac:dyDescent="0.2">
      <c r="A34" s="403">
        <f t="shared" si="2"/>
        <v>19</v>
      </c>
      <c r="B34" s="1050" t="s">
        <v>3455</v>
      </c>
      <c r="C34" s="1001">
        <v>0</v>
      </c>
      <c r="D34" s="1001">
        <v>2599</v>
      </c>
      <c r="E34" s="1001">
        <v>2353.2950000000001</v>
      </c>
      <c r="F34" s="1051">
        <f t="shared" si="1"/>
        <v>90.546171604463254</v>
      </c>
      <c r="G34" s="1028" t="s">
        <v>3381</v>
      </c>
      <c r="H34" s="1052" t="s">
        <v>4679</v>
      </c>
    </row>
    <row r="35" spans="1:8" s="407" customFormat="1" ht="89.25" customHeight="1" x14ac:dyDescent="0.2">
      <c r="A35" s="403">
        <f t="shared" si="2"/>
        <v>20</v>
      </c>
      <c r="B35" s="1053" t="s">
        <v>3456</v>
      </c>
      <c r="C35" s="1001">
        <v>0</v>
      </c>
      <c r="D35" s="1001">
        <v>13299.999999999998</v>
      </c>
      <c r="E35" s="1001">
        <v>10167.279999999999</v>
      </c>
      <c r="F35" s="1051">
        <f t="shared" si="1"/>
        <v>76.445714285714288</v>
      </c>
      <c r="G35" s="1028" t="s">
        <v>3381</v>
      </c>
      <c r="H35" s="406" t="s">
        <v>4680</v>
      </c>
    </row>
    <row r="36" spans="1:8" s="407" customFormat="1" ht="12.75" customHeight="1" x14ac:dyDescent="0.2">
      <c r="A36" s="403">
        <f t="shared" si="2"/>
        <v>21</v>
      </c>
      <c r="B36" s="411" t="s">
        <v>3457</v>
      </c>
      <c r="C36" s="412">
        <v>0</v>
      </c>
      <c r="D36" s="412">
        <v>150</v>
      </c>
      <c r="E36" s="412">
        <v>150</v>
      </c>
      <c r="F36" s="1015">
        <f t="shared" si="1"/>
        <v>100</v>
      </c>
      <c r="G36" s="1028" t="s">
        <v>3382</v>
      </c>
      <c r="H36" s="406" t="s">
        <v>94</v>
      </c>
    </row>
    <row r="37" spans="1:8" s="407" customFormat="1" ht="24" customHeight="1" x14ac:dyDescent="0.2">
      <c r="A37" s="403">
        <f t="shared" si="2"/>
        <v>22</v>
      </c>
      <c r="B37" s="1027" t="s">
        <v>4681</v>
      </c>
      <c r="C37" s="1014">
        <v>0</v>
      </c>
      <c r="D37" s="1014">
        <v>50</v>
      </c>
      <c r="E37" s="1014">
        <v>50</v>
      </c>
      <c r="F37" s="1015">
        <f t="shared" si="1"/>
        <v>100</v>
      </c>
      <c r="G37" s="1028" t="s">
        <v>3382</v>
      </c>
      <c r="H37" s="406" t="s">
        <v>94</v>
      </c>
    </row>
    <row r="38" spans="1:8" s="407" customFormat="1" ht="24" customHeight="1" x14ac:dyDescent="0.2">
      <c r="A38" s="403">
        <f t="shared" si="2"/>
        <v>23</v>
      </c>
      <c r="B38" s="1027" t="s">
        <v>4682</v>
      </c>
      <c r="C38" s="1014">
        <v>0</v>
      </c>
      <c r="D38" s="1014">
        <v>10</v>
      </c>
      <c r="E38" s="1014">
        <v>10</v>
      </c>
      <c r="F38" s="449">
        <f t="shared" si="1"/>
        <v>100</v>
      </c>
      <c r="G38" s="1028" t="s">
        <v>3382</v>
      </c>
      <c r="H38" s="406" t="s">
        <v>94</v>
      </c>
    </row>
    <row r="39" spans="1:8" s="407" customFormat="1" ht="24" customHeight="1" x14ac:dyDescent="0.2">
      <c r="A39" s="403">
        <f t="shared" si="2"/>
        <v>24</v>
      </c>
      <c r="B39" s="1027" t="s">
        <v>4683</v>
      </c>
      <c r="C39" s="1014">
        <v>0</v>
      </c>
      <c r="D39" s="1014">
        <v>400</v>
      </c>
      <c r="E39" s="1014">
        <v>400</v>
      </c>
      <c r="F39" s="1015">
        <f t="shared" si="1"/>
        <v>100</v>
      </c>
      <c r="G39" s="1028" t="s">
        <v>3382</v>
      </c>
      <c r="H39" s="406" t="s">
        <v>94</v>
      </c>
    </row>
    <row r="40" spans="1:8" s="407" customFormat="1" ht="24" customHeight="1" x14ac:dyDescent="0.2">
      <c r="A40" s="403">
        <f t="shared" si="2"/>
        <v>25</v>
      </c>
      <c r="B40" s="1027" t="s">
        <v>4684</v>
      </c>
      <c r="C40" s="1014">
        <v>0</v>
      </c>
      <c r="D40" s="1014">
        <v>300</v>
      </c>
      <c r="E40" s="1014">
        <v>300</v>
      </c>
      <c r="F40" s="1015">
        <f t="shared" si="1"/>
        <v>100</v>
      </c>
      <c r="G40" s="1028" t="s">
        <v>3386</v>
      </c>
      <c r="H40" s="406" t="s">
        <v>94</v>
      </c>
    </row>
    <row r="41" spans="1:8" s="407" customFormat="1" ht="24" customHeight="1" x14ac:dyDescent="0.2">
      <c r="A41" s="403">
        <f t="shared" si="2"/>
        <v>26</v>
      </c>
      <c r="B41" s="1027" t="s">
        <v>4685</v>
      </c>
      <c r="C41" s="1014">
        <v>0</v>
      </c>
      <c r="D41" s="1014">
        <v>400</v>
      </c>
      <c r="E41" s="1014">
        <v>400</v>
      </c>
      <c r="F41" s="1015">
        <f t="shared" si="1"/>
        <v>100</v>
      </c>
      <c r="G41" s="1028" t="s">
        <v>3382</v>
      </c>
      <c r="H41" s="406" t="s">
        <v>94</v>
      </c>
    </row>
    <row r="42" spans="1:8" s="407" customFormat="1" ht="24" customHeight="1" x14ac:dyDescent="0.2">
      <c r="A42" s="403">
        <f t="shared" si="2"/>
        <v>27</v>
      </c>
      <c r="B42" s="1027" t="s">
        <v>4686</v>
      </c>
      <c r="C42" s="1014">
        <v>0</v>
      </c>
      <c r="D42" s="1014">
        <v>120</v>
      </c>
      <c r="E42" s="1014">
        <v>120</v>
      </c>
      <c r="F42" s="1015">
        <f t="shared" si="1"/>
        <v>100</v>
      </c>
      <c r="G42" s="1028" t="s">
        <v>3382</v>
      </c>
      <c r="H42" s="406" t="s">
        <v>94</v>
      </c>
    </row>
    <row r="43" spans="1:8" s="407" customFormat="1" ht="24" customHeight="1" x14ac:dyDescent="0.2">
      <c r="A43" s="403">
        <f t="shared" si="2"/>
        <v>28</v>
      </c>
      <c r="B43" s="1027" t="s">
        <v>4687</v>
      </c>
      <c r="C43" s="1014">
        <v>0</v>
      </c>
      <c r="D43" s="1014">
        <v>300</v>
      </c>
      <c r="E43" s="1014">
        <v>300</v>
      </c>
      <c r="F43" s="1015">
        <f t="shared" si="1"/>
        <v>100</v>
      </c>
      <c r="G43" s="1028" t="s">
        <v>3382</v>
      </c>
      <c r="H43" s="406" t="s">
        <v>94</v>
      </c>
    </row>
    <row r="44" spans="1:8" s="418" customFormat="1" ht="13.5" customHeight="1" thickBot="1" x14ac:dyDescent="0.25">
      <c r="A44" s="1225" t="s">
        <v>365</v>
      </c>
      <c r="B44" s="1226"/>
      <c r="C44" s="414">
        <f>SUM(C16:C43)</f>
        <v>86507</v>
      </c>
      <c r="D44" s="414">
        <f>SUM(D16:D43)</f>
        <v>1054049.0299999998</v>
      </c>
      <c r="E44" s="414">
        <f>SUM(E16:E43)</f>
        <v>1050016.6014</v>
      </c>
      <c r="F44" s="415">
        <f t="shared" si="1"/>
        <v>99.617434437561243</v>
      </c>
      <c r="G44" s="416"/>
      <c r="H44" s="417"/>
    </row>
    <row r="45" spans="1:8" s="372" customFormat="1" ht="18" customHeight="1" thickBot="1" x14ac:dyDescent="0.2">
      <c r="A45" s="396" t="s">
        <v>3374</v>
      </c>
      <c r="B45" s="419"/>
      <c r="C45" s="420"/>
      <c r="D45" s="420"/>
      <c r="E45" s="421"/>
      <c r="F45" s="400"/>
      <c r="G45" s="401"/>
      <c r="H45" s="422"/>
    </row>
    <row r="46" spans="1:8" s="407" customFormat="1" ht="24" customHeight="1" x14ac:dyDescent="0.2">
      <c r="A46" s="423">
        <f>A43+1</f>
        <v>29</v>
      </c>
      <c r="B46" s="1004" t="s">
        <v>1985</v>
      </c>
      <c r="C46" s="1005">
        <v>53900</v>
      </c>
      <c r="D46" s="1005">
        <v>50900</v>
      </c>
      <c r="E46" s="1005">
        <v>50900</v>
      </c>
      <c r="F46" s="424">
        <f t="shared" ref="F46:F54" si="3">E46/D46*100</f>
        <v>100</v>
      </c>
      <c r="G46" s="425" t="s">
        <v>3381</v>
      </c>
      <c r="H46" s="991" t="s">
        <v>94</v>
      </c>
    </row>
    <row r="47" spans="1:8" s="407" customFormat="1" ht="24" customHeight="1" x14ac:dyDescent="0.2">
      <c r="A47" s="403">
        <f t="shared" ref="A47:A53" si="4">A46+1</f>
        <v>30</v>
      </c>
      <c r="B47" s="1004" t="s">
        <v>1986</v>
      </c>
      <c r="C47" s="1005">
        <v>26100</v>
      </c>
      <c r="D47" s="1005">
        <v>25800</v>
      </c>
      <c r="E47" s="1005">
        <v>25800</v>
      </c>
      <c r="F47" s="424">
        <f t="shared" si="3"/>
        <v>100</v>
      </c>
      <c r="G47" s="425" t="s">
        <v>3381</v>
      </c>
      <c r="H47" s="991" t="s">
        <v>94</v>
      </c>
    </row>
    <row r="48" spans="1:8" s="407" customFormat="1" ht="24" customHeight="1" x14ac:dyDescent="0.2">
      <c r="A48" s="403">
        <f t="shared" si="4"/>
        <v>31</v>
      </c>
      <c r="B48" s="1054" t="s">
        <v>1984</v>
      </c>
      <c r="C48" s="1005">
        <v>0</v>
      </c>
      <c r="D48" s="1005">
        <v>340</v>
      </c>
      <c r="E48" s="1005">
        <v>340</v>
      </c>
      <c r="F48" s="424">
        <f t="shared" si="3"/>
        <v>100</v>
      </c>
      <c r="G48" s="1055" t="s">
        <v>3381</v>
      </c>
      <c r="H48" s="1056" t="s">
        <v>94</v>
      </c>
    </row>
    <row r="49" spans="1:8" s="407" customFormat="1" ht="34.5" customHeight="1" x14ac:dyDescent="0.2">
      <c r="A49" s="403">
        <f t="shared" si="4"/>
        <v>32</v>
      </c>
      <c r="B49" s="1054" t="s">
        <v>3458</v>
      </c>
      <c r="C49" s="1005">
        <v>8400</v>
      </c>
      <c r="D49" s="1005">
        <v>6000</v>
      </c>
      <c r="E49" s="1005">
        <v>6000</v>
      </c>
      <c r="F49" s="424">
        <f t="shared" si="3"/>
        <v>100</v>
      </c>
      <c r="G49" s="1055" t="s">
        <v>3381</v>
      </c>
      <c r="H49" s="991" t="s">
        <v>94</v>
      </c>
    </row>
    <row r="50" spans="1:8" s="407" customFormat="1" ht="12.75" customHeight="1" x14ac:dyDescent="0.2">
      <c r="A50" s="403">
        <f t="shared" si="4"/>
        <v>33</v>
      </c>
      <c r="B50" s="1054" t="s">
        <v>2003</v>
      </c>
      <c r="C50" s="1005">
        <v>2000</v>
      </c>
      <c r="D50" s="1005">
        <v>1300</v>
      </c>
      <c r="E50" s="1005">
        <v>1300</v>
      </c>
      <c r="F50" s="424">
        <f t="shared" si="3"/>
        <v>100</v>
      </c>
      <c r="G50" s="1055" t="s">
        <v>3381</v>
      </c>
      <c r="H50" s="991" t="s">
        <v>94</v>
      </c>
    </row>
    <row r="51" spans="1:8" s="407" customFormat="1" ht="34.5" customHeight="1" x14ac:dyDescent="0.2">
      <c r="A51" s="403">
        <f t="shared" si="4"/>
        <v>34</v>
      </c>
      <c r="B51" s="1054" t="s">
        <v>1987</v>
      </c>
      <c r="C51" s="1005">
        <v>19050</v>
      </c>
      <c r="D51" s="1005">
        <v>4400</v>
      </c>
      <c r="E51" s="1005">
        <v>4400</v>
      </c>
      <c r="F51" s="424">
        <f t="shared" si="3"/>
        <v>100</v>
      </c>
      <c r="G51" s="1028" t="s">
        <v>3381</v>
      </c>
      <c r="H51" s="1049" t="s">
        <v>4688</v>
      </c>
    </row>
    <row r="52" spans="1:8" s="407" customFormat="1" ht="24" customHeight="1" x14ac:dyDescent="0.2">
      <c r="A52" s="403">
        <f t="shared" si="4"/>
        <v>35</v>
      </c>
      <c r="B52" s="1054" t="s">
        <v>4091</v>
      </c>
      <c r="C52" s="1005">
        <v>0</v>
      </c>
      <c r="D52" s="1005">
        <v>359319</v>
      </c>
      <c r="E52" s="1005">
        <v>359319</v>
      </c>
      <c r="F52" s="424">
        <f t="shared" si="3"/>
        <v>100</v>
      </c>
      <c r="G52" s="425" t="s">
        <v>3381</v>
      </c>
      <c r="H52" s="991" t="s">
        <v>94</v>
      </c>
    </row>
    <row r="53" spans="1:8" s="407" customFormat="1" ht="34.5" customHeight="1" x14ac:dyDescent="0.2">
      <c r="A53" s="403">
        <f t="shared" si="4"/>
        <v>36</v>
      </c>
      <c r="B53" s="1054" t="s">
        <v>3456</v>
      </c>
      <c r="C53" s="1005">
        <v>0</v>
      </c>
      <c r="D53" s="1005">
        <v>6700</v>
      </c>
      <c r="E53" s="1005">
        <v>5377.76</v>
      </c>
      <c r="F53" s="424">
        <f t="shared" si="3"/>
        <v>80.265074626865669</v>
      </c>
      <c r="G53" s="1055" t="s">
        <v>3381</v>
      </c>
      <c r="H53" s="1025" t="s">
        <v>4689</v>
      </c>
    </row>
    <row r="54" spans="1:8" s="367" customFormat="1" ht="13.5" customHeight="1" thickBot="1" x14ac:dyDescent="0.25">
      <c r="A54" s="1225" t="s">
        <v>365</v>
      </c>
      <c r="B54" s="1226"/>
      <c r="C54" s="414">
        <f>SUM(C46:C53)</f>
        <v>109450</v>
      </c>
      <c r="D54" s="414">
        <f>SUM(D46:D53)</f>
        <v>454759</v>
      </c>
      <c r="E54" s="414">
        <f>SUM(E46:E53)</f>
        <v>453436.76</v>
      </c>
      <c r="F54" s="415">
        <f t="shared" si="3"/>
        <v>99.709243797264051</v>
      </c>
      <c r="G54" s="426"/>
      <c r="H54" s="417"/>
    </row>
    <row r="55" spans="1:8" s="372" customFormat="1" ht="18" customHeight="1" thickBot="1" x14ac:dyDescent="0.2">
      <c r="A55" s="1029" t="s">
        <v>3448</v>
      </c>
      <c r="B55" s="1030"/>
      <c r="C55" s="1031"/>
      <c r="D55" s="1031"/>
      <c r="E55" s="1031"/>
      <c r="F55" s="1032"/>
      <c r="G55" s="1033"/>
      <c r="H55" s="990"/>
    </row>
    <row r="56" spans="1:8" s="407" customFormat="1" ht="24" customHeight="1" x14ac:dyDescent="0.2">
      <c r="A56" s="434">
        <f>A53+1</f>
        <v>37</v>
      </c>
      <c r="B56" s="1034" t="s">
        <v>4690</v>
      </c>
      <c r="C56" s="1035">
        <v>70000</v>
      </c>
      <c r="D56" s="1035">
        <v>70000</v>
      </c>
      <c r="E56" s="1035">
        <v>70000</v>
      </c>
      <c r="F56" s="442">
        <f>E56/D56*100</f>
        <v>100</v>
      </c>
      <c r="G56" s="1036" t="s">
        <v>3381</v>
      </c>
      <c r="H56" s="1057" t="s">
        <v>94</v>
      </c>
    </row>
    <row r="57" spans="1:8" s="367" customFormat="1" ht="13.5" customHeight="1" thickBot="1" x14ac:dyDescent="0.25">
      <c r="A57" s="1232" t="s">
        <v>365</v>
      </c>
      <c r="B57" s="1233"/>
      <c r="C57" s="455">
        <f>SUM(C56:C56)</f>
        <v>70000</v>
      </c>
      <c r="D57" s="455">
        <f>SUM(D56:D56)</f>
        <v>70000</v>
      </c>
      <c r="E57" s="455">
        <f>SUM(E56:E56)</f>
        <v>70000</v>
      </c>
      <c r="F57" s="456">
        <f>E57/D57*100</f>
        <v>100</v>
      </c>
      <c r="G57" s="426"/>
      <c r="H57" s="1038"/>
    </row>
    <row r="58" spans="1:8" ht="18" customHeight="1" thickBot="1" x14ac:dyDescent="0.2">
      <c r="A58" s="1006" t="s">
        <v>3391</v>
      </c>
      <c r="B58" s="1007"/>
      <c r="C58" s="1008"/>
      <c r="D58" s="1008"/>
      <c r="E58" s="1009"/>
      <c r="F58" s="1010"/>
      <c r="G58" s="1011"/>
      <c r="H58" s="1012"/>
    </row>
    <row r="59" spans="1:8" s="367" customFormat="1" ht="24" customHeight="1" x14ac:dyDescent="0.2">
      <c r="A59" s="423">
        <f>A56+1</f>
        <v>38</v>
      </c>
      <c r="B59" s="1000" t="s">
        <v>388</v>
      </c>
      <c r="C59" s="1001">
        <v>0</v>
      </c>
      <c r="D59" s="1001">
        <v>18308.580000000002</v>
      </c>
      <c r="E59" s="1001">
        <v>17975.105769999998</v>
      </c>
      <c r="F59" s="424">
        <f t="shared" ref="F59:F79" si="5">E59/D59*100</f>
        <v>98.178590420447662</v>
      </c>
      <c r="G59" s="425" t="s">
        <v>3382</v>
      </c>
      <c r="H59" s="444" t="s">
        <v>94</v>
      </c>
    </row>
    <row r="60" spans="1:8" s="367" customFormat="1" ht="24" customHeight="1" x14ac:dyDescent="0.2">
      <c r="A60" s="403">
        <f t="shared" ref="A60:A78" si="6">A59+1</f>
        <v>39</v>
      </c>
      <c r="B60" s="1000" t="s">
        <v>3666</v>
      </c>
      <c r="C60" s="1001">
        <v>0</v>
      </c>
      <c r="D60" s="1001">
        <v>700</v>
      </c>
      <c r="E60" s="1001">
        <v>640.23399999999992</v>
      </c>
      <c r="F60" s="424">
        <f t="shared" si="5"/>
        <v>91.461999999999989</v>
      </c>
      <c r="G60" s="425" t="s">
        <v>3382</v>
      </c>
      <c r="H60" s="1049" t="s">
        <v>4691</v>
      </c>
    </row>
    <row r="61" spans="1:8" s="367" customFormat="1" ht="24" customHeight="1" x14ac:dyDescent="0.2">
      <c r="A61" s="403">
        <f t="shared" si="6"/>
        <v>40</v>
      </c>
      <c r="B61" s="1000" t="s">
        <v>3667</v>
      </c>
      <c r="C61" s="1001">
        <v>0</v>
      </c>
      <c r="D61" s="1001">
        <v>4029.7</v>
      </c>
      <c r="E61" s="1001">
        <v>4029.6930000000002</v>
      </c>
      <c r="F61" s="404">
        <f t="shared" si="5"/>
        <v>99.99982628979825</v>
      </c>
      <c r="G61" s="428" t="s">
        <v>3382</v>
      </c>
      <c r="H61" s="406" t="s">
        <v>94</v>
      </c>
    </row>
    <row r="62" spans="1:8" s="367" customFormat="1" ht="45" customHeight="1" x14ac:dyDescent="0.2">
      <c r="A62" s="403">
        <f t="shared" si="6"/>
        <v>41</v>
      </c>
      <c r="B62" s="1000" t="s">
        <v>4692</v>
      </c>
      <c r="C62" s="1001">
        <v>0</v>
      </c>
      <c r="D62" s="1001">
        <v>4500</v>
      </c>
      <c r="E62" s="1001">
        <v>0</v>
      </c>
      <c r="F62" s="424">
        <f t="shared" si="5"/>
        <v>0</v>
      </c>
      <c r="G62" s="429" t="s">
        <v>3386</v>
      </c>
      <c r="H62" s="1019" t="s">
        <v>4693</v>
      </c>
    </row>
    <row r="63" spans="1:8" s="367" customFormat="1" ht="78" customHeight="1" x14ac:dyDescent="0.2">
      <c r="A63" s="403">
        <f t="shared" si="6"/>
        <v>42</v>
      </c>
      <c r="B63" s="1000" t="s">
        <v>387</v>
      </c>
      <c r="C63" s="1001">
        <v>17500</v>
      </c>
      <c r="D63" s="1001">
        <v>17352.38</v>
      </c>
      <c r="E63" s="1001">
        <v>10700.34319</v>
      </c>
      <c r="F63" s="424">
        <f t="shared" si="5"/>
        <v>61.664988837266122</v>
      </c>
      <c r="G63" s="429" t="s">
        <v>3386</v>
      </c>
      <c r="H63" s="1019" t="s">
        <v>4694</v>
      </c>
    </row>
    <row r="64" spans="1:8" s="367" customFormat="1" ht="24" customHeight="1" x14ac:dyDescent="0.2">
      <c r="A64" s="403">
        <f t="shared" si="6"/>
        <v>43</v>
      </c>
      <c r="B64" s="1000" t="s">
        <v>3459</v>
      </c>
      <c r="C64" s="1001">
        <v>3500</v>
      </c>
      <c r="D64" s="1001">
        <v>0</v>
      </c>
      <c r="E64" s="1001">
        <v>0</v>
      </c>
      <c r="F64" s="424" t="s">
        <v>195</v>
      </c>
      <c r="G64" s="429" t="s">
        <v>3386</v>
      </c>
      <c r="H64" s="445" t="s">
        <v>4695</v>
      </c>
    </row>
    <row r="65" spans="1:9" s="367" customFormat="1" ht="34.5" customHeight="1" x14ac:dyDescent="0.2">
      <c r="A65" s="403">
        <f t="shared" si="6"/>
        <v>44</v>
      </c>
      <c r="B65" s="1000" t="s">
        <v>3669</v>
      </c>
      <c r="C65" s="1001">
        <v>0</v>
      </c>
      <c r="D65" s="1001">
        <v>330.57</v>
      </c>
      <c r="E65" s="1001">
        <v>330.56565000000001</v>
      </c>
      <c r="F65" s="424">
        <f t="shared" si="5"/>
        <v>99.998684091115351</v>
      </c>
      <c r="G65" s="429" t="s">
        <v>3382</v>
      </c>
      <c r="H65" s="992" t="s">
        <v>94</v>
      </c>
    </row>
    <row r="66" spans="1:9" s="367" customFormat="1" ht="34.5" customHeight="1" x14ac:dyDescent="0.2">
      <c r="A66" s="403">
        <f t="shared" si="6"/>
        <v>45</v>
      </c>
      <c r="B66" s="1000" t="s">
        <v>3460</v>
      </c>
      <c r="C66" s="1001">
        <v>0</v>
      </c>
      <c r="D66" s="1001">
        <v>2591</v>
      </c>
      <c r="E66" s="1001">
        <v>1459.105</v>
      </c>
      <c r="F66" s="424">
        <f t="shared" si="5"/>
        <v>56.314357390968738</v>
      </c>
      <c r="G66" s="429" t="s">
        <v>3386</v>
      </c>
      <c r="H66" s="1026" t="s">
        <v>4696</v>
      </c>
    </row>
    <row r="67" spans="1:9" s="367" customFormat="1" ht="24" customHeight="1" x14ac:dyDescent="0.2">
      <c r="A67" s="403">
        <f t="shared" si="6"/>
        <v>46</v>
      </c>
      <c r="B67" s="1000" t="s">
        <v>385</v>
      </c>
      <c r="C67" s="1001">
        <v>0</v>
      </c>
      <c r="D67" s="1001">
        <v>3550</v>
      </c>
      <c r="E67" s="1001">
        <v>3526.721</v>
      </c>
      <c r="F67" s="424">
        <f t="shared" si="5"/>
        <v>99.34425352112676</v>
      </c>
      <c r="G67" s="428" t="s">
        <v>3381</v>
      </c>
      <c r="H67" s="406" t="s">
        <v>94</v>
      </c>
    </row>
    <row r="68" spans="1:9" s="367" customFormat="1" ht="110.25" customHeight="1" x14ac:dyDescent="0.2">
      <c r="A68" s="403">
        <f t="shared" si="6"/>
        <v>47</v>
      </c>
      <c r="B68" s="1000" t="s">
        <v>3357</v>
      </c>
      <c r="C68" s="1001">
        <v>18000</v>
      </c>
      <c r="D68" s="1001">
        <v>771.3</v>
      </c>
      <c r="E68" s="1001">
        <v>589.27</v>
      </c>
      <c r="F68" s="424">
        <f t="shared" si="5"/>
        <v>76.399585116037855</v>
      </c>
      <c r="G68" s="429" t="s">
        <v>3386</v>
      </c>
      <c r="H68" s="1019" t="s">
        <v>4697</v>
      </c>
    </row>
    <row r="69" spans="1:9" s="367" customFormat="1" ht="120" customHeight="1" x14ac:dyDescent="0.2">
      <c r="A69" s="403">
        <f t="shared" si="6"/>
        <v>48</v>
      </c>
      <c r="B69" s="1000" t="s">
        <v>3356</v>
      </c>
      <c r="C69" s="1001">
        <v>4000</v>
      </c>
      <c r="D69" s="1001">
        <v>158.22999999999999</v>
      </c>
      <c r="E69" s="1001">
        <v>157.30000000000001</v>
      </c>
      <c r="F69" s="424">
        <f t="shared" si="5"/>
        <v>99.4122479934273</v>
      </c>
      <c r="G69" s="429" t="s">
        <v>3386</v>
      </c>
      <c r="H69" s="1019" t="s">
        <v>4698</v>
      </c>
    </row>
    <row r="70" spans="1:9" s="367" customFormat="1" ht="24" customHeight="1" x14ac:dyDescent="0.2">
      <c r="A70" s="403">
        <f t="shared" si="6"/>
        <v>49</v>
      </c>
      <c r="B70" s="1000" t="s">
        <v>3461</v>
      </c>
      <c r="C70" s="1001">
        <v>0</v>
      </c>
      <c r="D70" s="1001">
        <v>344.18</v>
      </c>
      <c r="E70" s="1001">
        <v>344.17570000000001</v>
      </c>
      <c r="F70" s="424">
        <f t="shared" si="5"/>
        <v>99.998750653727697</v>
      </c>
      <c r="G70" s="429" t="s">
        <v>3382</v>
      </c>
      <c r="H70" s="445" t="s">
        <v>386</v>
      </c>
    </row>
    <row r="71" spans="1:9" s="367" customFormat="1" ht="24" customHeight="1" x14ac:dyDescent="0.2">
      <c r="A71" s="403">
        <f t="shared" si="6"/>
        <v>50</v>
      </c>
      <c r="B71" s="1000" t="s">
        <v>3462</v>
      </c>
      <c r="C71" s="1001">
        <v>0</v>
      </c>
      <c r="D71" s="1001">
        <v>2600</v>
      </c>
      <c r="E71" s="1001">
        <v>2577.232</v>
      </c>
      <c r="F71" s="404">
        <f t="shared" si="5"/>
        <v>99.124307692307696</v>
      </c>
      <c r="G71" s="429" t="s">
        <v>3382</v>
      </c>
      <c r="H71" s="445" t="s">
        <v>386</v>
      </c>
    </row>
    <row r="72" spans="1:9" s="367" customFormat="1" ht="24" customHeight="1" x14ac:dyDescent="0.2">
      <c r="A72" s="403">
        <f t="shared" si="6"/>
        <v>51</v>
      </c>
      <c r="B72" s="1000" t="s">
        <v>3355</v>
      </c>
      <c r="C72" s="1001">
        <v>0</v>
      </c>
      <c r="D72" s="1001">
        <v>91.64</v>
      </c>
      <c r="E72" s="1001">
        <v>91.638000000000005</v>
      </c>
      <c r="F72" s="424">
        <f t="shared" si="5"/>
        <v>99.997817546922747</v>
      </c>
      <c r="G72" s="429" t="s">
        <v>3382</v>
      </c>
      <c r="H72" s="445" t="s">
        <v>386</v>
      </c>
    </row>
    <row r="73" spans="1:9" s="367" customFormat="1" ht="24" customHeight="1" x14ac:dyDescent="0.2">
      <c r="A73" s="403">
        <f t="shared" si="6"/>
        <v>52</v>
      </c>
      <c r="B73" s="1000" t="s">
        <v>3673</v>
      </c>
      <c r="C73" s="1001">
        <v>8000</v>
      </c>
      <c r="D73" s="1001">
        <v>8000</v>
      </c>
      <c r="E73" s="1001">
        <v>8000</v>
      </c>
      <c r="F73" s="424">
        <f t="shared" si="5"/>
        <v>100</v>
      </c>
      <c r="G73" s="429" t="s">
        <v>3382</v>
      </c>
      <c r="H73" s="445" t="s">
        <v>386</v>
      </c>
    </row>
    <row r="74" spans="1:9" s="367" customFormat="1" ht="89.25" customHeight="1" x14ac:dyDescent="0.2">
      <c r="A74" s="403">
        <f t="shared" si="6"/>
        <v>53</v>
      </c>
      <c r="B74" s="1000" t="s">
        <v>4699</v>
      </c>
      <c r="C74" s="1001">
        <v>1000</v>
      </c>
      <c r="D74" s="1001">
        <v>1000</v>
      </c>
      <c r="E74" s="1001">
        <v>292.21499999999997</v>
      </c>
      <c r="F74" s="424">
        <f t="shared" si="5"/>
        <v>29.221499999999999</v>
      </c>
      <c r="G74" s="429" t="s">
        <v>3386</v>
      </c>
      <c r="H74" s="1024" t="s">
        <v>4700</v>
      </c>
    </row>
    <row r="75" spans="1:9" s="367" customFormat="1" ht="45" customHeight="1" x14ac:dyDescent="0.2">
      <c r="A75" s="403">
        <f t="shared" si="6"/>
        <v>54</v>
      </c>
      <c r="B75" s="1000" t="s">
        <v>4701</v>
      </c>
      <c r="C75" s="1001">
        <v>3000</v>
      </c>
      <c r="D75" s="1001">
        <v>3000</v>
      </c>
      <c r="E75" s="1001">
        <v>0</v>
      </c>
      <c r="F75" s="424">
        <f t="shared" si="5"/>
        <v>0</v>
      </c>
      <c r="G75" s="429" t="s">
        <v>3386</v>
      </c>
      <c r="H75" s="1024" t="s">
        <v>4702</v>
      </c>
      <c r="I75" s="431"/>
    </row>
    <row r="76" spans="1:9" s="367" customFormat="1" ht="24" customHeight="1" x14ac:dyDescent="0.2">
      <c r="A76" s="403">
        <f t="shared" si="6"/>
        <v>55</v>
      </c>
      <c r="B76" s="1000" t="s">
        <v>3463</v>
      </c>
      <c r="C76" s="1001">
        <v>0</v>
      </c>
      <c r="D76" s="1001">
        <v>300</v>
      </c>
      <c r="E76" s="1001">
        <v>300</v>
      </c>
      <c r="F76" s="424">
        <f t="shared" si="5"/>
        <v>100</v>
      </c>
      <c r="G76" s="430" t="s">
        <v>3382</v>
      </c>
      <c r="H76" s="445" t="s">
        <v>386</v>
      </c>
    </row>
    <row r="77" spans="1:9" s="367" customFormat="1" ht="45" customHeight="1" x14ac:dyDescent="0.2">
      <c r="A77" s="403">
        <f t="shared" si="6"/>
        <v>56</v>
      </c>
      <c r="B77" s="1000" t="s">
        <v>4703</v>
      </c>
      <c r="C77" s="1001">
        <v>0</v>
      </c>
      <c r="D77" s="1001">
        <v>700</v>
      </c>
      <c r="E77" s="1001">
        <v>0</v>
      </c>
      <c r="F77" s="424">
        <f t="shared" si="5"/>
        <v>0</v>
      </c>
      <c r="G77" s="430" t="s">
        <v>3386</v>
      </c>
      <c r="H77" s="1024" t="s">
        <v>4704</v>
      </c>
    </row>
    <row r="78" spans="1:9" s="367" customFormat="1" ht="45" customHeight="1" x14ac:dyDescent="0.2">
      <c r="A78" s="403">
        <f t="shared" si="6"/>
        <v>57</v>
      </c>
      <c r="B78" s="1000" t="s">
        <v>4705</v>
      </c>
      <c r="C78" s="1001">
        <v>0</v>
      </c>
      <c r="D78" s="1001">
        <v>850</v>
      </c>
      <c r="E78" s="1001">
        <v>0</v>
      </c>
      <c r="F78" s="424">
        <f t="shared" si="5"/>
        <v>0</v>
      </c>
      <c r="G78" s="430" t="s">
        <v>3386</v>
      </c>
      <c r="H78" s="1025" t="s">
        <v>4706</v>
      </c>
    </row>
    <row r="79" spans="1:9" s="367" customFormat="1" ht="13.5" customHeight="1" thickBot="1" x14ac:dyDescent="0.25">
      <c r="A79" s="1225" t="s">
        <v>365</v>
      </c>
      <c r="B79" s="1226"/>
      <c r="C79" s="414">
        <f>SUM(C59:C78)</f>
        <v>55000</v>
      </c>
      <c r="D79" s="432">
        <f>SUM(D59:D78)</f>
        <v>69177.580000000016</v>
      </c>
      <c r="E79" s="432">
        <f>SUM(E59:E78)</f>
        <v>51013.598309999994</v>
      </c>
      <c r="F79" s="433">
        <f t="shared" si="5"/>
        <v>73.742964570313077</v>
      </c>
      <c r="G79" s="416"/>
      <c r="H79" s="458"/>
    </row>
    <row r="80" spans="1:9" ht="18" customHeight="1" thickBot="1" x14ac:dyDescent="0.2">
      <c r="A80" s="396" t="s">
        <v>3376</v>
      </c>
      <c r="B80" s="397"/>
      <c r="C80" s="398"/>
      <c r="D80" s="398"/>
      <c r="E80" s="399"/>
      <c r="F80" s="400"/>
      <c r="G80" s="401"/>
      <c r="H80" s="457"/>
    </row>
    <row r="81" spans="1:8" s="367" customFormat="1" ht="24" customHeight="1" x14ac:dyDescent="0.2">
      <c r="A81" s="423">
        <f>A78+1</f>
        <v>58</v>
      </c>
      <c r="B81" s="1000" t="s">
        <v>741</v>
      </c>
      <c r="C81" s="1001">
        <v>0</v>
      </c>
      <c r="D81" s="1001">
        <v>5606.0899999999992</v>
      </c>
      <c r="E81" s="1001">
        <v>5606.0361999999986</v>
      </c>
      <c r="F81" s="424">
        <f t="shared" ref="F81:F111" si="7">E81/D81*100</f>
        <v>99.999040329356106</v>
      </c>
      <c r="G81" s="435" t="s">
        <v>3382</v>
      </c>
      <c r="H81" s="445" t="s">
        <v>371</v>
      </c>
    </row>
    <row r="82" spans="1:8" s="367" customFormat="1" ht="67.5" customHeight="1" x14ac:dyDescent="0.2">
      <c r="A82" s="403">
        <f t="shared" ref="A82:A110" si="8">A81+1</f>
        <v>59</v>
      </c>
      <c r="B82" s="1000" t="s">
        <v>1914</v>
      </c>
      <c r="C82" s="1001">
        <v>605</v>
      </c>
      <c r="D82" s="1001">
        <v>5077.6100000000006</v>
      </c>
      <c r="E82" s="1001">
        <v>2964.8396099999986</v>
      </c>
      <c r="F82" s="424">
        <f t="shared" si="7"/>
        <v>58.390455548968866</v>
      </c>
      <c r="G82" s="429" t="s">
        <v>3386</v>
      </c>
      <c r="H82" s="1019" t="s">
        <v>4707</v>
      </c>
    </row>
    <row r="83" spans="1:8" s="367" customFormat="1" ht="67.5" customHeight="1" x14ac:dyDescent="0.2">
      <c r="A83" s="403">
        <f t="shared" si="8"/>
        <v>60</v>
      </c>
      <c r="B83" s="1000" t="s">
        <v>1915</v>
      </c>
      <c r="C83" s="1001">
        <v>159</v>
      </c>
      <c r="D83" s="1001">
        <v>5813.99</v>
      </c>
      <c r="E83" s="1001">
        <v>2945.0165100000004</v>
      </c>
      <c r="F83" s="404">
        <f t="shared" si="7"/>
        <v>50.653965865094378</v>
      </c>
      <c r="G83" s="429" t="s">
        <v>3386</v>
      </c>
      <c r="H83" s="1019" t="s">
        <v>4708</v>
      </c>
    </row>
    <row r="84" spans="1:8" s="367" customFormat="1" ht="126" x14ac:dyDescent="0.2">
      <c r="A84" s="403">
        <f t="shared" si="8"/>
        <v>61</v>
      </c>
      <c r="B84" s="1000" t="s">
        <v>1916</v>
      </c>
      <c r="C84" s="1001">
        <v>10000</v>
      </c>
      <c r="D84" s="1001">
        <v>1012</v>
      </c>
      <c r="E84" s="1001">
        <v>904.16800000000001</v>
      </c>
      <c r="F84" s="424">
        <f t="shared" si="7"/>
        <v>89.344664031620553</v>
      </c>
      <c r="G84" s="429" t="s">
        <v>3386</v>
      </c>
      <c r="H84" s="1019" t="s">
        <v>4709</v>
      </c>
    </row>
    <row r="85" spans="1:8" s="367" customFormat="1" ht="105" x14ac:dyDescent="0.2">
      <c r="A85" s="403">
        <f t="shared" si="8"/>
        <v>62</v>
      </c>
      <c r="B85" s="1000" t="s">
        <v>1917</v>
      </c>
      <c r="C85" s="1001">
        <v>8000</v>
      </c>
      <c r="D85" s="1001">
        <v>1172</v>
      </c>
      <c r="E85" s="1001">
        <v>1046.1980000000001</v>
      </c>
      <c r="F85" s="424">
        <f t="shared" si="7"/>
        <v>89.266040955631411</v>
      </c>
      <c r="G85" s="429" t="s">
        <v>3386</v>
      </c>
      <c r="H85" s="1019" t="s">
        <v>4710</v>
      </c>
    </row>
    <row r="86" spans="1:8" s="367" customFormat="1" ht="120" customHeight="1" x14ac:dyDescent="0.2">
      <c r="A86" s="403">
        <f t="shared" si="8"/>
        <v>63</v>
      </c>
      <c r="B86" s="1000" t="s">
        <v>1918</v>
      </c>
      <c r="C86" s="1001">
        <v>10000</v>
      </c>
      <c r="D86" s="1001">
        <v>1000</v>
      </c>
      <c r="E86" s="1001">
        <v>336.74299999999999</v>
      </c>
      <c r="F86" s="424">
        <f t="shared" si="7"/>
        <v>33.674300000000002</v>
      </c>
      <c r="G86" s="429" t="s">
        <v>3386</v>
      </c>
      <c r="H86" s="1019" t="s">
        <v>4711</v>
      </c>
    </row>
    <row r="87" spans="1:8" s="367" customFormat="1" ht="67.5" customHeight="1" x14ac:dyDescent="0.2">
      <c r="A87" s="403">
        <f t="shared" si="8"/>
        <v>64</v>
      </c>
      <c r="B87" s="1000" t="s">
        <v>1919</v>
      </c>
      <c r="C87" s="1001">
        <v>920</v>
      </c>
      <c r="D87" s="1001">
        <v>37278.719999999994</v>
      </c>
      <c r="E87" s="1001">
        <v>18325.866960000003</v>
      </c>
      <c r="F87" s="424">
        <f t="shared" si="7"/>
        <v>49.159056319530301</v>
      </c>
      <c r="G87" s="429" t="s">
        <v>3386</v>
      </c>
      <c r="H87" s="1019" t="s">
        <v>4712</v>
      </c>
    </row>
    <row r="88" spans="1:8" s="367" customFormat="1" ht="67.5" customHeight="1" x14ac:dyDescent="0.2">
      <c r="A88" s="403">
        <f t="shared" si="8"/>
        <v>65</v>
      </c>
      <c r="B88" s="1000" t="s">
        <v>1920</v>
      </c>
      <c r="C88" s="1001">
        <v>625</v>
      </c>
      <c r="D88" s="1001">
        <v>8773.18</v>
      </c>
      <c r="E88" s="1001">
        <v>3515.3749700000003</v>
      </c>
      <c r="F88" s="404">
        <f t="shared" si="7"/>
        <v>40.069563943746736</v>
      </c>
      <c r="G88" s="429" t="s">
        <v>3386</v>
      </c>
      <c r="H88" s="1019" t="s">
        <v>4713</v>
      </c>
    </row>
    <row r="89" spans="1:8" s="367" customFormat="1" ht="77.25" customHeight="1" x14ac:dyDescent="0.2">
      <c r="A89" s="403">
        <f t="shared" si="8"/>
        <v>66</v>
      </c>
      <c r="B89" s="1000" t="s">
        <v>1921</v>
      </c>
      <c r="C89" s="1001">
        <v>571</v>
      </c>
      <c r="D89" s="1001">
        <v>4532.68</v>
      </c>
      <c r="E89" s="1001">
        <v>2316.1712499999999</v>
      </c>
      <c r="F89" s="424">
        <f t="shared" si="7"/>
        <v>51.099377189653794</v>
      </c>
      <c r="G89" s="429" t="s">
        <v>3386</v>
      </c>
      <c r="H89" s="1019" t="s">
        <v>4714</v>
      </c>
    </row>
    <row r="90" spans="1:8" s="367" customFormat="1" ht="67.5" customHeight="1" x14ac:dyDescent="0.2">
      <c r="A90" s="403">
        <f t="shared" si="8"/>
        <v>67</v>
      </c>
      <c r="B90" s="1000" t="s">
        <v>1922</v>
      </c>
      <c r="C90" s="1001">
        <v>37</v>
      </c>
      <c r="D90" s="1001">
        <v>6859.9300000000012</v>
      </c>
      <c r="E90" s="1001">
        <v>3581.0261399999995</v>
      </c>
      <c r="F90" s="424">
        <f t="shared" si="7"/>
        <v>52.202079904605426</v>
      </c>
      <c r="G90" s="429" t="s">
        <v>3386</v>
      </c>
      <c r="H90" s="1019" t="s">
        <v>4715</v>
      </c>
    </row>
    <row r="91" spans="1:8" s="367" customFormat="1" ht="67.5" customHeight="1" x14ac:dyDescent="0.2">
      <c r="A91" s="403">
        <f t="shared" si="8"/>
        <v>68</v>
      </c>
      <c r="B91" s="1000" t="s">
        <v>1923</v>
      </c>
      <c r="C91" s="1001">
        <v>450</v>
      </c>
      <c r="D91" s="1001">
        <v>11953.879999999997</v>
      </c>
      <c r="E91" s="1001">
        <v>7469.2286300000032</v>
      </c>
      <c r="F91" s="424">
        <f t="shared" si="7"/>
        <v>62.483717671584493</v>
      </c>
      <c r="G91" s="429" t="s">
        <v>3386</v>
      </c>
      <c r="H91" s="1019" t="s">
        <v>4716</v>
      </c>
    </row>
    <row r="92" spans="1:8" s="367" customFormat="1" ht="67.5" customHeight="1" x14ac:dyDescent="0.2">
      <c r="A92" s="403">
        <f t="shared" si="8"/>
        <v>69</v>
      </c>
      <c r="B92" s="1000" t="s">
        <v>3464</v>
      </c>
      <c r="C92" s="1001">
        <v>400</v>
      </c>
      <c r="D92" s="1001">
        <v>3300.3400000000006</v>
      </c>
      <c r="E92" s="1001">
        <v>28.509999999999998</v>
      </c>
      <c r="F92" s="424">
        <f t="shared" si="7"/>
        <v>0.86385039117181839</v>
      </c>
      <c r="G92" s="429" t="s">
        <v>3386</v>
      </c>
      <c r="H92" s="1019" t="s">
        <v>4717</v>
      </c>
    </row>
    <row r="93" spans="1:8" s="367" customFormat="1" ht="67.5" customHeight="1" x14ac:dyDescent="0.2">
      <c r="A93" s="403">
        <f t="shared" si="8"/>
        <v>70</v>
      </c>
      <c r="B93" s="1000" t="s">
        <v>3465</v>
      </c>
      <c r="C93" s="1001">
        <v>5345</v>
      </c>
      <c r="D93" s="1001">
        <v>202544.25999999989</v>
      </c>
      <c r="E93" s="1001">
        <v>102864.73999999996</v>
      </c>
      <c r="F93" s="424">
        <f t="shared" si="7"/>
        <v>50.786302213649506</v>
      </c>
      <c r="G93" s="429" t="s">
        <v>3386</v>
      </c>
      <c r="H93" s="1019" t="s">
        <v>4718</v>
      </c>
    </row>
    <row r="94" spans="1:8" s="367" customFormat="1" ht="89.25" customHeight="1" x14ac:dyDescent="0.2">
      <c r="A94" s="403">
        <f t="shared" si="8"/>
        <v>71</v>
      </c>
      <c r="B94" s="1000" t="s">
        <v>1924</v>
      </c>
      <c r="C94" s="1001">
        <v>2000</v>
      </c>
      <c r="D94" s="1001">
        <v>218</v>
      </c>
      <c r="E94" s="1001">
        <v>60.5</v>
      </c>
      <c r="F94" s="424">
        <f t="shared" si="7"/>
        <v>27.75229357798165</v>
      </c>
      <c r="G94" s="429" t="s">
        <v>3386</v>
      </c>
      <c r="H94" s="1019" t="s">
        <v>4719</v>
      </c>
    </row>
    <row r="95" spans="1:8" s="367" customFormat="1" ht="24" customHeight="1" x14ac:dyDescent="0.2">
      <c r="A95" s="403">
        <f t="shared" si="8"/>
        <v>72</v>
      </c>
      <c r="B95" s="1000" t="s">
        <v>1925</v>
      </c>
      <c r="C95" s="1001">
        <v>5700</v>
      </c>
      <c r="D95" s="1001">
        <v>1800</v>
      </c>
      <c r="E95" s="1001">
        <v>1151.6490600000002</v>
      </c>
      <c r="F95" s="424">
        <f t="shared" si="7"/>
        <v>63.980503333333338</v>
      </c>
      <c r="G95" s="429" t="s">
        <v>3382</v>
      </c>
      <c r="H95" s="1019" t="s">
        <v>4720</v>
      </c>
    </row>
    <row r="96" spans="1:8" s="367" customFormat="1" ht="24" customHeight="1" x14ac:dyDescent="0.2">
      <c r="A96" s="403">
        <f t="shared" si="8"/>
        <v>73</v>
      </c>
      <c r="B96" s="1000" t="s">
        <v>3976</v>
      </c>
      <c r="C96" s="1001">
        <v>8000</v>
      </c>
      <c r="D96" s="1001">
        <v>6104.2</v>
      </c>
      <c r="E96" s="1001">
        <v>6104.2</v>
      </c>
      <c r="F96" s="404">
        <f t="shared" si="7"/>
        <v>100</v>
      </c>
      <c r="G96" s="429" t="s">
        <v>3386</v>
      </c>
      <c r="H96" s="1019" t="s">
        <v>94</v>
      </c>
    </row>
    <row r="97" spans="1:8" s="367" customFormat="1" ht="77.25" customHeight="1" x14ac:dyDescent="0.2">
      <c r="A97" s="403">
        <f t="shared" si="8"/>
        <v>74</v>
      </c>
      <c r="B97" s="1000" t="s">
        <v>3974</v>
      </c>
      <c r="C97" s="1001">
        <v>900</v>
      </c>
      <c r="D97" s="1001">
        <v>3411.59</v>
      </c>
      <c r="E97" s="1001">
        <v>117.4064</v>
      </c>
      <c r="F97" s="424">
        <f t="shared" si="7"/>
        <v>3.441398292291864</v>
      </c>
      <c r="G97" s="429" t="s">
        <v>3386</v>
      </c>
      <c r="H97" s="1019" t="s">
        <v>4721</v>
      </c>
    </row>
    <row r="98" spans="1:8" s="367" customFormat="1" ht="31.5" x14ac:dyDescent="0.2">
      <c r="A98" s="403">
        <f t="shared" si="8"/>
        <v>75</v>
      </c>
      <c r="B98" s="1000" t="s">
        <v>4722</v>
      </c>
      <c r="C98" s="1001">
        <v>1115</v>
      </c>
      <c r="D98" s="1001">
        <v>0</v>
      </c>
      <c r="E98" s="1001">
        <v>0</v>
      </c>
      <c r="F98" s="424" t="s">
        <v>195</v>
      </c>
      <c r="G98" s="428" t="s">
        <v>3386</v>
      </c>
      <c r="H98" s="1019" t="s">
        <v>4723</v>
      </c>
    </row>
    <row r="99" spans="1:8" s="367" customFormat="1" ht="24" customHeight="1" x14ac:dyDescent="0.2">
      <c r="A99" s="403">
        <f t="shared" si="8"/>
        <v>76</v>
      </c>
      <c r="B99" s="1000" t="s">
        <v>3979</v>
      </c>
      <c r="C99" s="1001">
        <v>2000</v>
      </c>
      <c r="D99" s="1001">
        <v>250</v>
      </c>
      <c r="E99" s="1001">
        <v>249.26</v>
      </c>
      <c r="F99" s="424">
        <f t="shared" si="7"/>
        <v>99.703999999999994</v>
      </c>
      <c r="G99" s="429" t="s">
        <v>3386</v>
      </c>
      <c r="H99" s="445" t="s">
        <v>371</v>
      </c>
    </row>
    <row r="100" spans="1:8" s="367" customFormat="1" ht="89.25" customHeight="1" x14ac:dyDescent="0.2">
      <c r="A100" s="403">
        <f t="shared" si="8"/>
        <v>77</v>
      </c>
      <c r="B100" s="1000" t="s">
        <v>3973</v>
      </c>
      <c r="C100" s="1001">
        <v>2000</v>
      </c>
      <c r="D100" s="1001">
        <v>1000</v>
      </c>
      <c r="E100" s="1001">
        <v>201.465</v>
      </c>
      <c r="F100" s="424">
        <f t="shared" si="7"/>
        <v>20.1465</v>
      </c>
      <c r="G100" s="429" t="s">
        <v>3386</v>
      </c>
      <c r="H100" s="1019" t="s">
        <v>4724</v>
      </c>
    </row>
    <row r="101" spans="1:8" s="367" customFormat="1" ht="12.75" customHeight="1" x14ac:dyDescent="0.2">
      <c r="A101" s="403">
        <f t="shared" si="8"/>
        <v>78</v>
      </c>
      <c r="B101" s="1000" t="s">
        <v>4725</v>
      </c>
      <c r="C101" s="1001">
        <v>4000</v>
      </c>
      <c r="D101" s="1001">
        <v>0</v>
      </c>
      <c r="E101" s="1001">
        <v>0</v>
      </c>
      <c r="F101" s="424" t="s">
        <v>195</v>
      </c>
      <c r="G101" s="429" t="s">
        <v>3386</v>
      </c>
      <c r="H101" s="1019" t="s">
        <v>4726</v>
      </c>
    </row>
    <row r="102" spans="1:8" s="367" customFormat="1" ht="57" customHeight="1" x14ac:dyDescent="0.2">
      <c r="A102" s="403">
        <f t="shared" si="8"/>
        <v>79</v>
      </c>
      <c r="B102" s="1000" t="s">
        <v>3975</v>
      </c>
      <c r="C102" s="1001">
        <v>0</v>
      </c>
      <c r="D102" s="1001">
        <v>490</v>
      </c>
      <c r="E102" s="1001">
        <v>76.471999999999994</v>
      </c>
      <c r="F102" s="424">
        <f t="shared" si="7"/>
        <v>15.606530612244896</v>
      </c>
      <c r="G102" s="429" t="s">
        <v>3386</v>
      </c>
      <c r="H102" s="1019" t="s">
        <v>4727</v>
      </c>
    </row>
    <row r="103" spans="1:8" s="367" customFormat="1" ht="105" x14ac:dyDescent="0.2">
      <c r="A103" s="403">
        <f t="shared" si="8"/>
        <v>80</v>
      </c>
      <c r="B103" s="1000" t="s">
        <v>3977</v>
      </c>
      <c r="C103" s="1001">
        <v>0</v>
      </c>
      <c r="D103" s="1001">
        <v>250</v>
      </c>
      <c r="E103" s="1001">
        <v>0</v>
      </c>
      <c r="F103" s="424">
        <f t="shared" si="7"/>
        <v>0</v>
      </c>
      <c r="G103" s="429" t="s">
        <v>3386</v>
      </c>
      <c r="H103" s="1019" t="s">
        <v>4728</v>
      </c>
    </row>
    <row r="104" spans="1:8" s="367" customFormat="1" ht="66.75" customHeight="1" x14ac:dyDescent="0.2">
      <c r="A104" s="403">
        <f t="shared" si="8"/>
        <v>81</v>
      </c>
      <c r="B104" s="1000" t="s">
        <v>3978</v>
      </c>
      <c r="C104" s="1001">
        <v>0</v>
      </c>
      <c r="D104" s="1001">
        <v>52083.72</v>
      </c>
      <c r="E104" s="1001">
        <v>0</v>
      </c>
      <c r="F104" s="424">
        <f t="shared" si="7"/>
        <v>0</v>
      </c>
      <c r="G104" s="429" t="s">
        <v>3386</v>
      </c>
      <c r="H104" s="1019" t="s">
        <v>4729</v>
      </c>
    </row>
    <row r="105" spans="1:8" s="367" customFormat="1" ht="24" customHeight="1" x14ac:dyDescent="0.2">
      <c r="A105" s="403">
        <f t="shared" si="8"/>
        <v>82</v>
      </c>
      <c r="B105" s="1000" t="s">
        <v>4730</v>
      </c>
      <c r="C105" s="1001">
        <v>0</v>
      </c>
      <c r="D105" s="1001">
        <v>1281.92</v>
      </c>
      <c r="E105" s="1001">
        <v>1281.92174</v>
      </c>
      <c r="F105" s="424">
        <f t="shared" si="7"/>
        <v>100.00013573389914</v>
      </c>
      <c r="G105" s="1028" t="s">
        <v>3386</v>
      </c>
      <c r="H105" s="445" t="s">
        <v>94</v>
      </c>
    </row>
    <row r="106" spans="1:8" s="367" customFormat="1" ht="24" customHeight="1" x14ac:dyDescent="0.2">
      <c r="A106" s="403">
        <f t="shared" si="8"/>
        <v>83</v>
      </c>
      <c r="B106" s="1000" t="s">
        <v>4731</v>
      </c>
      <c r="C106" s="1001">
        <v>0</v>
      </c>
      <c r="D106" s="1001">
        <v>700.95999999999992</v>
      </c>
      <c r="E106" s="1001">
        <v>700.95031000000006</v>
      </c>
      <c r="F106" s="404">
        <f t="shared" si="7"/>
        <v>99.998617610134687</v>
      </c>
      <c r="G106" s="1028" t="s">
        <v>3386</v>
      </c>
      <c r="H106" s="406" t="s">
        <v>94</v>
      </c>
    </row>
    <row r="107" spans="1:8" s="367" customFormat="1" ht="42" x14ac:dyDescent="0.2">
      <c r="A107" s="403">
        <f t="shared" si="8"/>
        <v>84</v>
      </c>
      <c r="B107" s="1000" t="s">
        <v>4732</v>
      </c>
      <c r="C107" s="1001">
        <v>0</v>
      </c>
      <c r="D107" s="1001">
        <v>1776.01</v>
      </c>
      <c r="E107" s="1001">
        <v>1776.01127</v>
      </c>
      <c r="F107" s="424">
        <f t="shared" si="7"/>
        <v>100.00007150860637</v>
      </c>
      <c r="G107" s="1028" t="s">
        <v>3386</v>
      </c>
      <c r="H107" s="445" t="s">
        <v>94</v>
      </c>
    </row>
    <row r="108" spans="1:8" s="367" customFormat="1" ht="24" customHeight="1" x14ac:dyDescent="0.2">
      <c r="A108" s="403">
        <f t="shared" si="8"/>
        <v>85</v>
      </c>
      <c r="B108" s="1000" t="s">
        <v>4733</v>
      </c>
      <c r="C108" s="1001">
        <v>0</v>
      </c>
      <c r="D108" s="1001">
        <v>591.36</v>
      </c>
      <c r="E108" s="1001">
        <v>591.35932000000003</v>
      </c>
      <c r="F108" s="424">
        <f t="shared" si="7"/>
        <v>99.99988501082251</v>
      </c>
      <c r="G108" s="1028" t="s">
        <v>3386</v>
      </c>
      <c r="H108" s="445" t="s">
        <v>94</v>
      </c>
    </row>
    <row r="109" spans="1:8" s="367" customFormat="1" ht="34.5" customHeight="1" x14ac:dyDescent="0.2">
      <c r="A109" s="403">
        <f t="shared" si="8"/>
        <v>86</v>
      </c>
      <c r="B109" s="1000" t="s">
        <v>4734</v>
      </c>
      <c r="C109" s="1001">
        <v>0</v>
      </c>
      <c r="D109" s="1001">
        <v>163.46</v>
      </c>
      <c r="E109" s="1001">
        <v>163.45438000000001</v>
      </c>
      <c r="F109" s="424">
        <f t="shared" si="7"/>
        <v>99.996561849993881</v>
      </c>
      <c r="G109" s="1028" t="s">
        <v>3386</v>
      </c>
      <c r="H109" s="445" t="s">
        <v>94</v>
      </c>
    </row>
    <row r="110" spans="1:8" s="367" customFormat="1" ht="45" customHeight="1" x14ac:dyDescent="0.2">
      <c r="A110" s="403">
        <f t="shared" si="8"/>
        <v>87</v>
      </c>
      <c r="B110" s="1000" t="s">
        <v>4735</v>
      </c>
      <c r="C110" s="1001">
        <v>0</v>
      </c>
      <c r="D110" s="1001">
        <v>181.63</v>
      </c>
      <c r="E110" s="1001">
        <v>181.62899999999999</v>
      </c>
      <c r="F110" s="424">
        <f t="shared" si="7"/>
        <v>99.999449430160212</v>
      </c>
      <c r="G110" s="1028" t="s">
        <v>3382</v>
      </c>
      <c r="H110" s="406" t="s">
        <v>94</v>
      </c>
    </row>
    <row r="111" spans="1:8" s="367" customFormat="1" ht="13.5" customHeight="1" thickBot="1" x14ac:dyDescent="0.25">
      <c r="A111" s="1225" t="s">
        <v>365</v>
      </c>
      <c r="B111" s="1226"/>
      <c r="C111" s="414">
        <f>SUM(C81:C110)</f>
        <v>62827</v>
      </c>
      <c r="D111" s="414">
        <f>SUM(D81:D110)</f>
        <v>365227.52999999997</v>
      </c>
      <c r="E111" s="414">
        <f>SUM(E81:E110)</f>
        <v>164560.19774999993</v>
      </c>
      <c r="F111" s="433">
        <f t="shared" si="7"/>
        <v>45.056898572240698</v>
      </c>
      <c r="G111" s="416"/>
      <c r="H111" s="436"/>
    </row>
    <row r="112" spans="1:8" s="388" customFormat="1" x14ac:dyDescent="0.2">
      <c r="A112" s="437"/>
      <c r="B112" s="438"/>
      <c r="C112" s="437"/>
      <c r="D112" s="437"/>
      <c r="E112" s="437"/>
      <c r="F112" s="439"/>
      <c r="G112" s="440"/>
      <c r="H112" s="441"/>
    </row>
  </sheetData>
  <mergeCells count="12">
    <mergeCell ref="A111:B111"/>
    <mergeCell ref="A1:H1"/>
    <mergeCell ref="A4:B4"/>
    <mergeCell ref="A5:B5"/>
    <mergeCell ref="A6:B6"/>
    <mergeCell ref="A8:B8"/>
    <mergeCell ref="A9:B9"/>
    <mergeCell ref="A10:B10"/>
    <mergeCell ref="A44:B44"/>
    <mergeCell ref="A54:B54"/>
    <mergeCell ref="A57:B57"/>
    <mergeCell ref="A79:B79"/>
  </mergeCells>
  <printOptions horizontalCentered="1"/>
  <pageMargins left="0.31496062992125984" right="0.31496062992125984" top="0.51181102362204722" bottom="0.43307086614173229" header="0.31496062992125984" footer="0.23622047244094491"/>
  <pageSetup paperSize="9" scale="96" firstPageNumber="265" fitToHeight="0" orientation="landscape" useFirstPageNumber="1" r:id="rId1"/>
  <headerFooter>
    <oddHeader>&amp;L&amp;"Tahoma,Kurzíva"&amp;9Závěrečný účet za rok 2017&amp;R&amp;"Tahoma,Kurzíva"&amp;9Tabulka č. 14</oddHeader>
    <oddFooter>&amp;C&amp;"Tahoma,Obyčejné"&amp;10&amp;P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40"/>
  <sheetViews>
    <sheetView zoomScaleNormal="100" zoomScaleSheetLayoutView="100" workbookViewId="0">
      <selection activeCell="J14" sqref="J14"/>
    </sheetView>
  </sheetViews>
  <sheetFormatPr defaultRowHeight="10.5" x14ac:dyDescent="0.2"/>
  <cols>
    <col min="1" max="1" width="6.42578125" style="366" customWidth="1"/>
    <col min="2" max="2" width="42.7109375" style="367" customWidth="1"/>
    <col min="3" max="4" width="13.140625" style="368" customWidth="1"/>
    <col min="5" max="5" width="13.7109375" style="366" customWidth="1"/>
    <col min="6" max="6" width="8" style="369" customWidth="1"/>
    <col min="7" max="7" width="8.7109375" style="370" customWidth="1"/>
    <col min="8" max="8" width="42.7109375" style="371" customWidth="1"/>
    <col min="9" max="16384" width="9.140625" style="366"/>
  </cols>
  <sheetData>
    <row r="1" spans="1:8" s="365" customFormat="1" ht="18" customHeight="1" x14ac:dyDescent="0.2">
      <c r="A1" s="1229" t="s">
        <v>4736</v>
      </c>
      <c r="B1" s="1229"/>
      <c r="C1" s="1229"/>
      <c r="D1" s="1229"/>
      <c r="E1" s="1229"/>
      <c r="F1" s="1229"/>
      <c r="G1" s="1229"/>
      <c r="H1" s="1229"/>
    </row>
    <row r="2" spans="1:8" ht="12" customHeight="1" x14ac:dyDescent="0.2"/>
    <row r="3" spans="1:8" ht="12" customHeight="1" thickBot="1" x14ac:dyDescent="0.2">
      <c r="A3" s="372"/>
      <c r="F3" s="373" t="s">
        <v>3370</v>
      </c>
    </row>
    <row r="4" spans="1:8" ht="31.5" customHeight="1" x14ac:dyDescent="0.2">
      <c r="A4" s="1230"/>
      <c r="B4" s="1231"/>
      <c r="C4" s="374" t="s">
        <v>4486</v>
      </c>
      <c r="D4" s="374" t="s">
        <v>4487</v>
      </c>
      <c r="E4" s="374" t="s">
        <v>3371</v>
      </c>
      <c r="F4" s="375" t="s">
        <v>3372</v>
      </c>
      <c r="G4" s="376"/>
      <c r="H4" s="377"/>
    </row>
    <row r="5" spans="1:8" ht="12.75" customHeight="1" x14ac:dyDescent="0.2">
      <c r="A5" s="1227" t="s">
        <v>3373</v>
      </c>
      <c r="B5" s="1228"/>
      <c r="C5" s="378">
        <f>C58</f>
        <v>160730</v>
      </c>
      <c r="D5" s="378">
        <f>D58</f>
        <v>8171837.5019999994</v>
      </c>
      <c r="E5" s="378">
        <f>E58</f>
        <v>8169115.3978700023</v>
      </c>
      <c r="F5" s="379">
        <f t="shared" ref="F5:F10" si="0">E5/D5*100</f>
        <v>99.966689203874509</v>
      </c>
      <c r="G5" s="380"/>
      <c r="H5" s="381"/>
    </row>
    <row r="6" spans="1:8" ht="12.75" customHeight="1" x14ac:dyDescent="0.2">
      <c r="A6" s="1227" t="s">
        <v>3374</v>
      </c>
      <c r="B6" s="1228"/>
      <c r="C6" s="382">
        <f>C92</f>
        <v>729807</v>
      </c>
      <c r="D6" s="382">
        <f>D92</f>
        <v>4356729.540000001</v>
      </c>
      <c r="E6" s="382">
        <f>E92</f>
        <v>4356655.5110999998</v>
      </c>
      <c r="F6" s="379">
        <f t="shared" si="0"/>
        <v>99.998300814881404</v>
      </c>
      <c r="G6" s="380"/>
      <c r="H6" s="381"/>
    </row>
    <row r="7" spans="1:8" ht="12.75" customHeight="1" x14ac:dyDescent="0.2">
      <c r="A7" s="451" t="s">
        <v>3448</v>
      </c>
      <c r="B7" s="452"/>
      <c r="C7" s="382">
        <f>C95</f>
        <v>0</v>
      </c>
      <c r="D7" s="382">
        <f>D95</f>
        <v>1660</v>
      </c>
      <c r="E7" s="382">
        <f>E95</f>
        <v>1660</v>
      </c>
      <c r="F7" s="379">
        <f t="shared" si="0"/>
        <v>100</v>
      </c>
      <c r="G7" s="380"/>
      <c r="H7" s="381"/>
    </row>
    <row r="8" spans="1:8" ht="12.75" customHeight="1" x14ac:dyDescent="0.2">
      <c r="A8" s="1227" t="s">
        <v>3375</v>
      </c>
      <c r="B8" s="1228"/>
      <c r="C8" s="382">
        <f>C193</f>
        <v>137000</v>
      </c>
      <c r="D8" s="382">
        <f>D193</f>
        <v>207844.91</v>
      </c>
      <c r="E8" s="382">
        <f>E193</f>
        <v>162509.89281000002</v>
      </c>
      <c r="F8" s="379">
        <f t="shared" si="0"/>
        <v>78.18805512725811</v>
      </c>
      <c r="G8" s="380"/>
      <c r="H8" s="381"/>
    </row>
    <row r="9" spans="1:8" ht="12.75" customHeight="1" x14ac:dyDescent="0.2">
      <c r="A9" s="1227" t="s">
        <v>3376</v>
      </c>
      <c r="B9" s="1228"/>
      <c r="C9" s="382">
        <f>C239</f>
        <v>90966</v>
      </c>
      <c r="D9" s="382">
        <f>D239</f>
        <v>144156.28999999998</v>
      </c>
      <c r="E9" s="382">
        <f>E239</f>
        <v>93609.641540000011</v>
      </c>
      <c r="F9" s="379">
        <f t="shared" si="0"/>
        <v>64.936217170960788</v>
      </c>
      <c r="G9" s="380"/>
      <c r="H9" s="381"/>
    </row>
    <row r="10" spans="1:8" s="372" customFormat="1" ht="13.5" customHeight="1" thickBot="1" x14ac:dyDescent="0.25">
      <c r="A10" s="1223" t="s">
        <v>365</v>
      </c>
      <c r="B10" s="1224"/>
      <c r="C10" s="383">
        <f>SUM(C5:C9)</f>
        <v>1118503</v>
      </c>
      <c r="D10" s="384">
        <f>SUM(D5:D9)</f>
        <v>12882228.241999999</v>
      </c>
      <c r="E10" s="383">
        <f>SUM(E5:E9)</f>
        <v>12783550.443320002</v>
      </c>
      <c r="F10" s="385">
        <f t="shared" si="0"/>
        <v>99.234000540696243</v>
      </c>
      <c r="G10" s="380"/>
      <c r="H10" s="381"/>
    </row>
    <row r="11" spans="1:8" s="386" customFormat="1" ht="10.5" customHeight="1" x14ac:dyDescent="0.2">
      <c r="B11" s="387"/>
      <c r="C11" s="388"/>
      <c r="D11" s="388"/>
      <c r="E11" s="388"/>
      <c r="F11" s="389"/>
      <c r="G11" s="390"/>
      <c r="H11" s="391"/>
    </row>
    <row r="12" spans="1:8" s="386" customFormat="1" ht="10.5" customHeight="1" x14ac:dyDescent="0.2">
      <c r="B12" s="387"/>
      <c r="C12" s="388"/>
      <c r="D12" s="388"/>
      <c r="E12" s="388"/>
      <c r="F12" s="389"/>
      <c r="G12" s="390"/>
      <c r="H12" s="391"/>
    </row>
    <row r="13" spans="1:8" s="386" customFormat="1" ht="10.5" customHeight="1" thickBot="1" x14ac:dyDescent="0.2">
      <c r="B13" s="387"/>
      <c r="C13" s="388"/>
      <c r="D13" s="388"/>
      <c r="E13" s="388"/>
      <c r="F13" s="389"/>
      <c r="G13" s="390"/>
      <c r="H13" s="373" t="s">
        <v>3370</v>
      </c>
    </row>
    <row r="14" spans="1:8" ht="28.5" customHeight="1" thickBot="1" x14ac:dyDescent="0.25">
      <c r="A14" s="392" t="s">
        <v>3377</v>
      </c>
      <c r="B14" s="393" t="s">
        <v>406</v>
      </c>
      <c r="C14" s="394" t="s">
        <v>4486</v>
      </c>
      <c r="D14" s="394" t="s">
        <v>4487</v>
      </c>
      <c r="E14" s="394" t="s">
        <v>3371</v>
      </c>
      <c r="F14" s="394" t="s">
        <v>3372</v>
      </c>
      <c r="G14" s="394" t="s">
        <v>3378</v>
      </c>
      <c r="H14" s="395" t="s">
        <v>3379</v>
      </c>
    </row>
    <row r="15" spans="1:8" ht="15" customHeight="1" thickBot="1" x14ac:dyDescent="0.2">
      <c r="A15" s="396" t="s">
        <v>3380</v>
      </c>
      <c r="B15" s="397"/>
      <c r="C15" s="398"/>
      <c r="D15" s="398"/>
      <c r="E15" s="399"/>
      <c r="F15" s="400"/>
      <c r="G15" s="401"/>
      <c r="H15" s="402"/>
    </row>
    <row r="16" spans="1:8" s="407" customFormat="1" ht="21" x14ac:dyDescent="0.2">
      <c r="A16" s="434">
        <v>1</v>
      </c>
      <c r="B16" s="1000" t="s">
        <v>2874</v>
      </c>
      <c r="C16" s="1001">
        <v>29250</v>
      </c>
      <c r="D16" s="1001">
        <v>30346.89</v>
      </c>
      <c r="E16" s="1001">
        <v>30005.968939999999</v>
      </c>
      <c r="F16" s="1018">
        <f t="shared" ref="F16:F57" si="1">E16/D16*100</f>
        <v>98.876586497001824</v>
      </c>
      <c r="G16" s="435" t="s">
        <v>3381</v>
      </c>
      <c r="H16" s="992" t="s">
        <v>94</v>
      </c>
    </row>
    <row r="17" spans="1:10" s="407" customFormat="1" ht="42" x14ac:dyDescent="0.2">
      <c r="A17" s="403">
        <f>A16+1</f>
        <v>2</v>
      </c>
      <c r="B17" s="1000" t="s">
        <v>2118</v>
      </c>
      <c r="C17" s="1001">
        <v>2200</v>
      </c>
      <c r="D17" s="1001">
        <v>2200</v>
      </c>
      <c r="E17" s="1001">
        <v>2010.9</v>
      </c>
      <c r="F17" s="404">
        <f t="shared" si="1"/>
        <v>91.404545454545456</v>
      </c>
      <c r="G17" s="429" t="s">
        <v>3381</v>
      </c>
      <c r="H17" s="1058" t="s">
        <v>4737</v>
      </c>
      <c r="J17" s="1059"/>
    </row>
    <row r="18" spans="1:10" s="407" customFormat="1" ht="24" customHeight="1" x14ac:dyDescent="0.2">
      <c r="A18" s="403">
        <f t="shared" ref="A18:A57" si="2">A17+1</f>
        <v>3</v>
      </c>
      <c r="B18" s="1000" t="s">
        <v>2106</v>
      </c>
      <c r="C18" s="1001">
        <v>1500</v>
      </c>
      <c r="D18" s="1001">
        <v>1230.7</v>
      </c>
      <c r="E18" s="1001">
        <v>1230.7</v>
      </c>
      <c r="F18" s="424">
        <f t="shared" si="1"/>
        <v>100</v>
      </c>
      <c r="G18" s="429" t="s">
        <v>3381</v>
      </c>
      <c r="H18" s="992" t="s">
        <v>94</v>
      </c>
    </row>
    <row r="19" spans="1:10" s="407" customFormat="1" ht="24" customHeight="1" x14ac:dyDescent="0.2">
      <c r="A19" s="403">
        <f t="shared" si="2"/>
        <v>4</v>
      </c>
      <c r="B19" s="1000" t="s">
        <v>2111</v>
      </c>
      <c r="C19" s="1001">
        <v>1500</v>
      </c>
      <c r="D19" s="1001">
        <v>170</v>
      </c>
      <c r="E19" s="1001">
        <v>170</v>
      </c>
      <c r="F19" s="424">
        <f t="shared" si="1"/>
        <v>100</v>
      </c>
      <c r="G19" s="429" t="s">
        <v>3381</v>
      </c>
      <c r="H19" s="992" t="s">
        <v>94</v>
      </c>
    </row>
    <row r="20" spans="1:10" s="407" customFormat="1" ht="42" x14ac:dyDescent="0.2">
      <c r="A20" s="403">
        <f t="shared" si="2"/>
        <v>5</v>
      </c>
      <c r="B20" s="1000" t="s">
        <v>4229</v>
      </c>
      <c r="C20" s="1001">
        <v>0</v>
      </c>
      <c r="D20" s="1001">
        <v>4400.0000000000009</v>
      </c>
      <c r="E20" s="1001">
        <v>4299.6000000000004</v>
      </c>
      <c r="F20" s="424">
        <f t="shared" si="1"/>
        <v>97.718181818181804</v>
      </c>
      <c r="G20" s="453" t="s">
        <v>3381</v>
      </c>
      <c r="H20" s="992" t="s">
        <v>94</v>
      </c>
    </row>
    <row r="21" spans="1:10" s="407" customFormat="1" ht="24" customHeight="1" x14ac:dyDescent="0.2">
      <c r="A21" s="403">
        <f t="shared" si="2"/>
        <v>6</v>
      </c>
      <c r="B21" s="1000" t="s">
        <v>4235</v>
      </c>
      <c r="C21" s="1001">
        <v>349</v>
      </c>
      <c r="D21" s="1001">
        <v>1086.4499999999998</v>
      </c>
      <c r="E21" s="1001">
        <v>1053.5</v>
      </c>
      <c r="F21" s="424">
        <f t="shared" si="1"/>
        <v>96.967186709006413</v>
      </c>
      <c r="G21" s="429" t="s">
        <v>3381</v>
      </c>
      <c r="H21" s="992" t="s">
        <v>94</v>
      </c>
    </row>
    <row r="22" spans="1:10" s="407" customFormat="1" ht="24" customHeight="1" x14ac:dyDescent="0.2">
      <c r="A22" s="403">
        <f t="shared" si="2"/>
        <v>7</v>
      </c>
      <c r="B22" s="1000" t="s">
        <v>4228</v>
      </c>
      <c r="C22" s="1001">
        <v>27000</v>
      </c>
      <c r="D22" s="1001">
        <v>25123.5</v>
      </c>
      <c r="E22" s="1001">
        <v>25123.5</v>
      </c>
      <c r="F22" s="424">
        <f t="shared" si="1"/>
        <v>100</v>
      </c>
      <c r="G22" s="429" t="s">
        <v>3381</v>
      </c>
      <c r="H22" s="992" t="s">
        <v>94</v>
      </c>
    </row>
    <row r="23" spans="1:10" s="410" customFormat="1" ht="24" customHeight="1" x14ac:dyDescent="0.2">
      <c r="A23" s="403">
        <f t="shared" si="2"/>
        <v>8</v>
      </c>
      <c r="B23" s="1000" t="s">
        <v>3467</v>
      </c>
      <c r="C23" s="1001">
        <v>180</v>
      </c>
      <c r="D23" s="1001">
        <v>206</v>
      </c>
      <c r="E23" s="1001">
        <v>199.69999000000001</v>
      </c>
      <c r="F23" s="424">
        <f t="shared" si="1"/>
        <v>96.941742718446605</v>
      </c>
      <c r="G23" s="429" t="s">
        <v>3381</v>
      </c>
      <c r="H23" s="992" t="s">
        <v>94</v>
      </c>
    </row>
    <row r="24" spans="1:10" s="410" customFormat="1" ht="34.5" customHeight="1" x14ac:dyDescent="0.2">
      <c r="A24" s="403">
        <f t="shared" si="2"/>
        <v>9</v>
      </c>
      <c r="B24" s="1000" t="s">
        <v>3468</v>
      </c>
      <c r="C24" s="1001">
        <v>477</v>
      </c>
      <c r="D24" s="1001">
        <v>477</v>
      </c>
      <c r="E24" s="1001">
        <v>429.77</v>
      </c>
      <c r="F24" s="424">
        <f t="shared" si="1"/>
        <v>90.098532494758913</v>
      </c>
      <c r="G24" s="429" t="s">
        <v>3381</v>
      </c>
      <c r="H24" s="1049" t="s">
        <v>4738</v>
      </c>
    </row>
    <row r="25" spans="1:10" s="410" customFormat="1" ht="12.75" customHeight="1" x14ac:dyDescent="0.2">
      <c r="A25" s="403">
        <f t="shared" si="2"/>
        <v>10</v>
      </c>
      <c r="B25" s="1000" t="s">
        <v>621</v>
      </c>
      <c r="C25" s="1001">
        <v>620</v>
      </c>
      <c r="D25" s="1001">
        <v>620</v>
      </c>
      <c r="E25" s="1001">
        <v>609.91899999999998</v>
      </c>
      <c r="F25" s="424">
        <f t="shared" si="1"/>
        <v>98.374032258064517</v>
      </c>
      <c r="G25" s="429" t="s">
        <v>3381</v>
      </c>
      <c r="H25" s="992" t="s">
        <v>94</v>
      </c>
    </row>
    <row r="26" spans="1:10" s="410" customFormat="1" ht="24" customHeight="1" x14ac:dyDescent="0.2">
      <c r="A26" s="403">
        <f t="shared" si="2"/>
        <v>11</v>
      </c>
      <c r="B26" s="1000" t="s">
        <v>646</v>
      </c>
      <c r="C26" s="1001">
        <v>1151</v>
      </c>
      <c r="D26" s="1001">
        <v>947</v>
      </c>
      <c r="E26" s="1001">
        <v>870</v>
      </c>
      <c r="F26" s="424">
        <f t="shared" si="1"/>
        <v>91.86906019007391</v>
      </c>
      <c r="G26" s="429" t="s">
        <v>3381</v>
      </c>
      <c r="H26" s="406" t="s">
        <v>4739</v>
      </c>
    </row>
    <row r="27" spans="1:10" s="407" customFormat="1" ht="24" customHeight="1" x14ac:dyDescent="0.2">
      <c r="A27" s="403">
        <f t="shared" si="2"/>
        <v>12</v>
      </c>
      <c r="B27" s="1000" t="s">
        <v>638</v>
      </c>
      <c r="C27" s="1001">
        <v>700</v>
      </c>
      <c r="D27" s="1001">
        <v>506.95</v>
      </c>
      <c r="E27" s="1001">
        <v>439.41750000000002</v>
      </c>
      <c r="F27" s="404">
        <f t="shared" si="1"/>
        <v>86.67866653516127</v>
      </c>
      <c r="G27" s="429" t="s">
        <v>3381</v>
      </c>
      <c r="H27" s="406" t="s">
        <v>4739</v>
      </c>
    </row>
    <row r="28" spans="1:10" s="410" customFormat="1" ht="52.5" x14ac:dyDescent="0.2">
      <c r="A28" s="403">
        <f t="shared" si="2"/>
        <v>13</v>
      </c>
      <c r="B28" s="1000" t="s">
        <v>619</v>
      </c>
      <c r="C28" s="1001">
        <v>3250</v>
      </c>
      <c r="D28" s="1001">
        <v>3187.05</v>
      </c>
      <c r="E28" s="1001">
        <v>2156.6405</v>
      </c>
      <c r="F28" s="424">
        <f t="shared" si="1"/>
        <v>67.668863055176416</v>
      </c>
      <c r="G28" s="429" t="s">
        <v>3381</v>
      </c>
      <c r="H28" s="406" t="s">
        <v>4740</v>
      </c>
    </row>
    <row r="29" spans="1:10" s="407" customFormat="1" ht="12.75" customHeight="1" x14ac:dyDescent="0.2">
      <c r="A29" s="403">
        <f t="shared" si="2"/>
        <v>14</v>
      </c>
      <c r="B29" s="454" t="s">
        <v>3469</v>
      </c>
      <c r="C29" s="1001">
        <v>566</v>
      </c>
      <c r="D29" s="1001">
        <v>566</v>
      </c>
      <c r="E29" s="1001">
        <v>562.77099999999996</v>
      </c>
      <c r="F29" s="424">
        <f t="shared" si="1"/>
        <v>99.429505300353355</v>
      </c>
      <c r="G29" s="429" t="s">
        <v>3381</v>
      </c>
      <c r="H29" s="992" t="s">
        <v>94</v>
      </c>
    </row>
    <row r="30" spans="1:10" s="410" customFormat="1" ht="12.75" customHeight="1" x14ac:dyDescent="0.2">
      <c r="A30" s="403">
        <f t="shared" si="2"/>
        <v>15</v>
      </c>
      <c r="B30" s="454" t="s">
        <v>3470</v>
      </c>
      <c r="C30" s="1001">
        <v>0</v>
      </c>
      <c r="D30" s="1001">
        <v>60.269999999999996</v>
      </c>
      <c r="E30" s="1001">
        <v>60.258000000000003</v>
      </c>
      <c r="F30" s="424">
        <f t="shared" si="1"/>
        <v>99.980089596814352</v>
      </c>
      <c r="G30" s="429" t="s">
        <v>3381</v>
      </c>
      <c r="H30" s="992" t="s">
        <v>94</v>
      </c>
    </row>
    <row r="31" spans="1:10" s="410" customFormat="1" ht="45" customHeight="1" x14ac:dyDescent="0.2">
      <c r="A31" s="403">
        <f t="shared" si="2"/>
        <v>16</v>
      </c>
      <c r="B31" s="454" t="s">
        <v>3471</v>
      </c>
      <c r="C31" s="1001">
        <v>190</v>
      </c>
      <c r="D31" s="1001">
        <v>190</v>
      </c>
      <c r="E31" s="1001">
        <v>178.01</v>
      </c>
      <c r="F31" s="424">
        <f t="shared" si="1"/>
        <v>93.689473684210526</v>
      </c>
      <c r="G31" s="409" t="s">
        <v>3382</v>
      </c>
      <c r="H31" s="406" t="s">
        <v>4741</v>
      </c>
    </row>
    <row r="32" spans="1:10" s="410" customFormat="1" ht="34.5" customHeight="1" x14ac:dyDescent="0.2">
      <c r="A32" s="403">
        <f t="shared" si="2"/>
        <v>17</v>
      </c>
      <c r="B32" s="1000" t="s">
        <v>3472</v>
      </c>
      <c r="C32" s="1001">
        <v>200</v>
      </c>
      <c r="D32" s="1001">
        <v>440</v>
      </c>
      <c r="E32" s="1001">
        <v>371.50799999999998</v>
      </c>
      <c r="F32" s="424">
        <f t="shared" si="1"/>
        <v>84.433636363636353</v>
      </c>
      <c r="G32" s="409" t="s">
        <v>3381</v>
      </c>
      <c r="H32" s="992" t="s">
        <v>4742</v>
      </c>
    </row>
    <row r="33" spans="1:9" s="407" customFormat="1" ht="24" customHeight="1" x14ac:dyDescent="0.2">
      <c r="A33" s="403">
        <f t="shared" si="2"/>
        <v>18</v>
      </c>
      <c r="B33" s="454" t="s">
        <v>622</v>
      </c>
      <c r="C33" s="1001">
        <v>52496</v>
      </c>
      <c r="D33" s="1001">
        <v>59567.82</v>
      </c>
      <c r="E33" s="1001">
        <v>59362.005599999997</v>
      </c>
      <c r="F33" s="424">
        <f t="shared" si="1"/>
        <v>99.654487271818908</v>
      </c>
      <c r="G33" s="429" t="s">
        <v>3381</v>
      </c>
      <c r="H33" s="992" t="s">
        <v>94</v>
      </c>
    </row>
    <row r="34" spans="1:9" s="410" customFormat="1" ht="24" customHeight="1" x14ac:dyDescent="0.2">
      <c r="A34" s="403">
        <f t="shared" si="2"/>
        <v>19</v>
      </c>
      <c r="B34" s="454" t="s">
        <v>3473</v>
      </c>
      <c r="C34" s="1001">
        <v>0</v>
      </c>
      <c r="D34" s="1001">
        <v>193.6</v>
      </c>
      <c r="E34" s="1001">
        <v>193.6</v>
      </c>
      <c r="F34" s="424">
        <f t="shared" si="1"/>
        <v>100</v>
      </c>
      <c r="G34" s="409" t="s">
        <v>3382</v>
      </c>
      <c r="H34" s="992" t="s">
        <v>94</v>
      </c>
    </row>
    <row r="35" spans="1:9" s="410" customFormat="1" ht="12.75" customHeight="1" x14ac:dyDescent="0.2">
      <c r="A35" s="403">
        <f t="shared" si="2"/>
        <v>20</v>
      </c>
      <c r="B35" s="454" t="s">
        <v>3874</v>
      </c>
      <c r="C35" s="1001">
        <v>30000</v>
      </c>
      <c r="D35" s="1001">
        <v>24662</v>
      </c>
      <c r="E35" s="1001">
        <v>24299</v>
      </c>
      <c r="F35" s="424">
        <f t="shared" si="1"/>
        <v>98.528099910793927</v>
      </c>
      <c r="G35" s="409" t="s">
        <v>3381</v>
      </c>
      <c r="H35" s="992" t="s">
        <v>94</v>
      </c>
    </row>
    <row r="36" spans="1:9" s="410" customFormat="1" ht="57" customHeight="1" x14ac:dyDescent="0.2">
      <c r="A36" s="403">
        <f t="shared" si="2"/>
        <v>21</v>
      </c>
      <c r="B36" s="1000" t="s">
        <v>862</v>
      </c>
      <c r="C36" s="1001">
        <v>330</v>
      </c>
      <c r="D36" s="1001">
        <v>235</v>
      </c>
      <c r="E36" s="1001">
        <v>90</v>
      </c>
      <c r="F36" s="424">
        <f t="shared" si="1"/>
        <v>38.297872340425535</v>
      </c>
      <c r="G36" s="409" t="s">
        <v>3381</v>
      </c>
      <c r="H36" s="406" t="s">
        <v>4743</v>
      </c>
      <c r="I36" s="1060"/>
    </row>
    <row r="37" spans="1:9" s="410" customFormat="1" ht="24" customHeight="1" x14ac:dyDescent="0.2">
      <c r="A37" s="403">
        <f t="shared" si="2"/>
        <v>22</v>
      </c>
      <c r="B37" s="1000" t="s">
        <v>3466</v>
      </c>
      <c r="C37" s="1001">
        <v>8771</v>
      </c>
      <c r="D37" s="1014">
        <v>7942</v>
      </c>
      <c r="E37" s="1001">
        <v>7941.2859899999994</v>
      </c>
      <c r="F37" s="424">
        <f t="shared" si="1"/>
        <v>99.991009695290856</v>
      </c>
      <c r="G37" s="446" t="s">
        <v>3381</v>
      </c>
      <c r="H37" s="992" t="s">
        <v>94</v>
      </c>
    </row>
    <row r="38" spans="1:9" s="407" customFormat="1" ht="12.75" customHeight="1" x14ac:dyDescent="0.2">
      <c r="A38" s="403">
        <f t="shared" si="2"/>
        <v>23</v>
      </c>
      <c r="B38" s="1013" t="s">
        <v>3561</v>
      </c>
      <c r="C38" s="1001">
        <v>0</v>
      </c>
      <c r="D38" s="1014">
        <v>394.52</v>
      </c>
      <c r="E38" s="1001">
        <v>394.52</v>
      </c>
      <c r="F38" s="424">
        <f t="shared" si="1"/>
        <v>100</v>
      </c>
      <c r="G38" s="428" t="s">
        <v>3381</v>
      </c>
      <c r="H38" s="406" t="s">
        <v>94</v>
      </c>
    </row>
    <row r="39" spans="1:9" s="407" customFormat="1" ht="12.75" customHeight="1" x14ac:dyDescent="0.2">
      <c r="A39" s="403">
        <f t="shared" si="2"/>
        <v>24</v>
      </c>
      <c r="B39" s="1053" t="s">
        <v>4744</v>
      </c>
      <c r="C39" s="1001">
        <v>0</v>
      </c>
      <c r="D39" s="1014">
        <v>37.552</v>
      </c>
      <c r="E39" s="1001">
        <v>37.552</v>
      </c>
      <c r="F39" s="424">
        <f t="shared" si="1"/>
        <v>100</v>
      </c>
      <c r="G39" s="428" t="s">
        <v>3381</v>
      </c>
      <c r="H39" s="406" t="s">
        <v>94</v>
      </c>
    </row>
    <row r="40" spans="1:9" s="407" customFormat="1" ht="12.75" customHeight="1" x14ac:dyDescent="0.2">
      <c r="A40" s="403">
        <f t="shared" si="2"/>
        <v>25</v>
      </c>
      <c r="B40" s="1013" t="s">
        <v>3562</v>
      </c>
      <c r="C40" s="1001">
        <v>0</v>
      </c>
      <c r="D40" s="1014">
        <v>2702.81</v>
      </c>
      <c r="E40" s="1001">
        <v>2702.8120000000004</v>
      </c>
      <c r="F40" s="424">
        <f t="shared" si="1"/>
        <v>100.00007399706232</v>
      </c>
      <c r="G40" s="428" t="s">
        <v>3381</v>
      </c>
      <c r="H40" s="992" t="s">
        <v>94</v>
      </c>
    </row>
    <row r="41" spans="1:9" s="407" customFormat="1" ht="12.75" customHeight="1" x14ac:dyDescent="0.2">
      <c r="A41" s="403">
        <f t="shared" si="2"/>
        <v>26</v>
      </c>
      <c r="B41" s="1013" t="s">
        <v>3563</v>
      </c>
      <c r="C41" s="1001">
        <v>0</v>
      </c>
      <c r="D41" s="1014">
        <v>144423.74</v>
      </c>
      <c r="E41" s="1001">
        <v>144423.73499999987</v>
      </c>
      <c r="F41" s="424">
        <f t="shared" si="1"/>
        <v>99.999996537965202</v>
      </c>
      <c r="G41" s="428" t="s">
        <v>3381</v>
      </c>
      <c r="H41" s="406" t="s">
        <v>94</v>
      </c>
    </row>
    <row r="42" spans="1:9" s="407" customFormat="1" ht="12.75" customHeight="1" x14ac:dyDescent="0.2">
      <c r="A42" s="403">
        <f t="shared" si="2"/>
        <v>27</v>
      </c>
      <c r="B42" s="1013" t="s">
        <v>4745</v>
      </c>
      <c r="C42" s="1001">
        <v>0</v>
      </c>
      <c r="D42" s="1014">
        <v>20.57</v>
      </c>
      <c r="E42" s="1001">
        <v>20.566000000000003</v>
      </c>
      <c r="F42" s="424">
        <f t="shared" si="1"/>
        <v>99.980554205153155</v>
      </c>
      <c r="G42" s="428" t="s">
        <v>3381</v>
      </c>
      <c r="H42" s="406" t="s">
        <v>94</v>
      </c>
    </row>
    <row r="43" spans="1:9" s="407" customFormat="1" ht="24" customHeight="1" x14ac:dyDescent="0.2">
      <c r="A43" s="403">
        <f t="shared" si="2"/>
        <v>28</v>
      </c>
      <c r="B43" s="1053" t="s">
        <v>4746</v>
      </c>
      <c r="C43" s="1001">
        <v>0</v>
      </c>
      <c r="D43" s="1014">
        <v>105.26</v>
      </c>
      <c r="E43" s="1001">
        <v>105.264</v>
      </c>
      <c r="F43" s="424">
        <f t="shared" si="1"/>
        <v>100.00380011400341</v>
      </c>
      <c r="G43" s="428" t="s">
        <v>3381</v>
      </c>
      <c r="H43" s="406" t="s">
        <v>94</v>
      </c>
    </row>
    <row r="44" spans="1:9" s="407" customFormat="1" ht="24" customHeight="1" x14ac:dyDescent="0.2">
      <c r="A44" s="403">
        <f t="shared" si="2"/>
        <v>29</v>
      </c>
      <c r="B44" s="1053" t="s">
        <v>4747</v>
      </c>
      <c r="C44" s="1001">
        <v>0</v>
      </c>
      <c r="D44" s="1014">
        <v>1231.19</v>
      </c>
      <c r="E44" s="1001">
        <v>1231.1880000000001</v>
      </c>
      <c r="F44" s="424">
        <f t="shared" si="1"/>
        <v>99.999837555535706</v>
      </c>
      <c r="G44" s="428" t="s">
        <v>3381</v>
      </c>
      <c r="H44" s="406" t="s">
        <v>94</v>
      </c>
    </row>
    <row r="45" spans="1:9" s="407" customFormat="1" ht="12.75" customHeight="1" x14ac:dyDescent="0.2">
      <c r="A45" s="403">
        <f t="shared" si="2"/>
        <v>30</v>
      </c>
      <c r="B45" s="1013" t="s">
        <v>4748</v>
      </c>
      <c r="C45" s="1001">
        <v>0</v>
      </c>
      <c r="D45" s="1014">
        <v>1714.3</v>
      </c>
      <c r="E45" s="1001">
        <v>1714.2979999999995</v>
      </c>
      <c r="F45" s="424">
        <f t="shared" si="1"/>
        <v>99.999883334305522</v>
      </c>
      <c r="G45" s="428" t="s">
        <v>3381</v>
      </c>
      <c r="H45" s="406" t="s">
        <v>94</v>
      </c>
    </row>
    <row r="46" spans="1:9" s="407" customFormat="1" ht="12.75" customHeight="1" x14ac:dyDescent="0.2">
      <c r="A46" s="403">
        <f t="shared" si="2"/>
        <v>31</v>
      </c>
      <c r="B46" s="1053" t="s">
        <v>4749</v>
      </c>
      <c r="C46" s="1001">
        <v>0</v>
      </c>
      <c r="D46" s="1014">
        <v>846.27</v>
      </c>
      <c r="E46" s="1001">
        <v>846.274</v>
      </c>
      <c r="F46" s="424">
        <f t="shared" si="1"/>
        <v>100.00047266238907</v>
      </c>
      <c r="G46" s="428" t="s">
        <v>3381</v>
      </c>
      <c r="H46" s="406" t="s">
        <v>94</v>
      </c>
    </row>
    <row r="47" spans="1:9" s="407" customFormat="1" ht="12.75" customHeight="1" x14ac:dyDescent="0.2">
      <c r="A47" s="403">
        <f t="shared" si="2"/>
        <v>32</v>
      </c>
      <c r="B47" s="1053" t="s">
        <v>4750</v>
      </c>
      <c r="C47" s="1001">
        <v>0</v>
      </c>
      <c r="D47" s="1014">
        <v>55691.71</v>
      </c>
      <c r="E47" s="1014">
        <v>55691.712</v>
      </c>
      <c r="F47" s="424">
        <f t="shared" si="1"/>
        <v>100.00000359119876</v>
      </c>
      <c r="G47" s="428" t="s">
        <v>3381</v>
      </c>
      <c r="H47" s="406" t="s">
        <v>94</v>
      </c>
    </row>
    <row r="48" spans="1:9" s="407" customFormat="1" ht="12.75" customHeight="1" x14ac:dyDescent="0.2">
      <c r="A48" s="403">
        <f t="shared" si="2"/>
        <v>33</v>
      </c>
      <c r="B48" s="1053" t="s">
        <v>3564</v>
      </c>
      <c r="C48" s="1001">
        <v>0</v>
      </c>
      <c r="D48" s="1014">
        <v>636240.97</v>
      </c>
      <c r="E48" s="1001">
        <v>636240.96500000032</v>
      </c>
      <c r="F48" s="424">
        <f t="shared" si="1"/>
        <v>99.999999214134277</v>
      </c>
      <c r="G48" s="428" t="s">
        <v>3381</v>
      </c>
      <c r="H48" s="406" t="s">
        <v>94</v>
      </c>
    </row>
    <row r="49" spans="1:9" s="407" customFormat="1" ht="12.75" customHeight="1" x14ac:dyDescent="0.2">
      <c r="A49" s="403">
        <f t="shared" si="2"/>
        <v>34</v>
      </c>
      <c r="B49" s="1013" t="s">
        <v>4751</v>
      </c>
      <c r="C49" s="1001">
        <v>0</v>
      </c>
      <c r="D49" s="1014">
        <v>958</v>
      </c>
      <c r="E49" s="1001">
        <v>958</v>
      </c>
      <c r="F49" s="424">
        <f t="shared" si="1"/>
        <v>100</v>
      </c>
      <c r="G49" s="428" t="s">
        <v>3381</v>
      </c>
      <c r="H49" s="406" t="s">
        <v>94</v>
      </c>
    </row>
    <row r="50" spans="1:9" s="407" customFormat="1" ht="24" customHeight="1" x14ac:dyDescent="0.2">
      <c r="A50" s="403">
        <f t="shared" si="2"/>
        <v>35</v>
      </c>
      <c r="B50" s="1053" t="s">
        <v>4752</v>
      </c>
      <c r="C50" s="1001">
        <v>0</v>
      </c>
      <c r="D50" s="1014">
        <v>2030.15</v>
      </c>
      <c r="E50" s="1001">
        <v>2030.146</v>
      </c>
      <c r="F50" s="424">
        <f t="shared" si="1"/>
        <v>99.999802970223868</v>
      </c>
      <c r="G50" s="428" t="s">
        <v>3381</v>
      </c>
      <c r="H50" s="406" t="s">
        <v>94</v>
      </c>
    </row>
    <row r="51" spans="1:9" s="407" customFormat="1" ht="12.75" customHeight="1" x14ac:dyDescent="0.2">
      <c r="A51" s="403">
        <f t="shared" si="2"/>
        <v>36</v>
      </c>
      <c r="B51" s="1013" t="s">
        <v>3565</v>
      </c>
      <c r="C51" s="1001">
        <v>0</v>
      </c>
      <c r="D51" s="1014">
        <v>7152267.3200000003</v>
      </c>
      <c r="E51" s="1001">
        <v>7152267.3220000016</v>
      </c>
      <c r="F51" s="404">
        <f t="shared" si="1"/>
        <v>100.00000002796318</v>
      </c>
      <c r="G51" s="428" t="s">
        <v>3381</v>
      </c>
      <c r="H51" s="406" t="s">
        <v>94</v>
      </c>
    </row>
    <row r="52" spans="1:9" s="407" customFormat="1" ht="34.5" customHeight="1" x14ac:dyDescent="0.2">
      <c r="A52" s="403">
        <f t="shared" si="2"/>
        <v>37</v>
      </c>
      <c r="B52" s="1053" t="s">
        <v>3566</v>
      </c>
      <c r="C52" s="1001">
        <v>0</v>
      </c>
      <c r="D52" s="1014">
        <v>191.64</v>
      </c>
      <c r="E52" s="1001">
        <v>191.64</v>
      </c>
      <c r="F52" s="424">
        <f t="shared" si="1"/>
        <v>100</v>
      </c>
      <c r="G52" s="428" t="s">
        <v>3381</v>
      </c>
      <c r="H52" s="406" t="s">
        <v>94</v>
      </c>
    </row>
    <row r="53" spans="1:9" s="407" customFormat="1" ht="24" customHeight="1" x14ac:dyDescent="0.2">
      <c r="A53" s="403">
        <f t="shared" si="2"/>
        <v>38</v>
      </c>
      <c r="B53" s="1061" t="s">
        <v>3567</v>
      </c>
      <c r="C53" s="1001">
        <v>0</v>
      </c>
      <c r="D53" s="1014">
        <v>8377.77</v>
      </c>
      <c r="E53" s="1001">
        <v>8377.7680000000018</v>
      </c>
      <c r="F53" s="424">
        <f t="shared" si="1"/>
        <v>99.999976127298808</v>
      </c>
      <c r="G53" s="428" t="s">
        <v>3381</v>
      </c>
      <c r="H53" s="406" t="s">
        <v>94</v>
      </c>
    </row>
    <row r="54" spans="1:9" s="407" customFormat="1" ht="45" customHeight="1" x14ac:dyDescent="0.2">
      <c r="A54" s="403">
        <f t="shared" si="2"/>
        <v>39</v>
      </c>
      <c r="B54" s="448" t="s">
        <v>4753</v>
      </c>
      <c r="C54" s="413">
        <v>0</v>
      </c>
      <c r="D54" s="412">
        <v>80</v>
      </c>
      <c r="E54" s="413">
        <v>80</v>
      </c>
      <c r="F54" s="404">
        <f t="shared" si="1"/>
        <v>100</v>
      </c>
      <c r="G54" s="409" t="s">
        <v>3382</v>
      </c>
      <c r="H54" s="406" t="s">
        <v>94</v>
      </c>
    </row>
    <row r="55" spans="1:9" s="407" customFormat="1" ht="24" customHeight="1" x14ac:dyDescent="0.2">
      <c r="A55" s="403">
        <f t="shared" si="2"/>
        <v>40</v>
      </c>
      <c r="B55" s="411" t="s">
        <v>4754</v>
      </c>
      <c r="C55" s="412">
        <v>0</v>
      </c>
      <c r="D55" s="412">
        <v>10.5</v>
      </c>
      <c r="E55" s="412">
        <v>10.5</v>
      </c>
      <c r="F55" s="1015">
        <f t="shared" si="1"/>
        <v>100</v>
      </c>
      <c r="G55" s="409" t="s">
        <v>3382</v>
      </c>
      <c r="H55" s="406" t="s">
        <v>94</v>
      </c>
    </row>
    <row r="56" spans="1:9" s="407" customFormat="1" ht="24" customHeight="1" x14ac:dyDescent="0.2">
      <c r="A56" s="403">
        <f t="shared" si="2"/>
        <v>41</v>
      </c>
      <c r="B56" s="411" t="s">
        <v>4755</v>
      </c>
      <c r="C56" s="412">
        <v>0</v>
      </c>
      <c r="D56" s="412">
        <v>100</v>
      </c>
      <c r="E56" s="412">
        <v>78.545349999999999</v>
      </c>
      <c r="F56" s="1015">
        <f t="shared" si="1"/>
        <v>78.545349999999999</v>
      </c>
      <c r="G56" s="409" t="s">
        <v>3382</v>
      </c>
      <c r="H56" s="406" t="s">
        <v>4756</v>
      </c>
    </row>
    <row r="57" spans="1:9" s="407" customFormat="1" ht="24" customHeight="1" x14ac:dyDescent="0.2">
      <c r="A57" s="403">
        <f t="shared" si="2"/>
        <v>42</v>
      </c>
      <c r="B57" s="1062" t="s">
        <v>4757</v>
      </c>
      <c r="C57" s="1063">
        <v>0</v>
      </c>
      <c r="D57" s="1063">
        <v>55</v>
      </c>
      <c r="E57" s="1063">
        <v>54.536000000000001</v>
      </c>
      <c r="F57" s="1042">
        <f t="shared" si="1"/>
        <v>99.156363636363636</v>
      </c>
      <c r="G57" s="1064" t="s">
        <v>3382</v>
      </c>
      <c r="H57" s="1065" t="s">
        <v>371</v>
      </c>
    </row>
    <row r="58" spans="1:9" s="418" customFormat="1" ht="13.5" customHeight="1" thickBot="1" x14ac:dyDescent="0.25">
      <c r="A58" s="1225" t="s">
        <v>365</v>
      </c>
      <c r="B58" s="1226"/>
      <c r="C58" s="414">
        <f>SUM(C16:C57)</f>
        <v>160730</v>
      </c>
      <c r="D58" s="455">
        <f>SUM(D16:D57)</f>
        <v>8171837.5019999994</v>
      </c>
      <c r="E58" s="455">
        <f>SUM(E16:E57)</f>
        <v>8169115.3978700023</v>
      </c>
      <c r="F58" s="1066">
        <f>E58/D58*100</f>
        <v>99.966689203874509</v>
      </c>
      <c r="G58" s="426"/>
      <c r="H58" s="417"/>
    </row>
    <row r="59" spans="1:9" s="372" customFormat="1" ht="18" customHeight="1" thickBot="1" x14ac:dyDescent="0.2">
      <c r="A59" s="396" t="s">
        <v>3374</v>
      </c>
      <c r="B59" s="419"/>
      <c r="C59" s="420"/>
      <c r="D59" s="420"/>
      <c r="E59" s="421"/>
      <c r="F59" s="400"/>
      <c r="G59" s="401"/>
      <c r="H59" s="422"/>
    </row>
    <row r="60" spans="1:9" s="407" customFormat="1" ht="24" customHeight="1" x14ac:dyDescent="0.2">
      <c r="A60" s="423">
        <f>A57+1</f>
        <v>43</v>
      </c>
      <c r="B60" s="1004" t="s">
        <v>2013</v>
      </c>
      <c r="C60" s="1005">
        <v>694880</v>
      </c>
      <c r="D60" s="1005">
        <v>589289.14</v>
      </c>
      <c r="E60" s="1005">
        <v>589289.13699999999</v>
      </c>
      <c r="F60" s="424">
        <f t="shared" ref="F60:F92" si="3">E60/D60*100</f>
        <v>99.999999490912046</v>
      </c>
      <c r="G60" s="429" t="s">
        <v>3381</v>
      </c>
      <c r="H60" s="992" t="s">
        <v>94</v>
      </c>
    </row>
    <row r="61" spans="1:9" s="407" customFormat="1" ht="24" customHeight="1" x14ac:dyDescent="0.2">
      <c r="A61" s="403">
        <f t="shared" ref="A61:A91" si="4">A60+1</f>
        <v>44</v>
      </c>
      <c r="B61" s="1004" t="s">
        <v>2014</v>
      </c>
      <c r="C61" s="1005">
        <v>0</v>
      </c>
      <c r="D61" s="1005">
        <v>104051</v>
      </c>
      <c r="E61" s="1005">
        <v>104051</v>
      </c>
      <c r="F61" s="424">
        <f t="shared" si="3"/>
        <v>100</v>
      </c>
      <c r="G61" s="429" t="s">
        <v>3381</v>
      </c>
      <c r="H61" s="992" t="s">
        <v>94</v>
      </c>
    </row>
    <row r="62" spans="1:9" s="407" customFormat="1" ht="24" customHeight="1" x14ac:dyDescent="0.2">
      <c r="A62" s="403">
        <f t="shared" si="4"/>
        <v>45</v>
      </c>
      <c r="B62" s="1013" t="s">
        <v>2011</v>
      </c>
      <c r="C62" s="1001">
        <v>4000</v>
      </c>
      <c r="D62" s="1001">
        <v>8165.9599999999991</v>
      </c>
      <c r="E62" s="1001">
        <v>8165.9599999999991</v>
      </c>
      <c r="F62" s="424">
        <f t="shared" si="3"/>
        <v>100</v>
      </c>
      <c r="G62" s="429" t="s">
        <v>3381</v>
      </c>
      <c r="H62" s="992" t="s">
        <v>94</v>
      </c>
    </row>
    <row r="63" spans="1:9" s="407" customFormat="1" ht="34.5" customHeight="1" x14ac:dyDescent="0.2">
      <c r="A63" s="403">
        <f t="shared" si="4"/>
        <v>46</v>
      </c>
      <c r="B63" s="1000" t="s">
        <v>2015</v>
      </c>
      <c r="C63" s="1001">
        <v>20000</v>
      </c>
      <c r="D63" s="1001">
        <v>19016.199999999997</v>
      </c>
      <c r="E63" s="1001">
        <v>19016.199999999997</v>
      </c>
      <c r="F63" s="424">
        <f t="shared" si="3"/>
        <v>100</v>
      </c>
      <c r="G63" s="429" t="s">
        <v>3381</v>
      </c>
      <c r="H63" s="406" t="s">
        <v>94</v>
      </c>
      <c r="I63" s="431"/>
    </row>
    <row r="64" spans="1:9" s="407" customFormat="1" ht="12.75" customHeight="1" x14ac:dyDescent="0.2">
      <c r="A64" s="403">
        <f t="shared" si="4"/>
        <v>47</v>
      </c>
      <c r="B64" s="1000" t="s">
        <v>2022</v>
      </c>
      <c r="C64" s="1001">
        <v>6400</v>
      </c>
      <c r="D64" s="1001">
        <v>6255.8</v>
      </c>
      <c r="E64" s="1001">
        <v>6255.8</v>
      </c>
      <c r="F64" s="424">
        <f t="shared" si="3"/>
        <v>100</v>
      </c>
      <c r="G64" s="429" t="s">
        <v>3381</v>
      </c>
      <c r="H64" s="992" t="s">
        <v>94</v>
      </c>
    </row>
    <row r="65" spans="1:9" s="407" customFormat="1" ht="12.75" customHeight="1" x14ac:dyDescent="0.2">
      <c r="A65" s="403">
        <f t="shared" si="4"/>
        <v>48</v>
      </c>
      <c r="B65" s="1000" t="s">
        <v>2024</v>
      </c>
      <c r="C65" s="1001">
        <v>700</v>
      </c>
      <c r="D65" s="1001">
        <v>667.04</v>
      </c>
      <c r="E65" s="1001">
        <v>611.34529999999995</v>
      </c>
      <c r="F65" s="424">
        <f t="shared" si="3"/>
        <v>91.650470736387618</v>
      </c>
      <c r="G65" s="429" t="s">
        <v>3381</v>
      </c>
      <c r="H65" s="1058" t="s">
        <v>4758</v>
      </c>
    </row>
    <row r="66" spans="1:9" s="407" customFormat="1" ht="24" customHeight="1" x14ac:dyDescent="0.2">
      <c r="A66" s="403">
        <f t="shared" si="4"/>
        <v>49</v>
      </c>
      <c r="B66" s="1000" t="s">
        <v>2050</v>
      </c>
      <c r="C66" s="1001">
        <v>0</v>
      </c>
      <c r="D66" s="1001">
        <v>88</v>
      </c>
      <c r="E66" s="1001">
        <v>88</v>
      </c>
      <c r="F66" s="424">
        <f t="shared" si="3"/>
        <v>100</v>
      </c>
      <c r="G66" s="429" t="s">
        <v>3381</v>
      </c>
      <c r="H66" s="992" t="s">
        <v>94</v>
      </c>
    </row>
    <row r="67" spans="1:9" s="407" customFormat="1" ht="12.75" customHeight="1" x14ac:dyDescent="0.2">
      <c r="A67" s="403">
        <f t="shared" si="4"/>
        <v>50</v>
      </c>
      <c r="B67" s="1013" t="s">
        <v>2019</v>
      </c>
      <c r="C67" s="1001">
        <v>650</v>
      </c>
      <c r="D67" s="1001">
        <v>1043.82</v>
      </c>
      <c r="E67" s="1001">
        <v>1026.5943</v>
      </c>
      <c r="F67" s="424">
        <f t="shared" si="3"/>
        <v>98.349744208771625</v>
      </c>
      <c r="G67" s="429" t="s">
        <v>3381</v>
      </c>
      <c r="H67" s="992" t="s">
        <v>94</v>
      </c>
    </row>
    <row r="68" spans="1:9" s="407" customFormat="1" ht="24" customHeight="1" x14ac:dyDescent="0.2">
      <c r="A68" s="403">
        <f t="shared" si="4"/>
        <v>51</v>
      </c>
      <c r="B68" s="1000" t="s">
        <v>2012</v>
      </c>
      <c r="C68" s="1001">
        <v>610</v>
      </c>
      <c r="D68" s="1001">
        <v>1510</v>
      </c>
      <c r="E68" s="1001">
        <v>1510</v>
      </c>
      <c r="F68" s="424">
        <f t="shared" si="3"/>
        <v>100</v>
      </c>
      <c r="G68" s="429" t="s">
        <v>3381</v>
      </c>
      <c r="H68" s="992" t="s">
        <v>94</v>
      </c>
      <c r="I68" s="431"/>
    </row>
    <row r="69" spans="1:9" s="407" customFormat="1" ht="12.75" customHeight="1" x14ac:dyDescent="0.2">
      <c r="A69" s="403">
        <f t="shared" si="4"/>
        <v>52</v>
      </c>
      <c r="B69" s="1000" t="s">
        <v>2037</v>
      </c>
      <c r="C69" s="1001">
        <v>0</v>
      </c>
      <c r="D69" s="1001">
        <v>800</v>
      </c>
      <c r="E69" s="1001">
        <v>800</v>
      </c>
      <c r="F69" s="424">
        <f t="shared" si="3"/>
        <v>100</v>
      </c>
      <c r="G69" s="429" t="s">
        <v>3381</v>
      </c>
      <c r="H69" s="992" t="s">
        <v>94</v>
      </c>
    </row>
    <row r="70" spans="1:9" s="407" customFormat="1" ht="34.5" customHeight="1" x14ac:dyDescent="0.2">
      <c r="A70" s="403">
        <f t="shared" si="4"/>
        <v>53</v>
      </c>
      <c r="B70" s="1000" t="s">
        <v>2016</v>
      </c>
      <c r="C70" s="1001">
        <v>0</v>
      </c>
      <c r="D70" s="1001">
        <v>269.3</v>
      </c>
      <c r="E70" s="1001">
        <v>269.3</v>
      </c>
      <c r="F70" s="424">
        <f t="shared" si="3"/>
        <v>100</v>
      </c>
      <c r="G70" s="429" t="s">
        <v>3381</v>
      </c>
      <c r="H70" s="992" t="s">
        <v>94</v>
      </c>
    </row>
    <row r="71" spans="1:9" s="407" customFormat="1" ht="24" customHeight="1" x14ac:dyDescent="0.2">
      <c r="A71" s="403">
        <f t="shared" si="4"/>
        <v>54</v>
      </c>
      <c r="B71" s="1000" t="s">
        <v>4116</v>
      </c>
      <c r="C71" s="1001">
        <v>2567</v>
      </c>
      <c r="D71" s="1001">
        <v>2567</v>
      </c>
      <c r="E71" s="1001">
        <v>2567</v>
      </c>
      <c r="F71" s="424">
        <f t="shared" si="3"/>
        <v>100</v>
      </c>
      <c r="G71" s="429" t="s">
        <v>3381</v>
      </c>
      <c r="H71" s="992" t="s">
        <v>94</v>
      </c>
      <c r="I71" s="431"/>
    </row>
    <row r="72" spans="1:9" s="407" customFormat="1" ht="24" customHeight="1" x14ac:dyDescent="0.2">
      <c r="A72" s="403">
        <f t="shared" si="4"/>
        <v>55</v>
      </c>
      <c r="B72" s="1000" t="s">
        <v>4106</v>
      </c>
      <c r="C72" s="1001">
        <v>0</v>
      </c>
      <c r="D72" s="1014">
        <v>2948</v>
      </c>
      <c r="E72" s="1001">
        <v>2948</v>
      </c>
      <c r="F72" s="424">
        <f t="shared" si="3"/>
        <v>100</v>
      </c>
      <c r="G72" s="429" t="s">
        <v>3381</v>
      </c>
      <c r="H72" s="992" t="s">
        <v>94</v>
      </c>
    </row>
    <row r="73" spans="1:9" s="407" customFormat="1" ht="12.75" customHeight="1" x14ac:dyDescent="0.2">
      <c r="A73" s="403">
        <f t="shared" si="4"/>
        <v>56</v>
      </c>
      <c r="B73" s="1013" t="s">
        <v>4759</v>
      </c>
      <c r="C73" s="1001">
        <v>0</v>
      </c>
      <c r="D73" s="1014">
        <v>360</v>
      </c>
      <c r="E73" s="1001">
        <v>360</v>
      </c>
      <c r="F73" s="424">
        <f t="shared" si="3"/>
        <v>100</v>
      </c>
      <c r="G73" s="409" t="s">
        <v>3381</v>
      </c>
      <c r="H73" s="406" t="s">
        <v>94</v>
      </c>
    </row>
    <row r="74" spans="1:9" s="407" customFormat="1" ht="12.75" customHeight="1" x14ac:dyDescent="0.2">
      <c r="A74" s="403">
        <f t="shared" si="4"/>
        <v>57</v>
      </c>
      <c r="B74" s="1013" t="s">
        <v>3561</v>
      </c>
      <c r="C74" s="1001">
        <v>0</v>
      </c>
      <c r="D74" s="1014">
        <v>26.11</v>
      </c>
      <c r="E74" s="1001">
        <v>26.11</v>
      </c>
      <c r="F74" s="404">
        <f t="shared" si="3"/>
        <v>100</v>
      </c>
      <c r="G74" s="428" t="s">
        <v>3381</v>
      </c>
      <c r="H74" s="406" t="s">
        <v>94</v>
      </c>
    </row>
    <row r="75" spans="1:9" s="407" customFormat="1" ht="34.5" customHeight="1" x14ac:dyDescent="0.2">
      <c r="A75" s="403">
        <f t="shared" si="4"/>
        <v>58</v>
      </c>
      <c r="B75" s="1013" t="s">
        <v>3569</v>
      </c>
      <c r="C75" s="1001">
        <v>0</v>
      </c>
      <c r="D75" s="1014">
        <v>1245.76</v>
      </c>
      <c r="E75" s="1001">
        <v>1245.76</v>
      </c>
      <c r="F75" s="424">
        <f t="shared" si="3"/>
        <v>100</v>
      </c>
      <c r="G75" s="409" t="s">
        <v>3381</v>
      </c>
      <c r="H75" s="406" t="s">
        <v>94</v>
      </c>
    </row>
    <row r="76" spans="1:9" s="407" customFormat="1" ht="12.75" customHeight="1" x14ac:dyDescent="0.2">
      <c r="A76" s="403">
        <f t="shared" si="4"/>
        <v>59</v>
      </c>
      <c r="B76" s="1053" t="s">
        <v>4744</v>
      </c>
      <c r="C76" s="1001">
        <v>0</v>
      </c>
      <c r="D76" s="1014">
        <v>1543.62</v>
      </c>
      <c r="E76" s="1001">
        <v>1543.6210000000001</v>
      </c>
      <c r="F76" s="424">
        <f t="shared" si="3"/>
        <v>100.00006478278334</v>
      </c>
      <c r="G76" s="409" t="s">
        <v>3381</v>
      </c>
      <c r="H76" s="406" t="s">
        <v>94</v>
      </c>
    </row>
    <row r="77" spans="1:9" s="407" customFormat="1" ht="12.75" customHeight="1" x14ac:dyDescent="0.2">
      <c r="A77" s="403">
        <f t="shared" si="4"/>
        <v>60</v>
      </c>
      <c r="B77" s="1013" t="s">
        <v>3562</v>
      </c>
      <c r="C77" s="1001">
        <v>0</v>
      </c>
      <c r="D77" s="1014">
        <v>17398.47</v>
      </c>
      <c r="E77" s="1001">
        <v>17398.468000000001</v>
      </c>
      <c r="F77" s="424">
        <f t="shared" si="3"/>
        <v>99.999988504736336</v>
      </c>
      <c r="G77" s="409" t="s">
        <v>3381</v>
      </c>
      <c r="H77" s="406" t="s">
        <v>94</v>
      </c>
    </row>
    <row r="78" spans="1:9" s="407" customFormat="1" ht="24" customHeight="1" x14ac:dyDescent="0.2">
      <c r="A78" s="403">
        <f t="shared" si="4"/>
        <v>61</v>
      </c>
      <c r="B78" s="1013" t="s">
        <v>4760</v>
      </c>
      <c r="C78" s="1001">
        <v>0</v>
      </c>
      <c r="D78" s="1014">
        <v>448.79999999999995</v>
      </c>
      <c r="E78" s="1001">
        <v>448.79999999999995</v>
      </c>
      <c r="F78" s="424">
        <f t="shared" si="3"/>
        <v>100</v>
      </c>
      <c r="G78" s="409" t="s">
        <v>3381</v>
      </c>
      <c r="H78" s="406" t="s">
        <v>94</v>
      </c>
    </row>
    <row r="79" spans="1:9" s="407" customFormat="1" ht="12.75" customHeight="1" x14ac:dyDescent="0.2">
      <c r="A79" s="403">
        <f t="shared" si="4"/>
        <v>62</v>
      </c>
      <c r="B79" s="1013" t="s">
        <v>3563</v>
      </c>
      <c r="C79" s="1001">
        <v>0</v>
      </c>
      <c r="D79" s="1014">
        <v>69719.649999999994</v>
      </c>
      <c r="E79" s="1001">
        <v>69719.652000000031</v>
      </c>
      <c r="F79" s="424">
        <f t="shared" si="3"/>
        <v>100.00000286863178</v>
      </c>
      <c r="G79" s="409" t="s">
        <v>3381</v>
      </c>
      <c r="H79" s="406" t="s">
        <v>94</v>
      </c>
    </row>
    <row r="80" spans="1:9" s="407" customFormat="1" ht="12.75" customHeight="1" x14ac:dyDescent="0.2">
      <c r="A80" s="403">
        <f t="shared" si="4"/>
        <v>63</v>
      </c>
      <c r="B80" s="1013" t="s">
        <v>4745</v>
      </c>
      <c r="C80" s="1001">
        <v>0</v>
      </c>
      <c r="D80" s="1014">
        <v>238.22</v>
      </c>
      <c r="E80" s="1001">
        <v>238.22199999999998</v>
      </c>
      <c r="F80" s="424">
        <f t="shared" si="3"/>
        <v>100.0008395600705</v>
      </c>
      <c r="G80" s="409" t="s">
        <v>3381</v>
      </c>
      <c r="H80" s="406" t="s">
        <v>94</v>
      </c>
    </row>
    <row r="81" spans="1:8" s="407" customFormat="1" ht="24" customHeight="1" x14ac:dyDescent="0.2">
      <c r="A81" s="403">
        <f t="shared" si="4"/>
        <v>64</v>
      </c>
      <c r="B81" s="1053" t="s">
        <v>4747</v>
      </c>
      <c r="C81" s="1001">
        <v>0</v>
      </c>
      <c r="D81" s="1014">
        <v>11112.66</v>
      </c>
      <c r="E81" s="1001">
        <v>11112.66</v>
      </c>
      <c r="F81" s="424">
        <f t="shared" si="3"/>
        <v>100</v>
      </c>
      <c r="G81" s="409" t="s">
        <v>3381</v>
      </c>
      <c r="H81" s="406" t="s">
        <v>94</v>
      </c>
    </row>
    <row r="82" spans="1:8" s="407" customFormat="1" ht="12.75" customHeight="1" x14ac:dyDescent="0.2">
      <c r="A82" s="403">
        <f t="shared" si="4"/>
        <v>65</v>
      </c>
      <c r="B82" s="1013" t="s">
        <v>4748</v>
      </c>
      <c r="C82" s="1001">
        <v>0</v>
      </c>
      <c r="D82" s="1014">
        <v>26.25</v>
      </c>
      <c r="E82" s="1001">
        <v>26.25</v>
      </c>
      <c r="F82" s="424">
        <f t="shared" si="3"/>
        <v>100</v>
      </c>
      <c r="G82" s="409" t="s">
        <v>3381</v>
      </c>
      <c r="H82" s="406" t="s">
        <v>94</v>
      </c>
    </row>
    <row r="83" spans="1:8" s="407" customFormat="1" ht="12.75" customHeight="1" x14ac:dyDescent="0.2">
      <c r="A83" s="403">
        <f t="shared" si="4"/>
        <v>66</v>
      </c>
      <c r="B83" s="1053" t="s">
        <v>4750</v>
      </c>
      <c r="C83" s="1001">
        <v>0</v>
      </c>
      <c r="D83" s="1014">
        <v>22571.85</v>
      </c>
      <c r="E83" s="1001">
        <v>22571.847000000002</v>
      </c>
      <c r="F83" s="424">
        <f t="shared" si="3"/>
        <v>99.999986709108924</v>
      </c>
      <c r="G83" s="409" t="s">
        <v>3381</v>
      </c>
      <c r="H83" s="406" t="s">
        <v>94</v>
      </c>
    </row>
    <row r="84" spans="1:8" s="407" customFormat="1" ht="12.75" customHeight="1" x14ac:dyDescent="0.2">
      <c r="A84" s="403">
        <f t="shared" si="4"/>
        <v>67</v>
      </c>
      <c r="B84" s="1013" t="s">
        <v>3570</v>
      </c>
      <c r="C84" s="1001">
        <v>0</v>
      </c>
      <c r="D84" s="1014">
        <v>560</v>
      </c>
      <c r="E84" s="1001">
        <v>560</v>
      </c>
      <c r="F84" s="424">
        <f t="shared" si="3"/>
        <v>100</v>
      </c>
      <c r="G84" s="409" t="s">
        <v>3381</v>
      </c>
      <c r="H84" s="406" t="s">
        <v>94</v>
      </c>
    </row>
    <row r="85" spans="1:8" s="407" customFormat="1" ht="12.75" customHeight="1" x14ac:dyDescent="0.2">
      <c r="A85" s="403">
        <f t="shared" si="4"/>
        <v>68</v>
      </c>
      <c r="B85" s="1013" t="s">
        <v>4761</v>
      </c>
      <c r="C85" s="1001">
        <v>0</v>
      </c>
      <c r="D85" s="1014">
        <v>251.97</v>
      </c>
      <c r="E85" s="1001">
        <v>251.96499999999997</v>
      </c>
      <c r="F85" s="424">
        <f t="shared" si="3"/>
        <v>99.998015636782142</v>
      </c>
      <c r="G85" s="409" t="s">
        <v>3381</v>
      </c>
      <c r="H85" s="406" t="s">
        <v>94</v>
      </c>
    </row>
    <row r="86" spans="1:8" s="407" customFormat="1" ht="12.75" customHeight="1" x14ac:dyDescent="0.2">
      <c r="A86" s="403">
        <f t="shared" si="4"/>
        <v>69</v>
      </c>
      <c r="B86" s="1013" t="s">
        <v>4751</v>
      </c>
      <c r="C86" s="1001">
        <v>0</v>
      </c>
      <c r="D86" s="1014">
        <v>860</v>
      </c>
      <c r="E86" s="1001">
        <v>858.90250000000003</v>
      </c>
      <c r="F86" s="424">
        <f t="shared" si="3"/>
        <v>99.87238372093023</v>
      </c>
      <c r="G86" s="409" t="s">
        <v>3381</v>
      </c>
      <c r="H86" s="406" t="s">
        <v>94</v>
      </c>
    </row>
    <row r="87" spans="1:8" s="407" customFormat="1" ht="24" customHeight="1" x14ac:dyDescent="0.2">
      <c r="A87" s="403">
        <f t="shared" si="4"/>
        <v>70</v>
      </c>
      <c r="B87" s="1013" t="s">
        <v>3571</v>
      </c>
      <c r="C87" s="1001">
        <v>0</v>
      </c>
      <c r="D87" s="1014">
        <v>159.93</v>
      </c>
      <c r="E87" s="1001">
        <v>159.93299999999999</v>
      </c>
      <c r="F87" s="424">
        <f t="shared" si="3"/>
        <v>100.00187582067153</v>
      </c>
      <c r="G87" s="409" t="s">
        <v>3381</v>
      </c>
      <c r="H87" s="406" t="s">
        <v>94</v>
      </c>
    </row>
    <row r="88" spans="1:8" s="407" customFormat="1" ht="12.75" customHeight="1" x14ac:dyDescent="0.2">
      <c r="A88" s="403">
        <f t="shared" si="4"/>
        <v>71</v>
      </c>
      <c r="B88" s="1013" t="s">
        <v>4762</v>
      </c>
      <c r="C88" s="1001">
        <v>0</v>
      </c>
      <c r="D88" s="1014">
        <v>95.08</v>
      </c>
      <c r="E88" s="1001">
        <v>95.076999999999998</v>
      </c>
      <c r="F88" s="424">
        <f t="shared" si="3"/>
        <v>99.996844762305429</v>
      </c>
      <c r="G88" s="409" t="s">
        <v>3381</v>
      </c>
      <c r="H88" s="406" t="s">
        <v>94</v>
      </c>
    </row>
    <row r="89" spans="1:8" s="407" customFormat="1" ht="12.75" customHeight="1" x14ac:dyDescent="0.2">
      <c r="A89" s="403">
        <f t="shared" si="4"/>
        <v>72</v>
      </c>
      <c r="B89" s="1053" t="s">
        <v>3565</v>
      </c>
      <c r="C89" s="1001">
        <v>0</v>
      </c>
      <c r="D89" s="1014">
        <v>3477692.47</v>
      </c>
      <c r="E89" s="1001">
        <v>3477692.4669999992</v>
      </c>
      <c r="F89" s="424">
        <f t="shared" si="3"/>
        <v>99.999999913735877</v>
      </c>
      <c r="G89" s="409" t="s">
        <v>3381</v>
      </c>
      <c r="H89" s="406" t="s">
        <v>94</v>
      </c>
    </row>
    <row r="90" spans="1:8" s="407" customFormat="1" ht="12.75" customHeight="1" x14ac:dyDescent="0.2">
      <c r="A90" s="403">
        <f t="shared" si="4"/>
        <v>73</v>
      </c>
      <c r="B90" s="1013" t="s">
        <v>3572</v>
      </c>
      <c r="C90" s="1001">
        <v>0</v>
      </c>
      <c r="D90" s="1014">
        <v>14793.439999999999</v>
      </c>
      <c r="E90" s="1001">
        <v>14793.439999999999</v>
      </c>
      <c r="F90" s="424">
        <f t="shared" si="3"/>
        <v>100</v>
      </c>
      <c r="G90" s="409" t="s">
        <v>3381</v>
      </c>
      <c r="H90" s="406" t="s">
        <v>94</v>
      </c>
    </row>
    <row r="91" spans="1:8" s="407" customFormat="1" ht="24" customHeight="1" x14ac:dyDescent="0.2">
      <c r="A91" s="403">
        <f t="shared" si="4"/>
        <v>74</v>
      </c>
      <c r="B91" s="1013" t="s">
        <v>3567</v>
      </c>
      <c r="C91" s="1001">
        <v>0</v>
      </c>
      <c r="D91" s="1014">
        <v>954</v>
      </c>
      <c r="E91" s="1001">
        <v>954</v>
      </c>
      <c r="F91" s="424">
        <f t="shared" si="3"/>
        <v>100</v>
      </c>
      <c r="G91" s="409" t="s">
        <v>3381</v>
      </c>
      <c r="H91" s="991" t="s">
        <v>94</v>
      </c>
    </row>
    <row r="92" spans="1:8" s="367" customFormat="1" ht="13.5" customHeight="1" thickBot="1" x14ac:dyDescent="0.25">
      <c r="A92" s="1225" t="s">
        <v>365</v>
      </c>
      <c r="B92" s="1226"/>
      <c r="C92" s="414">
        <f>SUM(C60:C91)</f>
        <v>729807</v>
      </c>
      <c r="D92" s="455">
        <f>SUM(D60:D91)</f>
        <v>4356729.540000001</v>
      </c>
      <c r="E92" s="414">
        <f>SUM(E60:E91)</f>
        <v>4356655.5110999998</v>
      </c>
      <c r="F92" s="415">
        <f t="shared" si="3"/>
        <v>99.998300814881404</v>
      </c>
      <c r="G92" s="426"/>
      <c r="H92" s="417"/>
    </row>
    <row r="93" spans="1:8" s="372" customFormat="1" ht="18" customHeight="1" thickBot="1" x14ac:dyDescent="0.2">
      <c r="A93" s="1029" t="s">
        <v>3448</v>
      </c>
      <c r="B93" s="1030"/>
      <c r="C93" s="1031"/>
      <c r="D93" s="1031"/>
      <c r="E93" s="1031"/>
      <c r="F93" s="1032"/>
      <c r="G93" s="1033"/>
      <c r="H93" s="990"/>
    </row>
    <row r="94" spans="1:8" s="407" customFormat="1" ht="24" customHeight="1" x14ac:dyDescent="0.2">
      <c r="A94" s="434">
        <f>A91+1</f>
        <v>75</v>
      </c>
      <c r="B94" s="1034" t="s">
        <v>3474</v>
      </c>
      <c r="C94" s="1035">
        <v>0</v>
      </c>
      <c r="D94" s="1035">
        <v>1660</v>
      </c>
      <c r="E94" s="1035">
        <v>1660</v>
      </c>
      <c r="F94" s="442">
        <f>E94/D94*100</f>
        <v>100</v>
      </c>
      <c r="G94" s="1036" t="s">
        <v>3382</v>
      </c>
      <c r="H94" s="444" t="s">
        <v>94</v>
      </c>
    </row>
    <row r="95" spans="1:8" s="367" customFormat="1" ht="13.5" customHeight="1" thickBot="1" x14ac:dyDescent="0.25">
      <c r="A95" s="1232" t="s">
        <v>365</v>
      </c>
      <c r="B95" s="1233"/>
      <c r="C95" s="455">
        <f>SUM(C94:C94)</f>
        <v>0</v>
      </c>
      <c r="D95" s="455">
        <f>SUM(D94:D94)</f>
        <v>1660</v>
      </c>
      <c r="E95" s="455">
        <f>SUM(E94:E94)</f>
        <v>1660</v>
      </c>
      <c r="F95" s="456">
        <f>E95/D95*100</f>
        <v>100</v>
      </c>
      <c r="G95" s="426"/>
      <c r="H95" s="1038"/>
    </row>
    <row r="96" spans="1:8" ht="18" customHeight="1" thickBot="1" x14ac:dyDescent="0.2">
      <c r="A96" s="1006" t="s">
        <v>3391</v>
      </c>
      <c r="B96" s="1007"/>
      <c r="C96" s="1008"/>
      <c r="D96" s="1008"/>
      <c r="E96" s="1009"/>
      <c r="F96" s="1010"/>
      <c r="G96" s="1011"/>
      <c r="H96" s="1012"/>
    </row>
    <row r="97" spans="1:9" s="367" customFormat="1" ht="34.5" customHeight="1" x14ac:dyDescent="0.2">
      <c r="A97" s="434">
        <f>A94+1</f>
        <v>76</v>
      </c>
      <c r="B97" s="1000" t="s">
        <v>3676</v>
      </c>
      <c r="C97" s="1001">
        <v>0</v>
      </c>
      <c r="D97" s="1001">
        <v>450</v>
      </c>
      <c r="E97" s="1001">
        <v>450</v>
      </c>
      <c r="F97" s="424">
        <f t="shared" ref="F97:F160" si="5">E97/D97*100</f>
        <v>100</v>
      </c>
      <c r="G97" s="430" t="s">
        <v>3382</v>
      </c>
      <c r="H97" s="445" t="s">
        <v>94</v>
      </c>
    </row>
    <row r="98" spans="1:9" s="367" customFormat="1" ht="12.75" customHeight="1" x14ac:dyDescent="0.2">
      <c r="A98" s="403">
        <f t="shared" ref="A98:A161" si="6">A97+1</f>
        <v>77</v>
      </c>
      <c r="B98" s="1013" t="s">
        <v>382</v>
      </c>
      <c r="C98" s="1001">
        <v>0</v>
      </c>
      <c r="D98" s="1001">
        <v>511</v>
      </c>
      <c r="E98" s="1001">
        <v>511</v>
      </c>
      <c r="F98" s="424">
        <f t="shared" si="5"/>
        <v>100</v>
      </c>
      <c r="G98" s="428" t="s">
        <v>3381</v>
      </c>
      <c r="H98" s="445" t="s">
        <v>94</v>
      </c>
    </row>
    <row r="99" spans="1:9" s="367" customFormat="1" ht="12.75" customHeight="1" x14ac:dyDescent="0.2">
      <c r="A99" s="403">
        <f t="shared" si="6"/>
        <v>78</v>
      </c>
      <c r="B99" s="1000" t="s">
        <v>3677</v>
      </c>
      <c r="C99" s="1001">
        <v>0</v>
      </c>
      <c r="D99" s="1001">
        <v>1889</v>
      </c>
      <c r="E99" s="1001">
        <v>1889</v>
      </c>
      <c r="F99" s="424">
        <f t="shared" si="5"/>
        <v>100</v>
      </c>
      <c r="G99" s="429" t="s">
        <v>3381</v>
      </c>
      <c r="H99" s="406" t="s">
        <v>94</v>
      </c>
    </row>
    <row r="100" spans="1:9" s="367" customFormat="1" ht="24" customHeight="1" x14ac:dyDescent="0.2">
      <c r="A100" s="403">
        <f t="shared" si="6"/>
        <v>79</v>
      </c>
      <c r="B100" s="1000" t="s">
        <v>381</v>
      </c>
      <c r="C100" s="1001">
        <v>0</v>
      </c>
      <c r="D100" s="1001">
        <v>500</v>
      </c>
      <c r="E100" s="1001">
        <v>500</v>
      </c>
      <c r="F100" s="424">
        <f t="shared" si="5"/>
        <v>100</v>
      </c>
      <c r="G100" s="430" t="s">
        <v>3382</v>
      </c>
      <c r="H100" s="445" t="s">
        <v>94</v>
      </c>
    </row>
    <row r="101" spans="1:9" s="367" customFormat="1" ht="34.5" customHeight="1" x14ac:dyDescent="0.2">
      <c r="A101" s="403">
        <f t="shared" si="6"/>
        <v>80</v>
      </c>
      <c r="B101" s="1000" t="s">
        <v>3354</v>
      </c>
      <c r="C101" s="1001">
        <v>0</v>
      </c>
      <c r="D101" s="1001">
        <v>193.93</v>
      </c>
      <c r="E101" s="1001">
        <v>193.91218000000001</v>
      </c>
      <c r="F101" s="424">
        <f t="shared" si="5"/>
        <v>99.9908111174135</v>
      </c>
      <c r="G101" s="430" t="s">
        <v>3382</v>
      </c>
      <c r="H101" s="445" t="s">
        <v>94</v>
      </c>
    </row>
    <row r="102" spans="1:9" s="367" customFormat="1" ht="24" customHeight="1" x14ac:dyDescent="0.2">
      <c r="A102" s="403">
        <f t="shared" si="6"/>
        <v>81</v>
      </c>
      <c r="B102" s="1000" t="s">
        <v>3353</v>
      </c>
      <c r="C102" s="1001">
        <v>0</v>
      </c>
      <c r="D102" s="1001">
        <v>2828.45</v>
      </c>
      <c r="E102" s="1001">
        <v>2828.4471100000001</v>
      </c>
      <c r="F102" s="404">
        <f t="shared" si="5"/>
        <v>99.99989782389649</v>
      </c>
      <c r="G102" s="430" t="s">
        <v>3382</v>
      </c>
      <c r="H102" s="406" t="s">
        <v>94</v>
      </c>
    </row>
    <row r="103" spans="1:9" s="367" customFormat="1" ht="34.5" customHeight="1" x14ac:dyDescent="0.2">
      <c r="A103" s="403">
        <f t="shared" si="6"/>
        <v>82</v>
      </c>
      <c r="B103" s="1000" t="s">
        <v>3352</v>
      </c>
      <c r="C103" s="1001">
        <v>0</v>
      </c>
      <c r="D103" s="1001">
        <v>4307.34</v>
      </c>
      <c r="E103" s="1001">
        <v>4307.2803599999997</v>
      </c>
      <c r="F103" s="424">
        <f t="shared" si="5"/>
        <v>99.998615386758402</v>
      </c>
      <c r="G103" s="430" t="s">
        <v>3382</v>
      </c>
      <c r="H103" s="445" t="s">
        <v>94</v>
      </c>
    </row>
    <row r="104" spans="1:9" s="367" customFormat="1" ht="24" customHeight="1" x14ac:dyDescent="0.2">
      <c r="A104" s="403">
        <f t="shared" si="6"/>
        <v>83</v>
      </c>
      <c r="B104" s="1000" t="s">
        <v>3475</v>
      </c>
      <c r="C104" s="1001">
        <v>0</v>
      </c>
      <c r="D104" s="1001">
        <v>2500</v>
      </c>
      <c r="E104" s="1001">
        <v>2500</v>
      </c>
      <c r="F104" s="424">
        <f t="shared" si="5"/>
        <v>100</v>
      </c>
      <c r="G104" s="430" t="s">
        <v>3382</v>
      </c>
      <c r="H104" s="406" t="s">
        <v>94</v>
      </c>
    </row>
    <row r="105" spans="1:9" s="367" customFormat="1" ht="24" customHeight="1" x14ac:dyDescent="0.2">
      <c r="A105" s="403">
        <f t="shared" si="6"/>
        <v>84</v>
      </c>
      <c r="B105" s="1000" t="s">
        <v>3351</v>
      </c>
      <c r="C105" s="1001">
        <v>950</v>
      </c>
      <c r="D105" s="1001">
        <v>928.02</v>
      </c>
      <c r="E105" s="1001">
        <v>928.01006000000007</v>
      </c>
      <c r="F105" s="424">
        <f t="shared" si="5"/>
        <v>99.998928902394354</v>
      </c>
      <c r="G105" s="430" t="s">
        <v>3382</v>
      </c>
      <c r="H105" s="406" t="s">
        <v>94</v>
      </c>
    </row>
    <row r="106" spans="1:9" s="367" customFormat="1" ht="24" customHeight="1" x14ac:dyDescent="0.2">
      <c r="A106" s="403">
        <f t="shared" si="6"/>
        <v>85</v>
      </c>
      <c r="B106" s="1000" t="s">
        <v>3350</v>
      </c>
      <c r="C106" s="1001">
        <v>6000</v>
      </c>
      <c r="D106" s="1001">
        <v>6043</v>
      </c>
      <c r="E106" s="1001">
        <v>6043</v>
      </c>
      <c r="F106" s="424">
        <f t="shared" si="5"/>
        <v>100</v>
      </c>
      <c r="G106" s="430" t="s">
        <v>3382</v>
      </c>
      <c r="H106" s="445" t="s">
        <v>94</v>
      </c>
    </row>
    <row r="107" spans="1:9" s="367" customFormat="1" ht="24" customHeight="1" x14ac:dyDescent="0.2">
      <c r="A107" s="403">
        <f t="shared" si="6"/>
        <v>86</v>
      </c>
      <c r="B107" s="1000" t="s">
        <v>3349</v>
      </c>
      <c r="C107" s="1001">
        <v>0</v>
      </c>
      <c r="D107" s="1001">
        <v>8268.1299999999992</v>
      </c>
      <c r="E107" s="1001">
        <v>8268.1243599999998</v>
      </c>
      <c r="F107" s="424">
        <f t="shared" si="5"/>
        <v>99.999931786268476</v>
      </c>
      <c r="G107" s="430" t="s">
        <v>3382</v>
      </c>
      <c r="H107" s="445" t="s">
        <v>94</v>
      </c>
    </row>
    <row r="108" spans="1:9" s="367" customFormat="1" ht="34.5" customHeight="1" x14ac:dyDescent="0.2">
      <c r="A108" s="403">
        <f t="shared" si="6"/>
        <v>87</v>
      </c>
      <c r="B108" s="1000" t="s">
        <v>3348</v>
      </c>
      <c r="C108" s="1001">
        <v>0</v>
      </c>
      <c r="D108" s="1001">
        <v>141.27000000000001</v>
      </c>
      <c r="E108" s="1001">
        <v>141.26421999999999</v>
      </c>
      <c r="F108" s="424">
        <f t="shared" si="5"/>
        <v>99.99590854392298</v>
      </c>
      <c r="G108" s="430" t="s">
        <v>3382</v>
      </c>
      <c r="H108" s="445" t="s">
        <v>94</v>
      </c>
    </row>
    <row r="109" spans="1:9" s="367" customFormat="1" ht="24" customHeight="1" x14ac:dyDescent="0.2">
      <c r="A109" s="403">
        <f t="shared" si="6"/>
        <v>88</v>
      </c>
      <c r="B109" s="1000" t="s">
        <v>3347</v>
      </c>
      <c r="C109" s="1001">
        <v>0</v>
      </c>
      <c r="D109" s="1001">
        <v>307.23</v>
      </c>
      <c r="E109" s="1001">
        <v>307.21733</v>
      </c>
      <c r="F109" s="424">
        <f t="shared" si="5"/>
        <v>99.995876053770786</v>
      </c>
      <c r="G109" s="430" t="s">
        <v>3382</v>
      </c>
      <c r="H109" s="445" t="s">
        <v>94</v>
      </c>
      <c r="I109" s="431"/>
    </row>
    <row r="110" spans="1:9" s="367" customFormat="1" ht="24" customHeight="1" x14ac:dyDescent="0.2">
      <c r="A110" s="403">
        <f t="shared" si="6"/>
        <v>89</v>
      </c>
      <c r="B110" s="1000" t="s">
        <v>3346</v>
      </c>
      <c r="C110" s="1001">
        <v>1100</v>
      </c>
      <c r="D110" s="1001">
        <v>1043.7</v>
      </c>
      <c r="E110" s="1001">
        <v>1043.7</v>
      </c>
      <c r="F110" s="424">
        <f t="shared" si="5"/>
        <v>100</v>
      </c>
      <c r="G110" s="430" t="s">
        <v>3382</v>
      </c>
      <c r="H110" s="445" t="s">
        <v>94</v>
      </c>
    </row>
    <row r="111" spans="1:9" s="367" customFormat="1" ht="24" customHeight="1" x14ac:dyDescent="0.2">
      <c r="A111" s="403">
        <f t="shared" si="6"/>
        <v>90</v>
      </c>
      <c r="B111" s="1000" t="s">
        <v>3345</v>
      </c>
      <c r="C111" s="1001">
        <v>0</v>
      </c>
      <c r="D111" s="1001">
        <v>596.51</v>
      </c>
      <c r="E111" s="1001">
        <v>596.50814000000003</v>
      </c>
      <c r="F111" s="424">
        <f t="shared" si="5"/>
        <v>99.999688186283549</v>
      </c>
      <c r="G111" s="430" t="s">
        <v>3382</v>
      </c>
      <c r="H111" s="445" t="s">
        <v>94</v>
      </c>
    </row>
    <row r="112" spans="1:9" s="367" customFormat="1" ht="24" customHeight="1" x14ac:dyDescent="0.2">
      <c r="A112" s="403">
        <f t="shared" si="6"/>
        <v>91</v>
      </c>
      <c r="B112" s="1000" t="s">
        <v>3344</v>
      </c>
      <c r="C112" s="1001">
        <v>3100</v>
      </c>
      <c r="D112" s="1001">
        <v>5880.7499999999991</v>
      </c>
      <c r="E112" s="1001">
        <v>5880.7064099999998</v>
      </c>
      <c r="F112" s="424">
        <f t="shared" si="5"/>
        <v>99.9992587680143</v>
      </c>
      <c r="G112" s="430" t="s">
        <v>3382</v>
      </c>
      <c r="H112" s="445" t="s">
        <v>94</v>
      </c>
    </row>
    <row r="113" spans="1:9" s="367" customFormat="1" ht="12.75" customHeight="1" x14ac:dyDescent="0.2">
      <c r="A113" s="403">
        <f t="shared" si="6"/>
        <v>92</v>
      </c>
      <c r="B113" s="1000" t="s">
        <v>3680</v>
      </c>
      <c r="C113" s="1001">
        <v>2000</v>
      </c>
      <c r="D113" s="1001">
        <v>2705.15</v>
      </c>
      <c r="E113" s="1001">
        <v>2705.1408499999998</v>
      </c>
      <c r="F113" s="424">
        <f t="shared" si="5"/>
        <v>99.999661756279679</v>
      </c>
      <c r="G113" s="430" t="s">
        <v>3382</v>
      </c>
      <c r="H113" s="445" t="s">
        <v>94</v>
      </c>
    </row>
    <row r="114" spans="1:9" s="367" customFormat="1" ht="34.5" customHeight="1" x14ac:dyDescent="0.2">
      <c r="A114" s="403">
        <f t="shared" si="6"/>
        <v>93</v>
      </c>
      <c r="B114" s="1000" t="s">
        <v>3476</v>
      </c>
      <c r="C114" s="1001">
        <v>0</v>
      </c>
      <c r="D114" s="1001">
        <v>2000</v>
      </c>
      <c r="E114" s="1001">
        <v>2000</v>
      </c>
      <c r="F114" s="424">
        <f t="shared" si="5"/>
        <v>100</v>
      </c>
      <c r="G114" s="430" t="s">
        <v>3382</v>
      </c>
      <c r="H114" s="445" t="s">
        <v>94</v>
      </c>
    </row>
    <row r="115" spans="1:9" s="367" customFormat="1" ht="34.5" customHeight="1" x14ac:dyDescent="0.2">
      <c r="A115" s="403">
        <f t="shared" si="6"/>
        <v>94</v>
      </c>
      <c r="B115" s="1000" t="s">
        <v>3343</v>
      </c>
      <c r="C115" s="1001">
        <v>0</v>
      </c>
      <c r="D115" s="1001">
        <v>1347.4</v>
      </c>
      <c r="E115" s="1001">
        <v>1347.3893799999998</v>
      </c>
      <c r="F115" s="424">
        <f t="shared" si="5"/>
        <v>99.999211815348048</v>
      </c>
      <c r="G115" s="430" t="s">
        <v>3382</v>
      </c>
      <c r="H115" s="445" t="s">
        <v>94</v>
      </c>
    </row>
    <row r="116" spans="1:9" s="367" customFormat="1" ht="24" customHeight="1" x14ac:dyDescent="0.2">
      <c r="A116" s="403">
        <f t="shared" si="6"/>
        <v>95</v>
      </c>
      <c r="B116" s="1000" t="s">
        <v>3342</v>
      </c>
      <c r="C116" s="1001">
        <v>0</v>
      </c>
      <c r="D116" s="1001">
        <v>123.55</v>
      </c>
      <c r="E116" s="1001">
        <v>123.541</v>
      </c>
      <c r="F116" s="424">
        <f t="shared" si="5"/>
        <v>99.992715499797654</v>
      </c>
      <c r="G116" s="430" t="s">
        <v>3386</v>
      </c>
      <c r="H116" s="445" t="s">
        <v>94</v>
      </c>
    </row>
    <row r="117" spans="1:9" s="367" customFormat="1" ht="24" customHeight="1" x14ac:dyDescent="0.2">
      <c r="A117" s="403">
        <f t="shared" si="6"/>
        <v>96</v>
      </c>
      <c r="B117" s="1000" t="s">
        <v>3681</v>
      </c>
      <c r="C117" s="1001">
        <v>0</v>
      </c>
      <c r="D117" s="1001">
        <v>1500</v>
      </c>
      <c r="E117" s="1001">
        <v>1500</v>
      </c>
      <c r="F117" s="424">
        <f t="shared" si="5"/>
        <v>100</v>
      </c>
      <c r="G117" s="430" t="s">
        <v>3386</v>
      </c>
      <c r="H117" s="445" t="s">
        <v>94</v>
      </c>
    </row>
    <row r="118" spans="1:9" s="367" customFormat="1" ht="24" customHeight="1" x14ac:dyDescent="0.2">
      <c r="A118" s="403">
        <f t="shared" si="6"/>
        <v>97</v>
      </c>
      <c r="B118" s="1000" t="s">
        <v>3341</v>
      </c>
      <c r="C118" s="1001">
        <v>0</v>
      </c>
      <c r="D118" s="1001">
        <v>2290.2800000000002</v>
      </c>
      <c r="E118" s="1001">
        <v>2290.2800000000002</v>
      </c>
      <c r="F118" s="424">
        <f t="shared" si="5"/>
        <v>100</v>
      </c>
      <c r="G118" s="430" t="s">
        <v>3382</v>
      </c>
      <c r="H118" s="445" t="s">
        <v>94</v>
      </c>
    </row>
    <row r="119" spans="1:9" s="367" customFormat="1" ht="34.5" customHeight="1" x14ac:dyDescent="0.2">
      <c r="A119" s="403">
        <f t="shared" si="6"/>
        <v>98</v>
      </c>
      <c r="B119" s="1000" t="s">
        <v>3477</v>
      </c>
      <c r="C119" s="1001">
        <v>0</v>
      </c>
      <c r="D119" s="1001">
        <v>2600</v>
      </c>
      <c r="E119" s="1001">
        <v>2600</v>
      </c>
      <c r="F119" s="424">
        <f t="shared" si="5"/>
        <v>100</v>
      </c>
      <c r="G119" s="430" t="s">
        <v>3382</v>
      </c>
      <c r="H119" s="445" t="s">
        <v>94</v>
      </c>
    </row>
    <row r="120" spans="1:9" s="367" customFormat="1" ht="31.5" x14ac:dyDescent="0.2">
      <c r="A120" s="403">
        <f t="shared" si="6"/>
        <v>99</v>
      </c>
      <c r="B120" s="1000" t="s">
        <v>4763</v>
      </c>
      <c r="C120" s="1001">
        <v>0</v>
      </c>
      <c r="D120" s="1001">
        <v>200</v>
      </c>
      <c r="E120" s="1001">
        <v>200</v>
      </c>
      <c r="F120" s="424">
        <f t="shared" si="5"/>
        <v>100</v>
      </c>
      <c r="G120" s="430" t="s">
        <v>3386</v>
      </c>
      <c r="H120" s="445" t="s">
        <v>94</v>
      </c>
    </row>
    <row r="121" spans="1:9" s="367" customFormat="1" ht="24" customHeight="1" x14ac:dyDescent="0.2">
      <c r="A121" s="403">
        <f t="shared" si="6"/>
        <v>100</v>
      </c>
      <c r="B121" s="1000" t="s">
        <v>3340</v>
      </c>
      <c r="C121" s="1001">
        <v>0</v>
      </c>
      <c r="D121" s="1001">
        <v>1413.94</v>
      </c>
      <c r="E121" s="1001">
        <v>1413.93056</v>
      </c>
      <c r="F121" s="404">
        <f t="shared" si="5"/>
        <v>99.999332362052144</v>
      </c>
      <c r="G121" s="430" t="s">
        <v>3382</v>
      </c>
      <c r="H121" s="445" t="s">
        <v>94</v>
      </c>
    </row>
    <row r="122" spans="1:9" s="367" customFormat="1" ht="89.25" customHeight="1" x14ac:dyDescent="0.2">
      <c r="A122" s="403">
        <f t="shared" si="6"/>
        <v>101</v>
      </c>
      <c r="B122" s="1000" t="s">
        <v>3339</v>
      </c>
      <c r="C122" s="1001">
        <v>0</v>
      </c>
      <c r="D122" s="1001">
        <v>262.49</v>
      </c>
      <c r="E122" s="1001">
        <v>0</v>
      </c>
      <c r="F122" s="424">
        <f t="shared" si="5"/>
        <v>0</v>
      </c>
      <c r="G122" s="430" t="s">
        <v>3386</v>
      </c>
      <c r="H122" s="1024" t="s">
        <v>4764</v>
      </c>
    </row>
    <row r="123" spans="1:9" s="367" customFormat="1" ht="34.5" customHeight="1" x14ac:dyDescent="0.2">
      <c r="A123" s="403">
        <f t="shared" si="6"/>
        <v>102</v>
      </c>
      <c r="B123" s="1000" t="s">
        <v>3338</v>
      </c>
      <c r="C123" s="1001">
        <v>0</v>
      </c>
      <c r="D123" s="1001">
        <v>621.5</v>
      </c>
      <c r="E123" s="1001">
        <v>621.49800000000005</v>
      </c>
      <c r="F123" s="424">
        <f t="shared" si="5"/>
        <v>99.999678197908295</v>
      </c>
      <c r="G123" s="430" t="s">
        <v>3382</v>
      </c>
      <c r="H123" s="445" t="s">
        <v>94</v>
      </c>
    </row>
    <row r="124" spans="1:9" s="367" customFormat="1" ht="24" customHeight="1" x14ac:dyDescent="0.2">
      <c r="A124" s="403">
        <f t="shared" si="6"/>
        <v>103</v>
      </c>
      <c r="B124" s="1000" t="s">
        <v>4765</v>
      </c>
      <c r="C124" s="1001">
        <v>0</v>
      </c>
      <c r="D124" s="1001">
        <v>939.21</v>
      </c>
      <c r="E124" s="1001">
        <v>939.20920000000001</v>
      </c>
      <c r="F124" s="424">
        <f t="shared" si="5"/>
        <v>99.999914822031272</v>
      </c>
      <c r="G124" s="430" t="s">
        <v>3382</v>
      </c>
      <c r="H124" s="445" t="s">
        <v>94</v>
      </c>
    </row>
    <row r="125" spans="1:9" s="367" customFormat="1" ht="24" customHeight="1" x14ac:dyDescent="0.2">
      <c r="A125" s="403">
        <f t="shared" si="6"/>
        <v>104</v>
      </c>
      <c r="B125" s="1000" t="s">
        <v>3480</v>
      </c>
      <c r="C125" s="1001">
        <v>0</v>
      </c>
      <c r="D125" s="1001">
        <v>2476.5700000000002</v>
      </c>
      <c r="E125" s="1001">
        <v>2476.5633900000003</v>
      </c>
      <c r="F125" s="424">
        <f t="shared" si="5"/>
        <v>99.999733098600089</v>
      </c>
      <c r="G125" s="430" t="s">
        <v>3386</v>
      </c>
      <c r="H125" s="445" t="s">
        <v>94</v>
      </c>
    </row>
    <row r="126" spans="1:9" s="367" customFormat="1" ht="34.5" customHeight="1" x14ac:dyDescent="0.2">
      <c r="A126" s="403">
        <f t="shared" si="6"/>
        <v>105</v>
      </c>
      <c r="B126" s="1000" t="s">
        <v>3337</v>
      </c>
      <c r="C126" s="1001">
        <v>0</v>
      </c>
      <c r="D126" s="1001">
        <v>253.53</v>
      </c>
      <c r="E126" s="1001">
        <v>253.52199999999999</v>
      </c>
      <c r="F126" s="424">
        <f t="shared" si="5"/>
        <v>99.99684455488503</v>
      </c>
      <c r="G126" s="430" t="s">
        <v>3382</v>
      </c>
      <c r="H126" s="445" t="s">
        <v>94</v>
      </c>
    </row>
    <row r="127" spans="1:9" s="367" customFormat="1" ht="24" customHeight="1" x14ac:dyDescent="0.2">
      <c r="A127" s="403">
        <f t="shared" si="6"/>
        <v>106</v>
      </c>
      <c r="B127" s="1000" t="s">
        <v>3336</v>
      </c>
      <c r="C127" s="1001">
        <v>0</v>
      </c>
      <c r="D127" s="1001">
        <v>772.23</v>
      </c>
      <c r="E127" s="1001">
        <v>772.21900000000005</v>
      </c>
      <c r="F127" s="424">
        <f t="shared" si="5"/>
        <v>99.998575553915288</v>
      </c>
      <c r="G127" s="430" t="s">
        <v>3382</v>
      </c>
      <c r="H127" s="445" t="s">
        <v>94</v>
      </c>
      <c r="I127" s="431"/>
    </row>
    <row r="128" spans="1:9" s="367" customFormat="1" ht="24" customHeight="1" x14ac:dyDescent="0.2">
      <c r="A128" s="403">
        <f t="shared" si="6"/>
        <v>107</v>
      </c>
      <c r="B128" s="1000" t="s">
        <v>3335</v>
      </c>
      <c r="C128" s="1001">
        <v>0</v>
      </c>
      <c r="D128" s="1001">
        <v>678.72</v>
      </c>
      <c r="E128" s="1001">
        <v>678.71299999999997</v>
      </c>
      <c r="F128" s="424">
        <f t="shared" si="5"/>
        <v>99.998968646864668</v>
      </c>
      <c r="G128" s="430" t="s">
        <v>3382</v>
      </c>
      <c r="H128" s="445" t="s">
        <v>94</v>
      </c>
    </row>
    <row r="129" spans="1:8" s="367" customFormat="1" ht="24" customHeight="1" x14ac:dyDescent="0.2">
      <c r="A129" s="403">
        <f t="shared" si="6"/>
        <v>108</v>
      </c>
      <c r="B129" s="1000" t="s">
        <v>3334</v>
      </c>
      <c r="C129" s="1001">
        <v>0</v>
      </c>
      <c r="D129" s="1001">
        <v>1276.99</v>
      </c>
      <c r="E129" s="1001">
        <v>1276.9878999999999</v>
      </c>
      <c r="F129" s="424">
        <f t="shared" si="5"/>
        <v>99.999835550787381</v>
      </c>
      <c r="G129" s="430" t="s">
        <v>3382</v>
      </c>
      <c r="H129" s="445" t="s">
        <v>94</v>
      </c>
    </row>
    <row r="130" spans="1:8" s="367" customFormat="1" ht="24" customHeight="1" x14ac:dyDescent="0.2">
      <c r="A130" s="403">
        <f t="shared" si="6"/>
        <v>109</v>
      </c>
      <c r="B130" s="1000" t="s">
        <v>3481</v>
      </c>
      <c r="C130" s="1001">
        <v>0</v>
      </c>
      <c r="D130" s="1001">
        <v>932.07</v>
      </c>
      <c r="E130" s="1001">
        <v>932.06431999999995</v>
      </c>
      <c r="F130" s="424">
        <f t="shared" si="5"/>
        <v>99.999390603710012</v>
      </c>
      <c r="G130" s="430" t="s">
        <v>3386</v>
      </c>
      <c r="H130" s="445" t="s">
        <v>94</v>
      </c>
    </row>
    <row r="131" spans="1:8" s="367" customFormat="1" ht="34.5" customHeight="1" x14ac:dyDescent="0.2">
      <c r="A131" s="403">
        <f t="shared" si="6"/>
        <v>110</v>
      </c>
      <c r="B131" s="1000" t="s">
        <v>3683</v>
      </c>
      <c r="C131" s="1001">
        <v>0</v>
      </c>
      <c r="D131" s="1001">
        <v>2909.07</v>
      </c>
      <c r="E131" s="1001">
        <v>2909.0626400000001</v>
      </c>
      <c r="F131" s="424">
        <f t="shared" si="5"/>
        <v>99.99974699818155</v>
      </c>
      <c r="G131" s="430" t="s">
        <v>3382</v>
      </c>
      <c r="H131" s="445" t="s">
        <v>94</v>
      </c>
    </row>
    <row r="132" spans="1:8" s="367" customFormat="1" ht="24" customHeight="1" x14ac:dyDescent="0.2">
      <c r="A132" s="403">
        <f t="shared" si="6"/>
        <v>111</v>
      </c>
      <c r="B132" s="1000" t="s">
        <v>3482</v>
      </c>
      <c r="C132" s="1001">
        <v>0</v>
      </c>
      <c r="D132" s="1001">
        <v>200</v>
      </c>
      <c r="E132" s="1001">
        <v>187.55</v>
      </c>
      <c r="F132" s="424">
        <f t="shared" si="5"/>
        <v>93.775000000000006</v>
      </c>
      <c r="G132" s="430" t="s">
        <v>3386</v>
      </c>
      <c r="H132" s="1024" t="s">
        <v>4766</v>
      </c>
    </row>
    <row r="133" spans="1:8" s="367" customFormat="1" ht="34.5" customHeight="1" x14ac:dyDescent="0.2">
      <c r="A133" s="403">
        <f t="shared" si="6"/>
        <v>112</v>
      </c>
      <c r="B133" s="1000" t="s">
        <v>3684</v>
      </c>
      <c r="C133" s="1001">
        <v>2100</v>
      </c>
      <c r="D133" s="1001">
        <v>1670.66</v>
      </c>
      <c r="E133" s="1001">
        <v>1670.6561499999998</v>
      </c>
      <c r="F133" s="424">
        <f t="shared" si="5"/>
        <v>99.999769552153026</v>
      </c>
      <c r="G133" s="430" t="s">
        <v>3382</v>
      </c>
      <c r="H133" s="445" t="s">
        <v>94</v>
      </c>
    </row>
    <row r="134" spans="1:8" s="367" customFormat="1" ht="24" customHeight="1" x14ac:dyDescent="0.2">
      <c r="A134" s="403">
        <f t="shared" si="6"/>
        <v>113</v>
      </c>
      <c r="B134" s="1000" t="s">
        <v>3685</v>
      </c>
      <c r="C134" s="1001">
        <v>7700</v>
      </c>
      <c r="D134" s="1001">
        <v>6283.57</v>
      </c>
      <c r="E134" s="1001">
        <v>6283.5616600000003</v>
      </c>
      <c r="F134" s="424">
        <f t="shared" si="5"/>
        <v>99.999867272903785</v>
      </c>
      <c r="G134" s="430" t="s">
        <v>3382</v>
      </c>
      <c r="H134" s="445" t="s">
        <v>94</v>
      </c>
    </row>
    <row r="135" spans="1:8" s="367" customFormat="1" ht="34.5" customHeight="1" x14ac:dyDescent="0.2">
      <c r="A135" s="403">
        <f t="shared" si="6"/>
        <v>114</v>
      </c>
      <c r="B135" s="1000" t="s">
        <v>3686</v>
      </c>
      <c r="C135" s="1001">
        <v>1500</v>
      </c>
      <c r="D135" s="1001">
        <v>1500</v>
      </c>
      <c r="E135" s="1001">
        <v>1500</v>
      </c>
      <c r="F135" s="424">
        <f t="shared" si="5"/>
        <v>100</v>
      </c>
      <c r="G135" s="430" t="s">
        <v>3382</v>
      </c>
      <c r="H135" s="445" t="s">
        <v>94</v>
      </c>
    </row>
    <row r="136" spans="1:8" s="367" customFormat="1" ht="57" customHeight="1" x14ac:dyDescent="0.2">
      <c r="A136" s="403">
        <f t="shared" si="6"/>
        <v>115</v>
      </c>
      <c r="B136" s="1000" t="s">
        <v>3687</v>
      </c>
      <c r="C136" s="1001">
        <v>1500</v>
      </c>
      <c r="D136" s="1001">
        <v>1500</v>
      </c>
      <c r="E136" s="1001">
        <v>213.76187999999999</v>
      </c>
      <c r="F136" s="404">
        <f t="shared" si="5"/>
        <v>14.250791999999999</v>
      </c>
      <c r="G136" s="430" t="s">
        <v>3386</v>
      </c>
      <c r="H136" s="1024" t="s">
        <v>4767</v>
      </c>
    </row>
    <row r="137" spans="1:8" s="367" customFormat="1" ht="24" customHeight="1" x14ac:dyDescent="0.2">
      <c r="A137" s="403">
        <f t="shared" si="6"/>
        <v>116</v>
      </c>
      <c r="B137" s="1000" t="s">
        <v>3688</v>
      </c>
      <c r="C137" s="1001">
        <v>1500</v>
      </c>
      <c r="D137" s="1001">
        <v>1500</v>
      </c>
      <c r="E137" s="1001">
        <v>1500</v>
      </c>
      <c r="F137" s="424">
        <f t="shared" si="5"/>
        <v>100</v>
      </c>
      <c r="G137" s="430" t="s">
        <v>3382</v>
      </c>
      <c r="H137" s="445" t="s">
        <v>94</v>
      </c>
    </row>
    <row r="138" spans="1:8" s="367" customFormat="1" ht="89.25" customHeight="1" x14ac:dyDescent="0.2">
      <c r="A138" s="403">
        <f t="shared" si="6"/>
        <v>117</v>
      </c>
      <c r="B138" s="1000" t="s">
        <v>4768</v>
      </c>
      <c r="C138" s="1001">
        <v>21800</v>
      </c>
      <c r="D138" s="1001">
        <v>17792.849999999999</v>
      </c>
      <c r="E138" s="1001">
        <v>15405.500349999998</v>
      </c>
      <c r="F138" s="424">
        <f t="shared" si="5"/>
        <v>86.582533714385264</v>
      </c>
      <c r="G138" s="430" t="s">
        <v>3386</v>
      </c>
      <c r="H138" s="1024" t="s">
        <v>4769</v>
      </c>
    </row>
    <row r="139" spans="1:8" s="367" customFormat="1" ht="34.5" customHeight="1" x14ac:dyDescent="0.2">
      <c r="A139" s="403">
        <f t="shared" si="6"/>
        <v>118</v>
      </c>
      <c r="B139" s="1000" t="s">
        <v>3690</v>
      </c>
      <c r="C139" s="1001">
        <v>450</v>
      </c>
      <c r="D139" s="1001">
        <v>450</v>
      </c>
      <c r="E139" s="1001">
        <v>450</v>
      </c>
      <c r="F139" s="424">
        <f t="shared" si="5"/>
        <v>100</v>
      </c>
      <c r="G139" s="430" t="s">
        <v>3382</v>
      </c>
      <c r="H139" s="445" t="s">
        <v>94</v>
      </c>
    </row>
    <row r="140" spans="1:8" s="367" customFormat="1" ht="24" customHeight="1" x14ac:dyDescent="0.2">
      <c r="A140" s="403">
        <f t="shared" si="6"/>
        <v>119</v>
      </c>
      <c r="B140" s="1000" t="s">
        <v>3691</v>
      </c>
      <c r="C140" s="1001">
        <v>1350</v>
      </c>
      <c r="D140" s="1001">
        <v>1601.88</v>
      </c>
      <c r="E140" s="1001">
        <v>1601.8705600000001</v>
      </c>
      <c r="F140" s="424">
        <f t="shared" si="5"/>
        <v>99.999410692436385</v>
      </c>
      <c r="G140" s="430" t="s">
        <v>3382</v>
      </c>
      <c r="H140" s="445" t="s">
        <v>94</v>
      </c>
    </row>
    <row r="141" spans="1:8" s="367" customFormat="1" ht="24" customHeight="1" x14ac:dyDescent="0.2">
      <c r="A141" s="403">
        <f t="shared" si="6"/>
        <v>120</v>
      </c>
      <c r="B141" s="1000" t="s">
        <v>3692</v>
      </c>
      <c r="C141" s="1001">
        <v>1000</v>
      </c>
      <c r="D141" s="1001">
        <v>653.34</v>
      </c>
      <c r="E141" s="1001">
        <v>653.33950000000004</v>
      </c>
      <c r="F141" s="424">
        <f t="shared" si="5"/>
        <v>99.999923470168667</v>
      </c>
      <c r="G141" s="430" t="s">
        <v>3382</v>
      </c>
      <c r="H141" s="445" t="s">
        <v>94</v>
      </c>
    </row>
    <row r="142" spans="1:8" s="367" customFormat="1" ht="24" customHeight="1" x14ac:dyDescent="0.2">
      <c r="A142" s="403">
        <f t="shared" si="6"/>
        <v>121</v>
      </c>
      <c r="B142" s="1000" t="s">
        <v>3693</v>
      </c>
      <c r="C142" s="1001">
        <v>400</v>
      </c>
      <c r="D142" s="1001">
        <v>393.71</v>
      </c>
      <c r="E142" s="1001">
        <v>393.70236999999997</v>
      </c>
      <c r="F142" s="424">
        <f t="shared" si="5"/>
        <v>99.998062025348617</v>
      </c>
      <c r="G142" s="430" t="s">
        <v>3382</v>
      </c>
      <c r="H142" s="445" t="s">
        <v>94</v>
      </c>
    </row>
    <row r="143" spans="1:8" s="367" customFormat="1" ht="24" customHeight="1" x14ac:dyDescent="0.2">
      <c r="A143" s="403">
        <f t="shared" si="6"/>
        <v>122</v>
      </c>
      <c r="B143" s="1000" t="s">
        <v>3694</v>
      </c>
      <c r="C143" s="1001">
        <v>1000</v>
      </c>
      <c r="D143" s="1001">
        <v>1000</v>
      </c>
      <c r="E143" s="1001">
        <v>1000</v>
      </c>
      <c r="F143" s="424">
        <f t="shared" si="5"/>
        <v>100</v>
      </c>
      <c r="G143" s="430" t="s">
        <v>3382</v>
      </c>
      <c r="H143" s="445" t="s">
        <v>94</v>
      </c>
    </row>
    <row r="144" spans="1:8" s="367" customFormat="1" ht="45" customHeight="1" x14ac:dyDescent="0.2">
      <c r="A144" s="403">
        <f t="shared" si="6"/>
        <v>123</v>
      </c>
      <c r="B144" s="1000" t="s">
        <v>3695</v>
      </c>
      <c r="C144" s="1001">
        <v>1300</v>
      </c>
      <c r="D144" s="1001">
        <v>4450</v>
      </c>
      <c r="E144" s="1001">
        <v>1300</v>
      </c>
      <c r="F144" s="424">
        <f t="shared" si="5"/>
        <v>29.213483146067414</v>
      </c>
      <c r="G144" s="430" t="s">
        <v>3386</v>
      </c>
      <c r="H144" s="1025" t="s">
        <v>4770</v>
      </c>
    </row>
    <row r="145" spans="1:9" s="367" customFormat="1" ht="24" customHeight="1" x14ac:dyDescent="0.2">
      <c r="A145" s="403">
        <f t="shared" si="6"/>
        <v>124</v>
      </c>
      <c r="B145" s="1000" t="s">
        <v>3696</v>
      </c>
      <c r="C145" s="1001">
        <v>2900</v>
      </c>
      <c r="D145" s="1001">
        <v>3469.77</v>
      </c>
      <c r="E145" s="1001">
        <v>3469.768</v>
      </c>
      <c r="F145" s="424">
        <f t="shared" si="5"/>
        <v>99.999942359291822</v>
      </c>
      <c r="G145" s="430" t="s">
        <v>3382</v>
      </c>
      <c r="H145" s="406" t="s">
        <v>94</v>
      </c>
    </row>
    <row r="146" spans="1:9" s="367" customFormat="1" ht="34.5" customHeight="1" x14ac:dyDescent="0.2">
      <c r="A146" s="403">
        <f t="shared" si="6"/>
        <v>125</v>
      </c>
      <c r="B146" s="1000" t="s">
        <v>3697</v>
      </c>
      <c r="C146" s="1001">
        <v>1500</v>
      </c>
      <c r="D146" s="1001">
        <v>1500</v>
      </c>
      <c r="E146" s="1001">
        <v>1500</v>
      </c>
      <c r="F146" s="424">
        <f t="shared" si="5"/>
        <v>100</v>
      </c>
      <c r="G146" s="430" t="s">
        <v>3382</v>
      </c>
      <c r="H146" s="406" t="s">
        <v>94</v>
      </c>
    </row>
    <row r="147" spans="1:9" s="367" customFormat="1" ht="34.5" customHeight="1" x14ac:dyDescent="0.2">
      <c r="A147" s="403">
        <f t="shared" si="6"/>
        <v>126</v>
      </c>
      <c r="B147" s="1000" t="s">
        <v>3698</v>
      </c>
      <c r="C147" s="1001">
        <v>1600</v>
      </c>
      <c r="D147" s="1001">
        <v>1592.74</v>
      </c>
      <c r="E147" s="1001">
        <v>1592.74</v>
      </c>
      <c r="F147" s="424">
        <f t="shared" si="5"/>
        <v>100</v>
      </c>
      <c r="G147" s="430" t="s">
        <v>3382</v>
      </c>
      <c r="H147" s="406" t="s">
        <v>94</v>
      </c>
    </row>
    <row r="148" spans="1:9" s="367" customFormat="1" ht="89.25" customHeight="1" x14ac:dyDescent="0.2">
      <c r="A148" s="403">
        <f t="shared" si="6"/>
        <v>127</v>
      </c>
      <c r="B148" s="1000" t="s">
        <v>3699</v>
      </c>
      <c r="C148" s="1001">
        <v>9000</v>
      </c>
      <c r="D148" s="1001">
        <v>4200</v>
      </c>
      <c r="E148" s="1001">
        <v>1828.2749099999999</v>
      </c>
      <c r="F148" s="404">
        <f t="shared" si="5"/>
        <v>43.530355</v>
      </c>
      <c r="G148" s="430" t="s">
        <v>3386</v>
      </c>
      <c r="H148" s="1024" t="s">
        <v>4771</v>
      </c>
    </row>
    <row r="149" spans="1:9" s="367" customFormat="1" ht="57" customHeight="1" x14ac:dyDescent="0.2">
      <c r="A149" s="403">
        <f t="shared" si="6"/>
        <v>128</v>
      </c>
      <c r="B149" s="1000" t="s">
        <v>3700</v>
      </c>
      <c r="C149" s="1001">
        <v>5500</v>
      </c>
      <c r="D149" s="1001">
        <v>11500</v>
      </c>
      <c r="E149" s="1001">
        <v>5500</v>
      </c>
      <c r="F149" s="424">
        <f t="shared" si="5"/>
        <v>47.826086956521742</v>
      </c>
      <c r="G149" s="430" t="s">
        <v>3386</v>
      </c>
      <c r="H149" s="1025" t="s">
        <v>4772</v>
      </c>
      <c r="I149" s="431"/>
    </row>
    <row r="150" spans="1:9" s="367" customFormat="1" ht="34.5" customHeight="1" x14ac:dyDescent="0.2">
      <c r="A150" s="403">
        <f t="shared" si="6"/>
        <v>129</v>
      </c>
      <c r="B150" s="1000" t="s">
        <v>3701</v>
      </c>
      <c r="C150" s="1001">
        <v>550</v>
      </c>
      <c r="D150" s="1001">
        <v>550</v>
      </c>
      <c r="E150" s="1001">
        <v>550</v>
      </c>
      <c r="F150" s="424">
        <f t="shared" si="5"/>
        <v>100</v>
      </c>
      <c r="G150" s="430" t="s">
        <v>3382</v>
      </c>
      <c r="H150" s="445" t="s">
        <v>94</v>
      </c>
    </row>
    <row r="151" spans="1:9" s="367" customFormat="1" ht="31.5" x14ac:dyDescent="0.2">
      <c r="A151" s="403">
        <f t="shared" si="6"/>
        <v>130</v>
      </c>
      <c r="B151" s="1000" t="s">
        <v>3702</v>
      </c>
      <c r="C151" s="1001">
        <v>1300</v>
      </c>
      <c r="D151" s="1001">
        <v>1033.75</v>
      </c>
      <c r="E151" s="1001">
        <v>1033.74054</v>
      </c>
      <c r="F151" s="424">
        <f t="shared" si="5"/>
        <v>99.999084885126962</v>
      </c>
      <c r="G151" s="430" t="s">
        <v>3382</v>
      </c>
      <c r="H151" s="445" t="s">
        <v>94</v>
      </c>
    </row>
    <row r="152" spans="1:9" s="367" customFormat="1" ht="34.5" customHeight="1" x14ac:dyDescent="0.2">
      <c r="A152" s="403">
        <f t="shared" si="6"/>
        <v>131</v>
      </c>
      <c r="B152" s="1000" t="s">
        <v>3703</v>
      </c>
      <c r="C152" s="1001">
        <v>1900</v>
      </c>
      <c r="D152" s="1001">
        <v>1504.81</v>
      </c>
      <c r="E152" s="1001">
        <v>1504.79737</v>
      </c>
      <c r="F152" s="424">
        <f t="shared" si="5"/>
        <v>99.999160691382968</v>
      </c>
      <c r="G152" s="430" t="s">
        <v>3382</v>
      </c>
      <c r="H152" s="445" t="s">
        <v>94</v>
      </c>
    </row>
    <row r="153" spans="1:9" s="367" customFormat="1" ht="34.5" customHeight="1" x14ac:dyDescent="0.2">
      <c r="A153" s="403">
        <f t="shared" si="6"/>
        <v>132</v>
      </c>
      <c r="B153" s="1000" t="s">
        <v>3704</v>
      </c>
      <c r="C153" s="1001">
        <v>4800</v>
      </c>
      <c r="D153" s="1001">
        <v>4800</v>
      </c>
      <c r="E153" s="1001">
        <v>4800</v>
      </c>
      <c r="F153" s="424">
        <f t="shared" si="5"/>
        <v>100</v>
      </c>
      <c r="G153" s="430" t="s">
        <v>3382</v>
      </c>
      <c r="H153" s="445" t="s">
        <v>94</v>
      </c>
    </row>
    <row r="154" spans="1:9" s="367" customFormat="1" ht="24" customHeight="1" x14ac:dyDescent="0.2">
      <c r="A154" s="403">
        <f t="shared" si="6"/>
        <v>133</v>
      </c>
      <c r="B154" s="1000" t="s">
        <v>3705</v>
      </c>
      <c r="C154" s="1001">
        <v>6700</v>
      </c>
      <c r="D154" s="1001">
        <v>125.84</v>
      </c>
      <c r="E154" s="1001">
        <v>125.84</v>
      </c>
      <c r="F154" s="424">
        <f t="shared" si="5"/>
        <v>100</v>
      </c>
      <c r="G154" s="430" t="s">
        <v>3386</v>
      </c>
      <c r="H154" s="445" t="s">
        <v>94</v>
      </c>
    </row>
    <row r="155" spans="1:9" s="367" customFormat="1" ht="24" customHeight="1" x14ac:dyDescent="0.2">
      <c r="A155" s="403">
        <f t="shared" si="6"/>
        <v>134</v>
      </c>
      <c r="B155" s="1000" t="s">
        <v>3706</v>
      </c>
      <c r="C155" s="1001">
        <v>1600</v>
      </c>
      <c r="D155" s="1001">
        <v>1600</v>
      </c>
      <c r="E155" s="1001">
        <v>1600</v>
      </c>
      <c r="F155" s="424">
        <f t="shared" si="5"/>
        <v>100</v>
      </c>
      <c r="G155" s="430" t="s">
        <v>3382</v>
      </c>
      <c r="H155" s="445" t="s">
        <v>94</v>
      </c>
    </row>
    <row r="156" spans="1:9" s="367" customFormat="1" ht="24" customHeight="1" x14ac:dyDescent="0.2">
      <c r="A156" s="403">
        <f t="shared" si="6"/>
        <v>135</v>
      </c>
      <c r="B156" s="1000" t="s">
        <v>3707</v>
      </c>
      <c r="C156" s="1001">
        <v>500</v>
      </c>
      <c r="D156" s="1001">
        <v>500</v>
      </c>
      <c r="E156" s="1001">
        <v>500</v>
      </c>
      <c r="F156" s="424">
        <f t="shared" si="5"/>
        <v>100</v>
      </c>
      <c r="G156" s="430" t="s">
        <v>3382</v>
      </c>
      <c r="H156" s="445" t="s">
        <v>94</v>
      </c>
    </row>
    <row r="157" spans="1:9" s="367" customFormat="1" ht="24" customHeight="1" x14ac:dyDescent="0.2">
      <c r="A157" s="403">
        <f t="shared" si="6"/>
        <v>136</v>
      </c>
      <c r="B157" s="1000" t="s">
        <v>3708</v>
      </c>
      <c r="C157" s="1001">
        <v>900</v>
      </c>
      <c r="D157" s="1001">
        <v>900</v>
      </c>
      <c r="E157" s="1001">
        <v>900</v>
      </c>
      <c r="F157" s="424">
        <f t="shared" si="5"/>
        <v>100</v>
      </c>
      <c r="G157" s="430" t="s">
        <v>3382</v>
      </c>
      <c r="H157" s="445" t="s">
        <v>94</v>
      </c>
    </row>
    <row r="158" spans="1:9" s="367" customFormat="1" ht="24" customHeight="1" x14ac:dyDescent="0.2">
      <c r="A158" s="403">
        <f t="shared" si="6"/>
        <v>137</v>
      </c>
      <c r="B158" s="1000" t="s">
        <v>3709</v>
      </c>
      <c r="C158" s="1001">
        <v>400</v>
      </c>
      <c r="D158" s="1001">
        <v>400</v>
      </c>
      <c r="E158" s="1001">
        <v>400</v>
      </c>
      <c r="F158" s="424">
        <f t="shared" si="5"/>
        <v>100</v>
      </c>
      <c r="G158" s="430" t="s">
        <v>3382</v>
      </c>
      <c r="H158" s="445" t="s">
        <v>94</v>
      </c>
    </row>
    <row r="159" spans="1:9" s="367" customFormat="1" ht="24" customHeight="1" x14ac:dyDescent="0.2">
      <c r="A159" s="403">
        <f t="shared" si="6"/>
        <v>138</v>
      </c>
      <c r="B159" s="1000" t="s">
        <v>3710</v>
      </c>
      <c r="C159" s="1001">
        <v>3550</v>
      </c>
      <c r="D159" s="1001">
        <v>3251.62</v>
      </c>
      <c r="E159" s="1001">
        <v>3251.5958799999999</v>
      </c>
      <c r="F159" s="424">
        <f t="shared" si="5"/>
        <v>99.999258215904689</v>
      </c>
      <c r="G159" s="430" t="s">
        <v>3382</v>
      </c>
      <c r="H159" s="445" t="s">
        <v>94</v>
      </c>
    </row>
    <row r="160" spans="1:9" s="367" customFormat="1" ht="24" customHeight="1" x14ac:dyDescent="0.2">
      <c r="A160" s="403">
        <f t="shared" si="6"/>
        <v>139</v>
      </c>
      <c r="B160" s="1000" t="s">
        <v>3711</v>
      </c>
      <c r="C160" s="1001">
        <v>7600</v>
      </c>
      <c r="D160" s="1001">
        <v>5000.08</v>
      </c>
      <c r="E160" s="1001">
        <v>5000.02412</v>
      </c>
      <c r="F160" s="424">
        <f t="shared" si="5"/>
        <v>99.998882417881319</v>
      </c>
      <c r="G160" s="430" t="s">
        <v>3386</v>
      </c>
      <c r="H160" s="445" t="s">
        <v>94</v>
      </c>
    </row>
    <row r="161" spans="1:9" s="367" customFormat="1" ht="24" customHeight="1" x14ac:dyDescent="0.2">
      <c r="A161" s="403">
        <f t="shared" si="6"/>
        <v>140</v>
      </c>
      <c r="B161" s="1000" t="s">
        <v>3712</v>
      </c>
      <c r="C161" s="1001">
        <v>1400</v>
      </c>
      <c r="D161" s="1001">
        <v>1400</v>
      </c>
      <c r="E161" s="1001">
        <v>1400</v>
      </c>
      <c r="F161" s="424">
        <f t="shared" ref="F161:F193" si="7">E161/D161*100</f>
        <v>100</v>
      </c>
      <c r="G161" s="430" t="s">
        <v>3382</v>
      </c>
      <c r="H161" s="445" t="s">
        <v>94</v>
      </c>
    </row>
    <row r="162" spans="1:9" s="367" customFormat="1" ht="24" customHeight="1" x14ac:dyDescent="0.2">
      <c r="A162" s="403">
        <f t="shared" ref="A162:A192" si="8">A161+1</f>
        <v>141</v>
      </c>
      <c r="B162" s="1000" t="s">
        <v>3713</v>
      </c>
      <c r="C162" s="1001">
        <v>900</v>
      </c>
      <c r="D162" s="1001">
        <v>900</v>
      </c>
      <c r="E162" s="1001">
        <v>900</v>
      </c>
      <c r="F162" s="424">
        <f t="shared" si="7"/>
        <v>100</v>
      </c>
      <c r="G162" s="430" t="s">
        <v>3382</v>
      </c>
      <c r="H162" s="445" t="s">
        <v>94</v>
      </c>
    </row>
    <row r="163" spans="1:9" s="367" customFormat="1" ht="34.5" customHeight="1" x14ac:dyDescent="0.2">
      <c r="A163" s="403">
        <f t="shared" si="8"/>
        <v>142</v>
      </c>
      <c r="B163" s="1000" t="s">
        <v>4773</v>
      </c>
      <c r="C163" s="1001">
        <v>250</v>
      </c>
      <c r="D163" s="1001">
        <v>0</v>
      </c>
      <c r="E163" s="1001">
        <v>0</v>
      </c>
      <c r="F163" s="424" t="s">
        <v>195</v>
      </c>
      <c r="G163" s="430" t="s">
        <v>3382</v>
      </c>
      <c r="H163" s="406" t="s">
        <v>4774</v>
      </c>
    </row>
    <row r="164" spans="1:9" s="367" customFormat="1" ht="24" customHeight="1" x14ac:dyDescent="0.2">
      <c r="A164" s="403">
        <f t="shared" si="8"/>
        <v>143</v>
      </c>
      <c r="B164" s="1000" t="s">
        <v>3714</v>
      </c>
      <c r="C164" s="1001">
        <v>400</v>
      </c>
      <c r="D164" s="1001">
        <v>400</v>
      </c>
      <c r="E164" s="1001">
        <v>400</v>
      </c>
      <c r="F164" s="404">
        <f t="shared" si="7"/>
        <v>100</v>
      </c>
      <c r="G164" s="430" t="s">
        <v>3382</v>
      </c>
      <c r="H164" s="445" t="s">
        <v>94</v>
      </c>
    </row>
    <row r="165" spans="1:9" s="367" customFormat="1" ht="77.25" customHeight="1" x14ac:dyDescent="0.2">
      <c r="A165" s="403">
        <f t="shared" si="8"/>
        <v>144</v>
      </c>
      <c r="B165" s="1000" t="s">
        <v>3715</v>
      </c>
      <c r="C165" s="1001">
        <v>5000</v>
      </c>
      <c r="D165" s="1001">
        <v>240</v>
      </c>
      <c r="E165" s="1001">
        <v>45.98</v>
      </c>
      <c r="F165" s="424">
        <f t="shared" si="7"/>
        <v>19.158333333333331</v>
      </c>
      <c r="G165" s="430" t="s">
        <v>3386</v>
      </c>
      <c r="H165" s="1026" t="s">
        <v>4775</v>
      </c>
    </row>
    <row r="166" spans="1:9" s="367" customFormat="1" ht="34.5" customHeight="1" x14ac:dyDescent="0.2">
      <c r="A166" s="403">
        <f t="shared" si="8"/>
        <v>145</v>
      </c>
      <c r="B166" s="1000" t="s">
        <v>3716</v>
      </c>
      <c r="C166" s="1001">
        <v>550</v>
      </c>
      <c r="D166" s="1001">
        <v>532.02</v>
      </c>
      <c r="E166" s="1001">
        <v>532.01519999999994</v>
      </c>
      <c r="F166" s="424">
        <f t="shared" si="7"/>
        <v>99.999097778278994</v>
      </c>
      <c r="G166" s="430" t="s">
        <v>3382</v>
      </c>
      <c r="H166" s="445" t="s">
        <v>94</v>
      </c>
    </row>
    <row r="167" spans="1:9" s="367" customFormat="1" ht="24" customHeight="1" x14ac:dyDescent="0.2">
      <c r="A167" s="403">
        <f t="shared" si="8"/>
        <v>146</v>
      </c>
      <c r="B167" s="1000" t="s">
        <v>3717</v>
      </c>
      <c r="C167" s="1001">
        <v>2860</v>
      </c>
      <c r="D167" s="1001">
        <v>2136.66</v>
      </c>
      <c r="E167" s="1001">
        <v>2136.6581900000001</v>
      </c>
      <c r="F167" s="424">
        <f t="shared" si="7"/>
        <v>99.999915288347239</v>
      </c>
      <c r="G167" s="430" t="s">
        <v>3382</v>
      </c>
      <c r="H167" s="445" t="s">
        <v>94</v>
      </c>
      <c r="I167" s="431"/>
    </row>
    <row r="168" spans="1:9" s="367" customFormat="1" ht="24" customHeight="1" x14ac:dyDescent="0.2">
      <c r="A168" s="403">
        <f t="shared" si="8"/>
        <v>147</v>
      </c>
      <c r="B168" s="1000" t="s">
        <v>3718</v>
      </c>
      <c r="C168" s="1001">
        <v>450</v>
      </c>
      <c r="D168" s="1001">
        <v>450</v>
      </c>
      <c r="E168" s="1001">
        <v>450</v>
      </c>
      <c r="F168" s="424">
        <f t="shared" si="7"/>
        <v>100</v>
      </c>
      <c r="G168" s="430" t="s">
        <v>3382</v>
      </c>
      <c r="H168" s="445" t="s">
        <v>94</v>
      </c>
    </row>
    <row r="169" spans="1:9" s="367" customFormat="1" ht="34.5" customHeight="1" x14ac:dyDescent="0.2">
      <c r="A169" s="403">
        <f t="shared" si="8"/>
        <v>148</v>
      </c>
      <c r="B169" s="1000" t="s">
        <v>3719</v>
      </c>
      <c r="C169" s="1001">
        <v>1450</v>
      </c>
      <c r="D169" s="1001">
        <v>1354.04</v>
      </c>
      <c r="E169" s="1001">
        <v>1354.0312799999999</v>
      </c>
      <c r="F169" s="424">
        <f t="shared" si="7"/>
        <v>99.999356001299816</v>
      </c>
      <c r="G169" s="430" t="s">
        <v>3382</v>
      </c>
      <c r="H169" s="445" t="s">
        <v>94</v>
      </c>
    </row>
    <row r="170" spans="1:9" s="367" customFormat="1" ht="89.25" customHeight="1" x14ac:dyDescent="0.2">
      <c r="A170" s="403">
        <f t="shared" si="8"/>
        <v>149</v>
      </c>
      <c r="B170" s="1000" t="s">
        <v>3720</v>
      </c>
      <c r="C170" s="1001">
        <v>4400</v>
      </c>
      <c r="D170" s="1001">
        <v>1829</v>
      </c>
      <c r="E170" s="1001">
        <v>228.69</v>
      </c>
      <c r="F170" s="424">
        <f t="shared" si="7"/>
        <v>12.503553854565336</v>
      </c>
      <c r="G170" s="430" t="s">
        <v>3386</v>
      </c>
      <c r="H170" s="1024" t="s">
        <v>4776</v>
      </c>
    </row>
    <row r="171" spans="1:9" s="367" customFormat="1" ht="34.5" customHeight="1" x14ac:dyDescent="0.2">
      <c r="A171" s="403">
        <f t="shared" si="8"/>
        <v>150</v>
      </c>
      <c r="B171" s="1000" t="s">
        <v>4777</v>
      </c>
      <c r="C171" s="1001">
        <v>4200</v>
      </c>
      <c r="D171" s="1001">
        <v>3077.84</v>
      </c>
      <c r="E171" s="1001">
        <v>3077.8339999999998</v>
      </c>
      <c r="F171" s="424">
        <f t="shared" si="7"/>
        <v>99.99980505809269</v>
      </c>
      <c r="G171" s="430" t="s">
        <v>3386</v>
      </c>
      <c r="H171" s="445" t="s">
        <v>94</v>
      </c>
    </row>
    <row r="172" spans="1:9" s="367" customFormat="1" ht="24" customHeight="1" x14ac:dyDescent="0.2">
      <c r="A172" s="403">
        <f t="shared" si="8"/>
        <v>151</v>
      </c>
      <c r="B172" s="1000" t="s">
        <v>3722</v>
      </c>
      <c r="C172" s="1001">
        <v>290</v>
      </c>
      <c r="D172" s="1001">
        <v>290</v>
      </c>
      <c r="E172" s="1001">
        <v>290</v>
      </c>
      <c r="F172" s="424">
        <f t="shared" si="7"/>
        <v>100</v>
      </c>
      <c r="G172" s="430" t="s">
        <v>3382</v>
      </c>
      <c r="H172" s="445" t="s">
        <v>94</v>
      </c>
    </row>
    <row r="173" spans="1:9" s="367" customFormat="1" ht="34.5" customHeight="1" x14ac:dyDescent="0.2">
      <c r="A173" s="403">
        <f t="shared" si="8"/>
        <v>152</v>
      </c>
      <c r="B173" s="1000" t="s">
        <v>3476</v>
      </c>
      <c r="C173" s="1001">
        <v>1100</v>
      </c>
      <c r="D173" s="1001">
        <v>1100</v>
      </c>
      <c r="E173" s="1001">
        <v>1100</v>
      </c>
      <c r="F173" s="424">
        <f t="shared" si="7"/>
        <v>100</v>
      </c>
      <c r="G173" s="430" t="s">
        <v>3382</v>
      </c>
      <c r="H173" s="445" t="s">
        <v>94</v>
      </c>
    </row>
    <row r="174" spans="1:9" s="367" customFormat="1" ht="24" customHeight="1" x14ac:dyDescent="0.2">
      <c r="A174" s="403">
        <f t="shared" si="8"/>
        <v>153</v>
      </c>
      <c r="B174" s="1000" t="s">
        <v>3723</v>
      </c>
      <c r="C174" s="1001">
        <v>3700</v>
      </c>
      <c r="D174" s="1001">
        <v>3557.03</v>
      </c>
      <c r="E174" s="1001">
        <v>3557.0209999999997</v>
      </c>
      <c r="F174" s="424">
        <f t="shared" si="7"/>
        <v>99.999746979924254</v>
      </c>
      <c r="G174" s="430" t="s">
        <v>3382</v>
      </c>
      <c r="H174" s="445" t="s">
        <v>94</v>
      </c>
    </row>
    <row r="175" spans="1:9" s="367" customFormat="1" ht="34.5" customHeight="1" x14ac:dyDescent="0.2">
      <c r="A175" s="403">
        <f t="shared" si="8"/>
        <v>154</v>
      </c>
      <c r="B175" s="1000" t="s">
        <v>4778</v>
      </c>
      <c r="C175" s="1001">
        <v>5000</v>
      </c>
      <c r="D175" s="1001">
        <v>5000</v>
      </c>
      <c r="E175" s="1001">
        <v>0</v>
      </c>
      <c r="F175" s="424">
        <f t="shared" si="7"/>
        <v>0</v>
      </c>
      <c r="G175" s="430" t="s">
        <v>3382</v>
      </c>
      <c r="H175" s="1024" t="s">
        <v>4779</v>
      </c>
    </row>
    <row r="176" spans="1:9" s="367" customFormat="1" ht="12.75" customHeight="1" x14ac:dyDescent="0.2">
      <c r="A176" s="403">
        <f t="shared" si="8"/>
        <v>155</v>
      </c>
      <c r="B176" s="1000" t="s">
        <v>2042</v>
      </c>
      <c r="C176" s="1001">
        <v>0</v>
      </c>
      <c r="D176" s="1001">
        <v>438.87</v>
      </c>
      <c r="E176" s="1001">
        <v>438.87665999999996</v>
      </c>
      <c r="F176" s="424">
        <f t="shared" si="7"/>
        <v>100.00151753366599</v>
      </c>
      <c r="G176" s="430" t="s">
        <v>3382</v>
      </c>
      <c r="H176" s="445" t="s">
        <v>94</v>
      </c>
    </row>
    <row r="177" spans="1:9" s="367" customFormat="1" ht="24" customHeight="1" x14ac:dyDescent="0.2">
      <c r="A177" s="403">
        <f t="shared" si="8"/>
        <v>156</v>
      </c>
      <c r="B177" s="1000" t="s">
        <v>3724</v>
      </c>
      <c r="C177" s="1001">
        <v>0</v>
      </c>
      <c r="D177" s="1001">
        <v>4431.6400000000003</v>
      </c>
      <c r="E177" s="1001">
        <v>4431.6324599999998</v>
      </c>
      <c r="F177" s="424">
        <f t="shared" si="7"/>
        <v>99.99982985982615</v>
      </c>
      <c r="G177" s="430" t="s">
        <v>3386</v>
      </c>
      <c r="H177" s="445" t="s">
        <v>94</v>
      </c>
    </row>
    <row r="178" spans="1:9" s="367" customFormat="1" ht="34.5" customHeight="1" x14ac:dyDescent="0.2">
      <c r="A178" s="403">
        <f t="shared" si="8"/>
        <v>157</v>
      </c>
      <c r="B178" s="1000" t="s">
        <v>3725</v>
      </c>
      <c r="C178" s="1001">
        <v>0</v>
      </c>
      <c r="D178" s="1001">
        <v>2111.04</v>
      </c>
      <c r="E178" s="1001">
        <v>2111.0360000000001</v>
      </c>
      <c r="F178" s="404">
        <f t="shared" si="7"/>
        <v>99.999810519933305</v>
      </c>
      <c r="G178" s="430" t="s">
        <v>3382</v>
      </c>
      <c r="H178" s="445" t="s">
        <v>94</v>
      </c>
    </row>
    <row r="179" spans="1:9" s="367" customFormat="1" ht="24" customHeight="1" x14ac:dyDescent="0.2">
      <c r="A179" s="403">
        <f t="shared" si="8"/>
        <v>158</v>
      </c>
      <c r="B179" s="1000" t="s">
        <v>3726</v>
      </c>
      <c r="C179" s="1001">
        <v>0</v>
      </c>
      <c r="D179" s="1001">
        <v>381.94</v>
      </c>
      <c r="E179" s="1001">
        <v>381.93794000000003</v>
      </c>
      <c r="F179" s="424">
        <f t="shared" si="7"/>
        <v>99.999460648269363</v>
      </c>
      <c r="G179" s="430" t="s">
        <v>3382</v>
      </c>
      <c r="H179" s="445" t="s">
        <v>94</v>
      </c>
    </row>
    <row r="180" spans="1:9" s="367" customFormat="1" ht="24" customHeight="1" x14ac:dyDescent="0.2">
      <c r="A180" s="403">
        <f t="shared" si="8"/>
        <v>159</v>
      </c>
      <c r="B180" s="1000" t="s">
        <v>3727</v>
      </c>
      <c r="C180" s="1001">
        <v>0</v>
      </c>
      <c r="D180" s="1001">
        <v>700</v>
      </c>
      <c r="E180" s="1001">
        <v>700</v>
      </c>
      <c r="F180" s="424">
        <f t="shared" si="7"/>
        <v>100</v>
      </c>
      <c r="G180" s="430" t="s">
        <v>3382</v>
      </c>
      <c r="H180" s="445" t="s">
        <v>94</v>
      </c>
    </row>
    <row r="181" spans="1:9" s="367" customFormat="1" ht="52.5" x14ac:dyDescent="0.2">
      <c r="A181" s="403">
        <f t="shared" si="8"/>
        <v>160</v>
      </c>
      <c r="B181" s="1000" t="s">
        <v>3728</v>
      </c>
      <c r="C181" s="1001">
        <v>0</v>
      </c>
      <c r="D181" s="1001">
        <v>799</v>
      </c>
      <c r="E181" s="1001">
        <v>679.65700000000004</v>
      </c>
      <c r="F181" s="424">
        <f t="shared" si="7"/>
        <v>85.063454317897381</v>
      </c>
      <c r="G181" s="430" t="s">
        <v>3386</v>
      </c>
      <c r="H181" s="1025" t="s">
        <v>4780</v>
      </c>
    </row>
    <row r="182" spans="1:9" s="367" customFormat="1" ht="24" customHeight="1" x14ac:dyDescent="0.2">
      <c r="A182" s="403">
        <f t="shared" si="8"/>
        <v>161</v>
      </c>
      <c r="B182" s="1000" t="s">
        <v>3729</v>
      </c>
      <c r="C182" s="1001">
        <v>0</v>
      </c>
      <c r="D182" s="1001">
        <v>22</v>
      </c>
      <c r="E182" s="1001">
        <v>22</v>
      </c>
      <c r="F182" s="424">
        <f t="shared" si="7"/>
        <v>100</v>
      </c>
      <c r="G182" s="430" t="s">
        <v>3382</v>
      </c>
      <c r="H182" s="445" t="s">
        <v>94</v>
      </c>
    </row>
    <row r="183" spans="1:9" s="367" customFormat="1" ht="57" customHeight="1" x14ac:dyDescent="0.2">
      <c r="A183" s="403">
        <f t="shared" si="8"/>
        <v>162</v>
      </c>
      <c r="B183" s="1000" t="s">
        <v>4781</v>
      </c>
      <c r="C183" s="1001">
        <v>0</v>
      </c>
      <c r="D183" s="1001">
        <v>10250</v>
      </c>
      <c r="E183" s="1001">
        <v>0</v>
      </c>
      <c r="F183" s="424">
        <f t="shared" si="7"/>
        <v>0</v>
      </c>
      <c r="G183" s="430" t="s">
        <v>3386</v>
      </c>
      <c r="H183" s="1024" t="s">
        <v>4782</v>
      </c>
    </row>
    <row r="184" spans="1:9" s="367" customFormat="1" ht="24" customHeight="1" x14ac:dyDescent="0.2">
      <c r="A184" s="403">
        <f t="shared" si="8"/>
        <v>163</v>
      </c>
      <c r="B184" s="1000" t="s">
        <v>3730</v>
      </c>
      <c r="C184" s="1001">
        <v>0</v>
      </c>
      <c r="D184" s="1001">
        <v>5200</v>
      </c>
      <c r="E184" s="1001">
        <v>5200</v>
      </c>
      <c r="F184" s="424">
        <f t="shared" si="7"/>
        <v>100</v>
      </c>
      <c r="G184" s="430" t="s">
        <v>3382</v>
      </c>
      <c r="H184" s="445" t="s">
        <v>94</v>
      </c>
      <c r="I184" s="431"/>
    </row>
    <row r="185" spans="1:9" s="367" customFormat="1" ht="24" customHeight="1" x14ac:dyDescent="0.2">
      <c r="A185" s="403">
        <f t="shared" si="8"/>
        <v>164</v>
      </c>
      <c r="B185" s="1000" t="s">
        <v>3731</v>
      </c>
      <c r="C185" s="1001">
        <v>0</v>
      </c>
      <c r="D185" s="1001">
        <v>800</v>
      </c>
      <c r="E185" s="1001">
        <v>800</v>
      </c>
      <c r="F185" s="424">
        <f t="shared" si="7"/>
        <v>100</v>
      </c>
      <c r="G185" s="430" t="s">
        <v>3382</v>
      </c>
      <c r="H185" s="445" t="s">
        <v>94</v>
      </c>
    </row>
    <row r="186" spans="1:9" s="367" customFormat="1" ht="57" customHeight="1" x14ac:dyDescent="0.2">
      <c r="A186" s="403">
        <f t="shared" si="8"/>
        <v>165</v>
      </c>
      <c r="B186" s="1000" t="s">
        <v>3732</v>
      </c>
      <c r="C186" s="1001">
        <v>0</v>
      </c>
      <c r="D186" s="1001">
        <v>5486</v>
      </c>
      <c r="E186" s="1001">
        <v>147.77699999999999</v>
      </c>
      <c r="F186" s="424">
        <f t="shared" si="7"/>
        <v>2.6937112650382788</v>
      </c>
      <c r="G186" s="430" t="s">
        <v>3386</v>
      </c>
      <c r="H186" s="1024" t="s">
        <v>4783</v>
      </c>
    </row>
    <row r="187" spans="1:9" s="367" customFormat="1" ht="24" customHeight="1" x14ac:dyDescent="0.2">
      <c r="A187" s="403">
        <f t="shared" si="8"/>
        <v>166</v>
      </c>
      <c r="B187" s="1000" t="s">
        <v>3733</v>
      </c>
      <c r="C187" s="1001">
        <v>0</v>
      </c>
      <c r="D187" s="1001">
        <v>3001.1800000000003</v>
      </c>
      <c r="E187" s="1001">
        <v>3001.1203800000003</v>
      </c>
      <c r="F187" s="424">
        <f t="shared" si="7"/>
        <v>99.998013448043764</v>
      </c>
      <c r="G187" s="430" t="s">
        <v>3382</v>
      </c>
      <c r="H187" s="445" t="s">
        <v>94</v>
      </c>
    </row>
    <row r="188" spans="1:9" s="367" customFormat="1" ht="66.75" customHeight="1" x14ac:dyDescent="0.2">
      <c r="A188" s="403">
        <f t="shared" si="8"/>
        <v>167</v>
      </c>
      <c r="B188" s="1000" t="s">
        <v>3734</v>
      </c>
      <c r="C188" s="1001">
        <v>0</v>
      </c>
      <c r="D188" s="1001">
        <v>6231</v>
      </c>
      <c r="E188" s="1001">
        <v>233.911</v>
      </c>
      <c r="F188" s="424">
        <f t="shared" si="7"/>
        <v>3.7539881238966455</v>
      </c>
      <c r="G188" s="430" t="s">
        <v>3386</v>
      </c>
      <c r="H188" s="1024" t="s">
        <v>4784</v>
      </c>
    </row>
    <row r="189" spans="1:9" s="367" customFormat="1" ht="45" customHeight="1" x14ac:dyDescent="0.2">
      <c r="A189" s="403">
        <f t="shared" si="8"/>
        <v>168</v>
      </c>
      <c r="B189" s="1000" t="s">
        <v>3736</v>
      </c>
      <c r="C189" s="1001">
        <v>0</v>
      </c>
      <c r="D189" s="1001">
        <v>400</v>
      </c>
      <c r="E189" s="1001">
        <v>84.7</v>
      </c>
      <c r="F189" s="424">
        <f t="shared" si="7"/>
        <v>21.175000000000001</v>
      </c>
      <c r="G189" s="430" t="s">
        <v>3386</v>
      </c>
      <c r="H189" s="1025" t="s">
        <v>4785</v>
      </c>
    </row>
    <row r="190" spans="1:9" s="367" customFormat="1" ht="34.5" customHeight="1" x14ac:dyDescent="0.2">
      <c r="A190" s="403">
        <f t="shared" si="8"/>
        <v>169</v>
      </c>
      <c r="B190" s="1000" t="s">
        <v>4786</v>
      </c>
      <c r="C190" s="1001">
        <v>0</v>
      </c>
      <c r="D190" s="1001">
        <v>850</v>
      </c>
      <c r="E190" s="1001">
        <v>0</v>
      </c>
      <c r="F190" s="424">
        <f t="shared" si="7"/>
        <v>0</v>
      </c>
      <c r="G190" s="430" t="s">
        <v>3386</v>
      </c>
      <c r="H190" s="1024" t="s">
        <v>4787</v>
      </c>
    </row>
    <row r="191" spans="1:9" s="367" customFormat="1" ht="66.75" customHeight="1" x14ac:dyDescent="0.2">
      <c r="A191" s="403">
        <f t="shared" si="8"/>
        <v>170</v>
      </c>
      <c r="B191" s="1000" t="s">
        <v>4788</v>
      </c>
      <c r="C191" s="1001">
        <v>0</v>
      </c>
      <c r="D191" s="1001">
        <v>200</v>
      </c>
      <c r="E191" s="1001">
        <v>0</v>
      </c>
      <c r="F191" s="404">
        <f t="shared" si="7"/>
        <v>0</v>
      </c>
      <c r="G191" s="430" t="s">
        <v>3386</v>
      </c>
      <c r="H191" s="1024" t="s">
        <v>4789</v>
      </c>
    </row>
    <row r="192" spans="1:9" s="367" customFormat="1" ht="12.75" customHeight="1" x14ac:dyDescent="0.2">
      <c r="A192" s="403">
        <f t="shared" si="8"/>
        <v>171</v>
      </c>
      <c r="B192" s="1013" t="s">
        <v>4790</v>
      </c>
      <c r="C192" s="1001">
        <v>0</v>
      </c>
      <c r="D192" s="1001">
        <v>1660</v>
      </c>
      <c r="E192" s="1001">
        <v>1660</v>
      </c>
      <c r="F192" s="424">
        <f t="shared" si="7"/>
        <v>100</v>
      </c>
      <c r="G192" s="430" t="s">
        <v>3382</v>
      </c>
      <c r="H192" s="445" t="s">
        <v>94</v>
      </c>
    </row>
    <row r="193" spans="1:8" s="367" customFormat="1" ht="13.5" customHeight="1" thickBot="1" x14ac:dyDescent="0.25">
      <c r="A193" s="1225" t="s">
        <v>365</v>
      </c>
      <c r="B193" s="1226"/>
      <c r="C193" s="414">
        <f>SUM(C97:C192)</f>
        <v>137000</v>
      </c>
      <c r="D193" s="432">
        <f>SUM(D97:D192)</f>
        <v>207844.91</v>
      </c>
      <c r="E193" s="432">
        <f>SUM(E97:E192)</f>
        <v>162509.89281000002</v>
      </c>
      <c r="F193" s="433">
        <f t="shared" si="7"/>
        <v>78.18805512725811</v>
      </c>
      <c r="G193" s="416"/>
      <c r="H193" s="458"/>
    </row>
    <row r="194" spans="1:8" ht="18" customHeight="1" thickBot="1" x14ac:dyDescent="0.2">
      <c r="A194" s="396" t="s">
        <v>3376</v>
      </c>
      <c r="B194" s="397"/>
      <c r="C194" s="398"/>
      <c r="D194" s="398"/>
      <c r="E194" s="399"/>
      <c r="F194" s="400"/>
      <c r="G194" s="401"/>
      <c r="H194" s="457"/>
    </row>
    <row r="195" spans="1:8" s="367" customFormat="1" ht="89.25" customHeight="1" x14ac:dyDescent="0.2">
      <c r="A195" s="403">
        <f>A192+1</f>
        <v>172</v>
      </c>
      <c r="B195" s="1000" t="s">
        <v>1926</v>
      </c>
      <c r="C195" s="1001">
        <v>15000</v>
      </c>
      <c r="D195" s="1001">
        <v>4000</v>
      </c>
      <c r="E195" s="1001">
        <v>484</v>
      </c>
      <c r="F195" s="424">
        <f t="shared" ref="F195:F239" si="9">E195/D195*100</f>
        <v>12.1</v>
      </c>
      <c r="G195" s="430" t="s">
        <v>3386</v>
      </c>
      <c r="H195" s="1019" t="s">
        <v>4791</v>
      </c>
    </row>
    <row r="196" spans="1:8" s="367" customFormat="1" ht="120" customHeight="1" x14ac:dyDescent="0.2">
      <c r="A196" s="403">
        <f t="shared" ref="A196:A238" si="10">A195+1</f>
        <v>173</v>
      </c>
      <c r="B196" s="1000" t="s">
        <v>1927</v>
      </c>
      <c r="C196" s="1001">
        <v>17000</v>
      </c>
      <c r="D196" s="1001">
        <v>1111.68</v>
      </c>
      <c r="E196" s="1001">
        <v>1004.542</v>
      </c>
      <c r="F196" s="424">
        <f t="shared" si="9"/>
        <v>90.36251439263097</v>
      </c>
      <c r="G196" s="430" t="s">
        <v>3386</v>
      </c>
      <c r="H196" s="1019" t="s">
        <v>4792</v>
      </c>
    </row>
    <row r="197" spans="1:8" s="367" customFormat="1" ht="99" customHeight="1" x14ac:dyDescent="0.2">
      <c r="A197" s="403">
        <f t="shared" si="10"/>
        <v>174</v>
      </c>
      <c r="B197" s="1000" t="s">
        <v>1928</v>
      </c>
      <c r="C197" s="1001">
        <v>10000</v>
      </c>
      <c r="D197" s="1001">
        <v>1300</v>
      </c>
      <c r="E197" s="1001">
        <v>356.95</v>
      </c>
      <c r="F197" s="424">
        <f t="shared" si="9"/>
        <v>27.457692307692305</v>
      </c>
      <c r="G197" s="430" t="s">
        <v>3386</v>
      </c>
      <c r="H197" s="1019" t="s">
        <v>4793</v>
      </c>
    </row>
    <row r="198" spans="1:8" s="367" customFormat="1" ht="99" customHeight="1" x14ac:dyDescent="0.2">
      <c r="A198" s="403">
        <f t="shared" si="10"/>
        <v>175</v>
      </c>
      <c r="B198" s="1000" t="s">
        <v>1929</v>
      </c>
      <c r="C198" s="1001">
        <v>10000</v>
      </c>
      <c r="D198" s="1001">
        <v>1782.77</v>
      </c>
      <c r="E198" s="1001">
        <v>781.95039999999995</v>
      </c>
      <c r="F198" s="404">
        <f t="shared" si="9"/>
        <v>43.861541309310788</v>
      </c>
      <c r="G198" s="430" t="s">
        <v>3386</v>
      </c>
      <c r="H198" s="1019" t="s">
        <v>4794</v>
      </c>
    </row>
    <row r="199" spans="1:8" s="367" customFormat="1" ht="93" customHeight="1" x14ac:dyDescent="0.2">
      <c r="A199" s="403">
        <f t="shared" si="10"/>
        <v>176</v>
      </c>
      <c r="B199" s="1000" t="s">
        <v>1930</v>
      </c>
      <c r="C199" s="1001">
        <v>13000</v>
      </c>
      <c r="D199" s="1001">
        <v>1300.0000000000005</v>
      </c>
      <c r="E199" s="1001">
        <v>474.75592</v>
      </c>
      <c r="F199" s="424">
        <f t="shared" si="9"/>
        <v>36.519686153846145</v>
      </c>
      <c r="G199" s="430" t="s">
        <v>3386</v>
      </c>
      <c r="H199" s="1019" t="s">
        <v>4795</v>
      </c>
    </row>
    <row r="200" spans="1:8" s="367" customFormat="1" ht="99" customHeight="1" x14ac:dyDescent="0.2">
      <c r="A200" s="403">
        <f t="shared" si="10"/>
        <v>177</v>
      </c>
      <c r="B200" s="1000" t="s">
        <v>1931</v>
      </c>
      <c r="C200" s="1001">
        <v>5500</v>
      </c>
      <c r="D200" s="1001">
        <v>4499.9999999999991</v>
      </c>
      <c r="E200" s="1001">
        <v>209.31935999999999</v>
      </c>
      <c r="F200" s="424">
        <f t="shared" si="9"/>
        <v>4.6515413333333342</v>
      </c>
      <c r="G200" s="430" t="s">
        <v>3386</v>
      </c>
      <c r="H200" s="1019" t="s">
        <v>4796</v>
      </c>
    </row>
    <row r="201" spans="1:8" s="367" customFormat="1" ht="89.25" customHeight="1" x14ac:dyDescent="0.2">
      <c r="A201" s="403">
        <f t="shared" si="10"/>
        <v>178</v>
      </c>
      <c r="B201" s="1000" t="s">
        <v>3485</v>
      </c>
      <c r="C201" s="1001">
        <v>500</v>
      </c>
      <c r="D201" s="1001">
        <v>700</v>
      </c>
      <c r="E201" s="1001">
        <v>92.322999999999993</v>
      </c>
      <c r="F201" s="424">
        <f t="shared" si="9"/>
        <v>13.188999999999998</v>
      </c>
      <c r="G201" s="430" t="s">
        <v>3386</v>
      </c>
      <c r="H201" s="1019" t="s">
        <v>4797</v>
      </c>
    </row>
    <row r="202" spans="1:8" s="367" customFormat="1" ht="147" x14ac:dyDescent="0.2">
      <c r="A202" s="403">
        <f t="shared" si="10"/>
        <v>179</v>
      </c>
      <c r="B202" s="1000" t="s">
        <v>1932</v>
      </c>
      <c r="C202" s="1001">
        <v>10000</v>
      </c>
      <c r="D202" s="1001">
        <v>7999.9999999999982</v>
      </c>
      <c r="E202" s="1001">
        <v>272.15454999999997</v>
      </c>
      <c r="F202" s="404">
        <f t="shared" si="9"/>
        <v>3.4019318750000007</v>
      </c>
      <c r="G202" s="430" t="s">
        <v>3386</v>
      </c>
      <c r="H202" s="1019" t="s">
        <v>4798</v>
      </c>
    </row>
    <row r="203" spans="1:8" s="367" customFormat="1" ht="109.5" customHeight="1" x14ac:dyDescent="0.2">
      <c r="A203" s="403">
        <f t="shared" si="10"/>
        <v>180</v>
      </c>
      <c r="B203" s="1000" t="s">
        <v>1933</v>
      </c>
      <c r="C203" s="1001">
        <v>3000</v>
      </c>
      <c r="D203" s="1001">
        <v>3046.8700000000008</v>
      </c>
      <c r="E203" s="1001">
        <v>240.76996</v>
      </c>
      <c r="F203" s="424">
        <f t="shared" si="9"/>
        <v>7.9022065266978876</v>
      </c>
      <c r="G203" s="430" t="s">
        <v>3386</v>
      </c>
      <c r="H203" s="1019" t="s">
        <v>4799</v>
      </c>
    </row>
    <row r="204" spans="1:8" s="367" customFormat="1" ht="12.75" customHeight="1" x14ac:dyDescent="0.2">
      <c r="A204" s="403">
        <f t="shared" si="10"/>
        <v>181</v>
      </c>
      <c r="B204" s="1000" t="s">
        <v>3486</v>
      </c>
      <c r="C204" s="1001">
        <v>35</v>
      </c>
      <c r="D204" s="1001">
        <v>0</v>
      </c>
      <c r="E204" s="1001">
        <v>0</v>
      </c>
      <c r="F204" s="424" t="s">
        <v>195</v>
      </c>
      <c r="G204" s="430" t="s">
        <v>3382</v>
      </c>
      <c r="H204" s="445" t="s">
        <v>94</v>
      </c>
    </row>
    <row r="205" spans="1:8" s="367" customFormat="1" ht="67.5" customHeight="1" x14ac:dyDescent="0.2">
      <c r="A205" s="403">
        <f t="shared" si="10"/>
        <v>182</v>
      </c>
      <c r="B205" s="1000" t="s">
        <v>3980</v>
      </c>
      <c r="C205" s="1001">
        <v>50</v>
      </c>
      <c r="D205" s="1001">
        <v>50</v>
      </c>
      <c r="E205" s="1001">
        <v>35.465240000000001</v>
      </c>
      <c r="F205" s="424">
        <f t="shared" si="9"/>
        <v>70.930480000000003</v>
      </c>
      <c r="G205" s="430" t="s">
        <v>3386</v>
      </c>
      <c r="H205" s="1019" t="s">
        <v>4800</v>
      </c>
    </row>
    <row r="206" spans="1:8" s="367" customFormat="1" ht="45" customHeight="1" x14ac:dyDescent="0.2">
      <c r="A206" s="403">
        <f t="shared" si="10"/>
        <v>183</v>
      </c>
      <c r="B206" s="1000" t="s">
        <v>690</v>
      </c>
      <c r="C206" s="1001">
        <v>293</v>
      </c>
      <c r="D206" s="1001">
        <v>5314.41</v>
      </c>
      <c r="E206" s="1001">
        <v>2864.2301000000002</v>
      </c>
      <c r="F206" s="424">
        <f t="shared" si="9"/>
        <v>53.895542496721184</v>
      </c>
      <c r="G206" s="430" t="s">
        <v>3386</v>
      </c>
      <c r="H206" s="1019" t="s">
        <v>4801</v>
      </c>
    </row>
    <row r="207" spans="1:8" s="367" customFormat="1" ht="24" customHeight="1" x14ac:dyDescent="0.2">
      <c r="A207" s="403">
        <f t="shared" si="10"/>
        <v>184</v>
      </c>
      <c r="B207" s="1000" t="s">
        <v>3487</v>
      </c>
      <c r="C207" s="1001">
        <v>500</v>
      </c>
      <c r="D207" s="1001">
        <v>0</v>
      </c>
      <c r="E207" s="1001">
        <v>0</v>
      </c>
      <c r="F207" s="424" t="s">
        <v>195</v>
      </c>
      <c r="G207" s="430" t="s">
        <v>3386</v>
      </c>
      <c r="H207" s="1019" t="s">
        <v>4723</v>
      </c>
    </row>
    <row r="208" spans="1:8" s="367" customFormat="1" ht="67.5" customHeight="1" x14ac:dyDescent="0.2">
      <c r="A208" s="403">
        <f t="shared" si="10"/>
        <v>185</v>
      </c>
      <c r="B208" s="1000" t="s">
        <v>3993</v>
      </c>
      <c r="C208" s="1001">
        <v>0</v>
      </c>
      <c r="D208" s="1001">
        <v>13005.599999999991</v>
      </c>
      <c r="E208" s="1001">
        <v>10168.252079999997</v>
      </c>
      <c r="F208" s="424">
        <f t="shared" si="9"/>
        <v>78.183644583871597</v>
      </c>
      <c r="G208" s="430" t="s">
        <v>3386</v>
      </c>
      <c r="H208" s="1019" t="s">
        <v>4802</v>
      </c>
    </row>
    <row r="209" spans="1:8" s="367" customFormat="1" ht="89.25" customHeight="1" x14ac:dyDescent="0.2">
      <c r="A209" s="403">
        <f t="shared" si="10"/>
        <v>186</v>
      </c>
      <c r="B209" s="1000" t="s">
        <v>1934</v>
      </c>
      <c r="C209" s="1001">
        <v>588</v>
      </c>
      <c r="D209" s="1001">
        <v>9726.09</v>
      </c>
      <c r="E209" s="1001">
        <v>9104.622199999998</v>
      </c>
      <c r="F209" s="424">
        <f t="shared" si="9"/>
        <v>93.610301775944876</v>
      </c>
      <c r="G209" s="430" t="s">
        <v>3386</v>
      </c>
      <c r="H209" s="1019" t="s">
        <v>4803</v>
      </c>
    </row>
    <row r="210" spans="1:8" s="367" customFormat="1" ht="99" customHeight="1" x14ac:dyDescent="0.2">
      <c r="A210" s="403">
        <f t="shared" si="10"/>
        <v>187</v>
      </c>
      <c r="B210" s="1000" t="s">
        <v>3488</v>
      </c>
      <c r="C210" s="1001">
        <v>500</v>
      </c>
      <c r="D210" s="1001">
        <v>500</v>
      </c>
      <c r="E210" s="1001">
        <v>92.322999999999993</v>
      </c>
      <c r="F210" s="404">
        <f t="shared" si="9"/>
        <v>18.464599999999997</v>
      </c>
      <c r="G210" s="430" t="s">
        <v>3386</v>
      </c>
      <c r="H210" s="1019" t="s">
        <v>4804</v>
      </c>
    </row>
    <row r="211" spans="1:8" s="367" customFormat="1" ht="78" customHeight="1" x14ac:dyDescent="0.2">
      <c r="A211" s="403">
        <f t="shared" si="10"/>
        <v>188</v>
      </c>
      <c r="B211" s="1000" t="s">
        <v>3489</v>
      </c>
      <c r="C211" s="1001">
        <v>0</v>
      </c>
      <c r="D211" s="1001">
        <v>200</v>
      </c>
      <c r="E211" s="1001">
        <v>92.323000000000008</v>
      </c>
      <c r="F211" s="424">
        <f t="shared" si="9"/>
        <v>46.161500000000004</v>
      </c>
      <c r="G211" s="430" t="s">
        <v>3386</v>
      </c>
      <c r="H211" s="1019" t="s">
        <v>4805</v>
      </c>
    </row>
    <row r="212" spans="1:8" s="367" customFormat="1" ht="115.5" x14ac:dyDescent="0.2">
      <c r="A212" s="403">
        <f t="shared" si="10"/>
        <v>189</v>
      </c>
      <c r="B212" s="1000" t="s">
        <v>1935</v>
      </c>
      <c r="C212" s="1001">
        <v>5000</v>
      </c>
      <c r="D212" s="1001">
        <v>5042.5700000000006</v>
      </c>
      <c r="E212" s="1001">
        <v>90.466400000000007</v>
      </c>
      <c r="F212" s="424">
        <f t="shared" si="9"/>
        <v>1.7940534291046033</v>
      </c>
      <c r="G212" s="430" t="s">
        <v>3386</v>
      </c>
      <c r="H212" s="1019" t="s">
        <v>4806</v>
      </c>
    </row>
    <row r="213" spans="1:8" s="367" customFormat="1" ht="99" customHeight="1" x14ac:dyDescent="0.2">
      <c r="A213" s="403">
        <f t="shared" si="10"/>
        <v>190</v>
      </c>
      <c r="B213" s="1000" t="s">
        <v>1936</v>
      </c>
      <c r="C213" s="1001">
        <v>0</v>
      </c>
      <c r="D213" s="1001">
        <v>730</v>
      </c>
      <c r="E213" s="1001">
        <v>575.96</v>
      </c>
      <c r="F213" s="424">
        <f t="shared" si="9"/>
        <v>78.898630136986299</v>
      </c>
      <c r="G213" s="430" t="s">
        <v>3386</v>
      </c>
      <c r="H213" s="1019" t="s">
        <v>4807</v>
      </c>
    </row>
    <row r="214" spans="1:8" s="367" customFormat="1" ht="99" customHeight="1" x14ac:dyDescent="0.2">
      <c r="A214" s="403">
        <f t="shared" si="10"/>
        <v>191</v>
      </c>
      <c r="B214" s="1000" t="s">
        <v>3991</v>
      </c>
      <c r="C214" s="1001">
        <v>0</v>
      </c>
      <c r="D214" s="1001">
        <v>733</v>
      </c>
      <c r="E214" s="1001">
        <v>202.20044000000001</v>
      </c>
      <c r="F214" s="424">
        <f t="shared" si="9"/>
        <v>27.585326057298776</v>
      </c>
      <c r="G214" s="430" t="s">
        <v>3386</v>
      </c>
      <c r="H214" s="1019" t="s">
        <v>4808</v>
      </c>
    </row>
    <row r="215" spans="1:8" s="367" customFormat="1" ht="109.5" customHeight="1" x14ac:dyDescent="0.2">
      <c r="A215" s="403">
        <f t="shared" si="10"/>
        <v>192</v>
      </c>
      <c r="B215" s="1000" t="s">
        <v>3987</v>
      </c>
      <c r="C215" s="1001">
        <v>0</v>
      </c>
      <c r="D215" s="1001">
        <v>650</v>
      </c>
      <c r="E215" s="1001">
        <v>342.32</v>
      </c>
      <c r="F215" s="404">
        <f t="shared" si="9"/>
        <v>52.664615384615388</v>
      </c>
      <c r="G215" s="430" t="s">
        <v>3386</v>
      </c>
      <c r="H215" s="1019" t="s">
        <v>4809</v>
      </c>
    </row>
    <row r="216" spans="1:8" s="367" customFormat="1" ht="111" customHeight="1" x14ac:dyDescent="0.2">
      <c r="A216" s="403">
        <f t="shared" si="10"/>
        <v>193</v>
      </c>
      <c r="B216" s="1000" t="s">
        <v>3984</v>
      </c>
      <c r="C216" s="1001">
        <v>0</v>
      </c>
      <c r="D216" s="1001">
        <v>955.5</v>
      </c>
      <c r="E216" s="1001">
        <v>605</v>
      </c>
      <c r="F216" s="424">
        <f t="shared" si="9"/>
        <v>63.317634746206174</v>
      </c>
      <c r="G216" s="430" t="s">
        <v>3386</v>
      </c>
      <c r="H216" s="1019" t="s">
        <v>4810</v>
      </c>
    </row>
    <row r="217" spans="1:8" s="367" customFormat="1" ht="109.5" customHeight="1" x14ac:dyDescent="0.2">
      <c r="A217" s="403">
        <f t="shared" si="10"/>
        <v>194</v>
      </c>
      <c r="B217" s="1000" t="s">
        <v>1937</v>
      </c>
      <c r="C217" s="1001">
        <v>0</v>
      </c>
      <c r="D217" s="1001">
        <v>359.65999999999997</v>
      </c>
      <c r="E217" s="1001">
        <v>215.38</v>
      </c>
      <c r="F217" s="424">
        <f t="shared" si="9"/>
        <v>59.884335205471842</v>
      </c>
      <c r="G217" s="430" t="s">
        <v>3386</v>
      </c>
      <c r="H217" s="1019" t="s">
        <v>4811</v>
      </c>
    </row>
    <row r="218" spans="1:8" s="367" customFormat="1" ht="100.5" customHeight="1" x14ac:dyDescent="0.2">
      <c r="A218" s="403">
        <f t="shared" si="10"/>
        <v>195</v>
      </c>
      <c r="B218" s="1000" t="s">
        <v>3985</v>
      </c>
      <c r="C218" s="1001">
        <v>0</v>
      </c>
      <c r="D218" s="1001">
        <v>1336.35</v>
      </c>
      <c r="E218" s="1001">
        <v>90.75</v>
      </c>
      <c r="F218" s="424">
        <f t="shared" si="9"/>
        <v>6.7908856212818502</v>
      </c>
      <c r="G218" s="430" t="s">
        <v>3386</v>
      </c>
      <c r="H218" s="1049" t="s">
        <v>4812</v>
      </c>
    </row>
    <row r="219" spans="1:8" s="367" customFormat="1" ht="189" x14ac:dyDescent="0.2">
      <c r="A219" s="403">
        <f t="shared" si="10"/>
        <v>196</v>
      </c>
      <c r="B219" s="1000" t="s">
        <v>1954</v>
      </c>
      <c r="C219" s="1001">
        <v>0</v>
      </c>
      <c r="D219" s="1001">
        <v>859</v>
      </c>
      <c r="E219" s="1001">
        <v>87.12</v>
      </c>
      <c r="F219" s="404">
        <f t="shared" si="9"/>
        <v>10.142025611175786</v>
      </c>
      <c r="G219" s="430" t="s">
        <v>3386</v>
      </c>
      <c r="H219" s="1049" t="s">
        <v>4813</v>
      </c>
    </row>
    <row r="220" spans="1:8" s="367" customFormat="1" ht="132" customHeight="1" x14ac:dyDescent="0.2">
      <c r="A220" s="403">
        <f t="shared" si="10"/>
        <v>197</v>
      </c>
      <c r="B220" s="1000" t="s">
        <v>3989</v>
      </c>
      <c r="C220" s="1001">
        <v>0</v>
      </c>
      <c r="D220" s="1001">
        <v>761.6</v>
      </c>
      <c r="E220" s="1001">
        <v>352.42459999999994</v>
      </c>
      <c r="F220" s="424">
        <f t="shared" si="9"/>
        <v>46.274238445378138</v>
      </c>
      <c r="G220" s="430" t="s">
        <v>3386</v>
      </c>
      <c r="H220" s="1019" t="s">
        <v>4814</v>
      </c>
    </row>
    <row r="221" spans="1:8" s="367" customFormat="1" ht="189" x14ac:dyDescent="0.2">
      <c r="A221" s="403">
        <f t="shared" si="10"/>
        <v>198</v>
      </c>
      <c r="B221" s="1000" t="s">
        <v>1955</v>
      </c>
      <c r="C221" s="1001">
        <v>0</v>
      </c>
      <c r="D221" s="1001">
        <v>816</v>
      </c>
      <c r="E221" s="1001">
        <v>387.2</v>
      </c>
      <c r="F221" s="424">
        <f t="shared" si="9"/>
        <v>47.450980392156858</v>
      </c>
      <c r="G221" s="430" t="s">
        <v>3386</v>
      </c>
      <c r="H221" s="1019" t="s">
        <v>4815</v>
      </c>
    </row>
    <row r="222" spans="1:8" s="367" customFormat="1" ht="111" customHeight="1" x14ac:dyDescent="0.2">
      <c r="A222" s="403">
        <f t="shared" si="10"/>
        <v>199</v>
      </c>
      <c r="B222" s="1000" t="s">
        <v>3982</v>
      </c>
      <c r="C222" s="1001">
        <v>0</v>
      </c>
      <c r="D222" s="1001">
        <v>707.80000000000007</v>
      </c>
      <c r="E222" s="1001">
        <v>398.40459999999996</v>
      </c>
      <c r="F222" s="404">
        <f t="shared" si="9"/>
        <v>56.287736648770824</v>
      </c>
      <c r="G222" s="430" t="s">
        <v>3386</v>
      </c>
      <c r="H222" s="1019" t="s">
        <v>4816</v>
      </c>
    </row>
    <row r="223" spans="1:8" s="367" customFormat="1" ht="99" customHeight="1" x14ac:dyDescent="0.2">
      <c r="A223" s="403">
        <f t="shared" si="10"/>
        <v>200</v>
      </c>
      <c r="B223" s="1000" t="s">
        <v>3983</v>
      </c>
      <c r="C223" s="1001">
        <v>0</v>
      </c>
      <c r="D223" s="1001">
        <v>1400.48</v>
      </c>
      <c r="E223" s="1001">
        <v>856.68000000000006</v>
      </c>
      <c r="F223" s="424">
        <f t="shared" si="9"/>
        <v>61.170455843710734</v>
      </c>
      <c r="G223" s="430" t="s">
        <v>3386</v>
      </c>
      <c r="H223" s="1047" t="s">
        <v>4817</v>
      </c>
    </row>
    <row r="224" spans="1:8" s="367" customFormat="1" ht="111" customHeight="1" x14ac:dyDescent="0.2">
      <c r="A224" s="403">
        <f t="shared" si="10"/>
        <v>201</v>
      </c>
      <c r="B224" s="1000" t="s">
        <v>3986</v>
      </c>
      <c r="C224" s="1001">
        <v>0</v>
      </c>
      <c r="D224" s="1001">
        <v>604</v>
      </c>
      <c r="E224" s="1001">
        <v>225.06</v>
      </c>
      <c r="F224" s="424">
        <f t="shared" si="9"/>
        <v>37.26158940397351</v>
      </c>
      <c r="G224" s="430" t="s">
        <v>3386</v>
      </c>
      <c r="H224" s="1019" t="s">
        <v>4818</v>
      </c>
    </row>
    <row r="225" spans="1:8" s="367" customFormat="1" ht="111" customHeight="1" x14ac:dyDescent="0.2">
      <c r="A225" s="403">
        <f t="shared" si="10"/>
        <v>202</v>
      </c>
      <c r="B225" s="1000" t="s">
        <v>3988</v>
      </c>
      <c r="C225" s="1001">
        <v>0</v>
      </c>
      <c r="D225" s="1001">
        <v>819.97</v>
      </c>
      <c r="E225" s="1001">
        <v>383.88460000000003</v>
      </c>
      <c r="F225" s="424">
        <f t="shared" si="9"/>
        <v>46.816907935656189</v>
      </c>
      <c r="G225" s="430" t="s">
        <v>3386</v>
      </c>
      <c r="H225" s="1019" t="s">
        <v>4819</v>
      </c>
    </row>
    <row r="226" spans="1:8" s="367" customFormat="1" ht="111" customHeight="1" x14ac:dyDescent="0.2">
      <c r="A226" s="403">
        <f t="shared" si="10"/>
        <v>203</v>
      </c>
      <c r="B226" s="1000" t="s">
        <v>1938</v>
      </c>
      <c r="C226" s="1001">
        <v>0</v>
      </c>
      <c r="D226" s="1001">
        <v>285.35000000000002</v>
      </c>
      <c r="E226" s="1001">
        <v>191.66399999999999</v>
      </c>
      <c r="F226" s="404">
        <f t="shared" si="9"/>
        <v>67.168039250043805</v>
      </c>
      <c r="G226" s="430" t="s">
        <v>3386</v>
      </c>
      <c r="H226" s="1019" t="s">
        <v>4820</v>
      </c>
    </row>
    <row r="227" spans="1:8" s="367" customFormat="1" ht="99" customHeight="1" x14ac:dyDescent="0.2">
      <c r="A227" s="403">
        <f t="shared" si="10"/>
        <v>204</v>
      </c>
      <c r="B227" s="1000" t="s">
        <v>4821</v>
      </c>
      <c r="C227" s="1001">
        <v>0</v>
      </c>
      <c r="D227" s="1001">
        <v>968.76</v>
      </c>
      <c r="E227" s="1001">
        <v>655.09400000000005</v>
      </c>
      <c r="F227" s="424">
        <f t="shared" si="9"/>
        <v>67.621908419009884</v>
      </c>
      <c r="G227" s="430" t="s">
        <v>3386</v>
      </c>
      <c r="H227" s="1019" t="s">
        <v>4822</v>
      </c>
    </row>
    <row r="228" spans="1:8" s="367" customFormat="1" ht="99" customHeight="1" x14ac:dyDescent="0.2">
      <c r="A228" s="403">
        <f t="shared" si="10"/>
        <v>205</v>
      </c>
      <c r="B228" s="1000" t="s">
        <v>3990</v>
      </c>
      <c r="C228" s="1001">
        <v>0</v>
      </c>
      <c r="D228" s="1001">
        <v>646.96</v>
      </c>
      <c r="E228" s="1001">
        <v>245.63</v>
      </c>
      <c r="F228" s="424">
        <f t="shared" si="9"/>
        <v>37.966798565599106</v>
      </c>
      <c r="G228" s="430" t="s">
        <v>3386</v>
      </c>
      <c r="H228" s="1019" t="s">
        <v>4823</v>
      </c>
    </row>
    <row r="229" spans="1:8" s="367" customFormat="1" ht="99" customHeight="1" x14ac:dyDescent="0.2">
      <c r="A229" s="403">
        <f t="shared" si="10"/>
        <v>206</v>
      </c>
      <c r="B229" s="1000" t="s">
        <v>1939</v>
      </c>
      <c r="C229" s="1001">
        <v>0</v>
      </c>
      <c r="D229" s="1001">
        <v>281.73</v>
      </c>
      <c r="E229" s="1001">
        <v>188.03399999999999</v>
      </c>
      <c r="F229" s="424">
        <f t="shared" si="9"/>
        <v>66.742625918432523</v>
      </c>
      <c r="G229" s="430" t="s">
        <v>3386</v>
      </c>
      <c r="H229" s="1019" t="s">
        <v>4824</v>
      </c>
    </row>
    <row r="230" spans="1:8" s="367" customFormat="1" ht="77.25" customHeight="1" x14ac:dyDescent="0.2">
      <c r="A230" s="403">
        <f t="shared" si="10"/>
        <v>207</v>
      </c>
      <c r="B230" s="1000" t="s">
        <v>3992</v>
      </c>
      <c r="C230" s="1001">
        <v>0</v>
      </c>
      <c r="D230" s="1001">
        <v>200</v>
      </c>
      <c r="E230" s="1001">
        <v>92.323000000000008</v>
      </c>
      <c r="F230" s="424">
        <f t="shared" si="9"/>
        <v>46.161500000000004</v>
      </c>
      <c r="G230" s="430" t="s">
        <v>3386</v>
      </c>
      <c r="H230" s="1019" t="s">
        <v>4825</v>
      </c>
    </row>
    <row r="231" spans="1:8" s="367" customFormat="1" ht="67.5" customHeight="1" x14ac:dyDescent="0.2">
      <c r="A231" s="403">
        <f t="shared" si="10"/>
        <v>208</v>
      </c>
      <c r="B231" s="1000" t="s">
        <v>3994</v>
      </c>
      <c r="C231" s="1001">
        <v>0</v>
      </c>
      <c r="D231" s="1001">
        <v>200</v>
      </c>
      <c r="E231" s="1001">
        <v>92.322999999999993</v>
      </c>
      <c r="F231" s="404">
        <f t="shared" si="9"/>
        <v>46.161499999999997</v>
      </c>
      <c r="G231" s="430" t="s">
        <v>3386</v>
      </c>
      <c r="H231" s="1019" t="s">
        <v>4826</v>
      </c>
    </row>
    <row r="232" spans="1:8" s="367" customFormat="1" ht="89.25" customHeight="1" x14ac:dyDescent="0.2">
      <c r="A232" s="403">
        <f t="shared" si="10"/>
        <v>209</v>
      </c>
      <c r="B232" s="1000" t="s">
        <v>3981</v>
      </c>
      <c r="C232" s="1001">
        <v>0</v>
      </c>
      <c r="D232" s="1001">
        <v>657</v>
      </c>
      <c r="E232" s="1001">
        <v>655.20156000000009</v>
      </c>
      <c r="F232" s="424">
        <f t="shared" si="9"/>
        <v>99.726264840182665</v>
      </c>
      <c r="G232" s="430" t="s">
        <v>3386</v>
      </c>
      <c r="H232" s="1019" t="s">
        <v>4827</v>
      </c>
    </row>
    <row r="233" spans="1:8" s="367" customFormat="1" ht="157.5" x14ac:dyDescent="0.2">
      <c r="A233" s="403">
        <f t="shared" si="10"/>
        <v>210</v>
      </c>
      <c r="B233" s="1000" t="s">
        <v>3483</v>
      </c>
      <c r="C233" s="1001">
        <v>0</v>
      </c>
      <c r="D233" s="1001">
        <v>6101</v>
      </c>
      <c r="E233" s="1001">
        <v>0</v>
      </c>
      <c r="F233" s="424">
        <f>E233/D233*100</f>
        <v>0</v>
      </c>
      <c r="G233" s="430" t="s">
        <v>3386</v>
      </c>
      <c r="H233" s="1019" t="s">
        <v>4828</v>
      </c>
    </row>
    <row r="234" spans="1:8" s="367" customFormat="1" ht="12.75" customHeight="1" x14ac:dyDescent="0.2">
      <c r="A234" s="403">
        <f t="shared" si="10"/>
        <v>211</v>
      </c>
      <c r="B234" s="1000" t="s">
        <v>4829</v>
      </c>
      <c r="C234" s="1001">
        <v>0</v>
      </c>
      <c r="D234" s="1001">
        <v>1.44</v>
      </c>
      <c r="E234" s="1001">
        <v>1.44</v>
      </c>
      <c r="F234" s="424">
        <f>E234/D234*100</f>
        <v>100</v>
      </c>
      <c r="G234" s="430" t="s">
        <v>3382</v>
      </c>
      <c r="H234" s="445" t="s">
        <v>94</v>
      </c>
    </row>
    <row r="235" spans="1:8" s="367" customFormat="1" ht="67.5" customHeight="1" x14ac:dyDescent="0.2">
      <c r="A235" s="403">
        <f t="shared" si="10"/>
        <v>212</v>
      </c>
      <c r="B235" s="1000" t="s">
        <v>691</v>
      </c>
      <c r="C235" s="1001">
        <v>0</v>
      </c>
      <c r="D235" s="1001">
        <v>4099.3900000000003</v>
      </c>
      <c r="E235" s="1001">
        <v>0</v>
      </c>
      <c r="F235" s="424">
        <f>E235/D235*100</f>
        <v>0</v>
      </c>
      <c r="G235" s="430" t="s">
        <v>3386</v>
      </c>
      <c r="H235" s="1019" t="s">
        <v>4830</v>
      </c>
    </row>
    <row r="236" spans="1:8" s="367" customFormat="1" ht="24" customHeight="1" x14ac:dyDescent="0.2">
      <c r="A236" s="403">
        <f t="shared" si="10"/>
        <v>213</v>
      </c>
      <c r="B236" s="1000" t="s">
        <v>3484</v>
      </c>
      <c r="C236" s="1001">
        <v>0</v>
      </c>
      <c r="D236" s="1001">
        <v>1100.42</v>
      </c>
      <c r="E236" s="1001">
        <v>1100.3979999999999</v>
      </c>
      <c r="F236" s="424">
        <f t="shared" si="9"/>
        <v>99.998000763344891</v>
      </c>
      <c r="G236" s="429" t="s">
        <v>3382</v>
      </c>
      <c r="H236" s="406" t="s">
        <v>94</v>
      </c>
    </row>
    <row r="237" spans="1:8" s="367" customFormat="1" ht="24" customHeight="1" x14ac:dyDescent="0.2">
      <c r="A237" s="403">
        <f t="shared" si="10"/>
        <v>214</v>
      </c>
      <c r="B237" s="1000" t="s">
        <v>2031</v>
      </c>
      <c r="C237" s="1001">
        <v>0</v>
      </c>
      <c r="D237" s="1001">
        <v>220.20000000000002</v>
      </c>
      <c r="E237" s="1001">
        <v>220.19884999999999</v>
      </c>
      <c r="F237" s="424">
        <f t="shared" si="9"/>
        <v>99.999477747502269</v>
      </c>
      <c r="G237" s="428" t="s">
        <v>3386</v>
      </c>
      <c r="H237" s="406" t="s">
        <v>94</v>
      </c>
    </row>
    <row r="238" spans="1:8" s="367" customFormat="1" ht="24" customHeight="1" x14ac:dyDescent="0.2">
      <c r="A238" s="403">
        <f t="shared" si="10"/>
        <v>215</v>
      </c>
      <c r="B238" s="1000" t="s">
        <v>4108</v>
      </c>
      <c r="C238" s="1001">
        <v>0</v>
      </c>
      <c r="D238" s="1001">
        <v>59080.689999999995</v>
      </c>
      <c r="E238" s="1001">
        <v>59080.503680000009</v>
      </c>
      <c r="F238" s="424">
        <f t="shared" si="9"/>
        <v>99.999684634692002</v>
      </c>
      <c r="G238" s="428" t="s">
        <v>3386</v>
      </c>
      <c r="H238" s="406" t="s">
        <v>94</v>
      </c>
    </row>
    <row r="239" spans="1:8" s="367" customFormat="1" ht="13.5" customHeight="1" thickBot="1" x14ac:dyDescent="0.25">
      <c r="A239" s="1225" t="s">
        <v>365</v>
      </c>
      <c r="B239" s="1226"/>
      <c r="C239" s="414">
        <f>SUM(C195:C238)</f>
        <v>90966</v>
      </c>
      <c r="D239" s="414">
        <f>SUM(D195:D238)</f>
        <v>144156.28999999998</v>
      </c>
      <c r="E239" s="414">
        <f>SUM(E195:E238)</f>
        <v>93609.641540000011</v>
      </c>
      <c r="F239" s="433">
        <f t="shared" si="9"/>
        <v>64.936217170960788</v>
      </c>
      <c r="G239" s="416"/>
      <c r="H239" s="436"/>
    </row>
    <row r="240" spans="1:8" s="388" customFormat="1" x14ac:dyDescent="0.2">
      <c r="A240" s="437"/>
      <c r="B240" s="438"/>
      <c r="C240" s="437"/>
      <c r="D240" s="437"/>
      <c r="E240" s="437"/>
      <c r="F240" s="439"/>
      <c r="G240" s="440"/>
      <c r="H240" s="441"/>
    </row>
  </sheetData>
  <mergeCells count="12">
    <mergeCell ref="A239:B239"/>
    <mergeCell ref="A1:H1"/>
    <mergeCell ref="A4:B4"/>
    <mergeCell ref="A5:B5"/>
    <mergeCell ref="A6:B6"/>
    <mergeCell ref="A8:B8"/>
    <mergeCell ref="A9:B9"/>
    <mergeCell ref="A10:B10"/>
    <mergeCell ref="A58:B58"/>
    <mergeCell ref="A92:B92"/>
    <mergeCell ref="A95:B95"/>
    <mergeCell ref="A193:B193"/>
  </mergeCells>
  <printOptions horizontalCentered="1"/>
  <pageMargins left="0.31496062992125984" right="0.31496062992125984" top="0.51181102362204722" bottom="0.43307086614173229" header="0.31496062992125984" footer="0.23622047244094491"/>
  <pageSetup paperSize="9" scale="96" firstPageNumber="274" fitToHeight="0" orientation="landscape" useFirstPageNumber="1" r:id="rId1"/>
  <headerFooter>
    <oddHeader>&amp;L&amp;"Tahoma,Kurzíva"&amp;9Závěrečný účet za rok 2017&amp;R&amp;"Tahoma,Kurzíva"&amp;9Tabulka č. 15</oddHeader>
    <oddFooter>&amp;C&amp;"Tahoma,Obyčejné"&amp;10&amp;P</oddFooter>
  </headerFooter>
  <rowBreaks count="1" manualBreakCount="1">
    <brk id="178" max="7"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8"/>
  <sheetViews>
    <sheetView zoomScaleNormal="100" zoomScaleSheetLayoutView="100" workbookViewId="0">
      <selection activeCell="J10" sqref="J10"/>
    </sheetView>
  </sheetViews>
  <sheetFormatPr defaultRowHeight="10.5" x14ac:dyDescent="0.2"/>
  <cols>
    <col min="1" max="1" width="6.42578125" style="366" customWidth="1"/>
    <col min="2" max="2" width="42.7109375" style="367" customWidth="1"/>
    <col min="3" max="4" width="13.140625" style="368" customWidth="1"/>
    <col min="5" max="5" width="13.7109375" style="366" customWidth="1"/>
    <col min="6" max="6" width="8" style="369" customWidth="1"/>
    <col min="7" max="7" width="8.7109375" style="370" customWidth="1"/>
    <col min="8" max="8" width="42.7109375" style="371" customWidth="1"/>
    <col min="9" max="16384" width="9.140625" style="366"/>
  </cols>
  <sheetData>
    <row r="1" spans="1:8" s="365" customFormat="1" ht="18" customHeight="1" x14ac:dyDescent="0.2">
      <c r="A1" s="1229" t="s">
        <v>4831</v>
      </c>
      <c r="B1" s="1229"/>
      <c r="C1" s="1229"/>
      <c r="D1" s="1229"/>
      <c r="E1" s="1229"/>
      <c r="F1" s="1229"/>
      <c r="G1" s="1229"/>
      <c r="H1" s="1229"/>
    </row>
    <row r="2" spans="1:8" ht="12" customHeight="1" x14ac:dyDescent="0.2"/>
    <row r="3" spans="1:8" ht="12" customHeight="1" thickBot="1" x14ac:dyDescent="0.2">
      <c r="A3" s="372"/>
      <c r="F3" s="373" t="s">
        <v>3370</v>
      </c>
    </row>
    <row r="4" spans="1:8" ht="23.25" customHeight="1" x14ac:dyDescent="0.2">
      <c r="A4" s="1230"/>
      <c r="B4" s="1231"/>
      <c r="C4" s="374" t="s">
        <v>4486</v>
      </c>
      <c r="D4" s="374" t="s">
        <v>4487</v>
      </c>
      <c r="E4" s="374" t="s">
        <v>3371</v>
      </c>
      <c r="F4" s="375" t="s">
        <v>3372</v>
      </c>
      <c r="G4" s="376"/>
      <c r="H4" s="377"/>
    </row>
    <row r="5" spans="1:8" ht="12.75" customHeight="1" x14ac:dyDescent="0.2">
      <c r="A5" s="1227" t="s">
        <v>3373</v>
      </c>
      <c r="B5" s="1228"/>
      <c r="C5" s="378">
        <f>C17</f>
        <v>900</v>
      </c>
      <c r="D5" s="378">
        <f>D17</f>
        <v>3244.3200000000006</v>
      </c>
      <c r="E5" s="378">
        <f>E17</f>
        <v>2329.8600000000006</v>
      </c>
      <c r="F5" s="379">
        <f>E5/D5*100</f>
        <v>71.813507915372099</v>
      </c>
      <c r="G5" s="380"/>
      <c r="H5" s="381"/>
    </row>
    <row r="6" spans="1:8" s="372" customFormat="1" ht="13.5" customHeight="1" thickBot="1" x14ac:dyDescent="0.25">
      <c r="A6" s="1223" t="s">
        <v>365</v>
      </c>
      <c r="B6" s="1224"/>
      <c r="C6" s="383">
        <f>SUM(C5:C5)</f>
        <v>900</v>
      </c>
      <c r="D6" s="384">
        <f>SUM(D5:D5)</f>
        <v>3244.3200000000006</v>
      </c>
      <c r="E6" s="383">
        <f>SUM(E5:E5)</f>
        <v>2329.8600000000006</v>
      </c>
      <c r="F6" s="385">
        <f>E6/D6*100</f>
        <v>71.813507915372099</v>
      </c>
      <c r="G6" s="380"/>
      <c r="H6" s="381"/>
    </row>
    <row r="7" spans="1:8" s="386" customFormat="1" ht="10.5" customHeight="1" x14ac:dyDescent="0.2">
      <c r="B7" s="387"/>
      <c r="C7" s="388"/>
      <c r="D7" s="388"/>
      <c r="E7" s="388"/>
      <c r="F7" s="389"/>
      <c r="G7" s="390"/>
      <c r="H7" s="391"/>
    </row>
    <row r="8" spans="1:8" s="386" customFormat="1" ht="10.5" customHeight="1" x14ac:dyDescent="0.2">
      <c r="B8" s="387"/>
      <c r="C8" s="388"/>
      <c r="D8" s="388"/>
      <c r="E8" s="388"/>
      <c r="F8" s="389"/>
      <c r="G8" s="390"/>
      <c r="H8" s="391"/>
    </row>
    <row r="9" spans="1:8" s="386" customFormat="1" ht="10.5" customHeight="1" thickBot="1" x14ac:dyDescent="0.2">
      <c r="B9" s="387"/>
      <c r="C9" s="388"/>
      <c r="D9" s="388"/>
      <c r="E9" s="388"/>
      <c r="F9" s="389"/>
      <c r="G9" s="390"/>
      <c r="H9" s="373" t="s">
        <v>3370</v>
      </c>
    </row>
    <row r="10" spans="1:8" ht="28.5" customHeight="1" thickBot="1" x14ac:dyDescent="0.25">
      <c r="A10" s="392" t="s">
        <v>3377</v>
      </c>
      <c r="B10" s="393" t="s">
        <v>406</v>
      </c>
      <c r="C10" s="394" t="s">
        <v>4486</v>
      </c>
      <c r="D10" s="394" t="s">
        <v>4487</v>
      </c>
      <c r="E10" s="394" t="s">
        <v>3371</v>
      </c>
      <c r="F10" s="394" t="s">
        <v>3372</v>
      </c>
      <c r="G10" s="394" t="s">
        <v>3378</v>
      </c>
      <c r="H10" s="395" t="s">
        <v>3379</v>
      </c>
    </row>
    <row r="11" spans="1:8" ht="15" customHeight="1" thickBot="1" x14ac:dyDescent="0.2">
      <c r="A11" s="396" t="s">
        <v>3380</v>
      </c>
      <c r="B11" s="397"/>
      <c r="C11" s="398"/>
      <c r="D11" s="398"/>
      <c r="E11" s="399"/>
      <c r="F11" s="400"/>
      <c r="G11" s="401"/>
      <c r="H11" s="402"/>
    </row>
    <row r="12" spans="1:8" s="407" customFormat="1" ht="84" x14ac:dyDescent="0.2">
      <c r="A12" s="434">
        <v>1</v>
      </c>
      <c r="B12" s="1000" t="s">
        <v>3490</v>
      </c>
      <c r="C12" s="1001">
        <v>300</v>
      </c>
      <c r="D12" s="1001">
        <v>300</v>
      </c>
      <c r="E12" s="1001">
        <v>0</v>
      </c>
      <c r="F12" s="424">
        <f t="shared" ref="F12:F17" si="0">E12/D12*100</f>
        <v>0</v>
      </c>
      <c r="G12" s="443" t="s">
        <v>3381</v>
      </c>
      <c r="H12" s="444" t="s">
        <v>4832</v>
      </c>
    </row>
    <row r="13" spans="1:8" s="407" customFormat="1" ht="12.75" customHeight="1" x14ac:dyDescent="0.2">
      <c r="A13" s="403">
        <f>A12+1</f>
        <v>2</v>
      </c>
      <c r="B13" s="1000" t="s">
        <v>3491</v>
      </c>
      <c r="C13" s="1001">
        <v>100</v>
      </c>
      <c r="D13" s="1001">
        <v>50</v>
      </c>
      <c r="E13" s="1001">
        <v>47.8</v>
      </c>
      <c r="F13" s="424">
        <f t="shared" si="0"/>
        <v>95.6</v>
      </c>
      <c r="G13" s="405" t="s">
        <v>3381</v>
      </c>
      <c r="H13" s="1019" t="s">
        <v>94</v>
      </c>
    </row>
    <row r="14" spans="1:8" s="407" customFormat="1" ht="24" customHeight="1" x14ac:dyDescent="0.2">
      <c r="A14" s="403">
        <f t="shared" ref="A14:A16" si="1">A13+1</f>
        <v>3</v>
      </c>
      <c r="B14" s="1000" t="s">
        <v>3492</v>
      </c>
      <c r="C14" s="1001">
        <v>0</v>
      </c>
      <c r="D14" s="1001">
        <v>2185.2600000000002</v>
      </c>
      <c r="E14" s="1001">
        <v>2185.2600000000002</v>
      </c>
      <c r="F14" s="424">
        <f t="shared" si="0"/>
        <v>100</v>
      </c>
      <c r="G14" s="405" t="s">
        <v>3381</v>
      </c>
      <c r="H14" s="406" t="s">
        <v>94</v>
      </c>
    </row>
    <row r="15" spans="1:8" s="407" customFormat="1" ht="45" customHeight="1" x14ac:dyDescent="0.2">
      <c r="A15" s="403">
        <f t="shared" si="1"/>
        <v>4</v>
      </c>
      <c r="B15" s="1000" t="s">
        <v>3493</v>
      </c>
      <c r="C15" s="1001">
        <v>0</v>
      </c>
      <c r="D15" s="1001">
        <v>612.26</v>
      </c>
      <c r="E15" s="1001">
        <v>0</v>
      </c>
      <c r="F15" s="424">
        <f t="shared" si="0"/>
        <v>0</v>
      </c>
      <c r="G15" s="453" t="s">
        <v>3381</v>
      </c>
      <c r="H15" s="406" t="s">
        <v>4833</v>
      </c>
    </row>
    <row r="16" spans="1:8" s="407" customFormat="1" ht="12.75" customHeight="1" x14ac:dyDescent="0.2">
      <c r="A16" s="403">
        <f t="shared" si="1"/>
        <v>5</v>
      </c>
      <c r="B16" s="1000" t="s">
        <v>4834</v>
      </c>
      <c r="C16" s="1001">
        <v>500</v>
      </c>
      <c r="D16" s="1001">
        <v>96.8</v>
      </c>
      <c r="E16" s="1001">
        <v>96.8</v>
      </c>
      <c r="F16" s="424">
        <f t="shared" si="0"/>
        <v>100</v>
      </c>
      <c r="G16" s="453" t="s">
        <v>3381</v>
      </c>
      <c r="H16" s="406" t="s">
        <v>94</v>
      </c>
    </row>
    <row r="17" spans="1:8" s="418" customFormat="1" ht="13.5" customHeight="1" thickBot="1" x14ac:dyDescent="0.25">
      <c r="A17" s="1225" t="s">
        <v>365</v>
      </c>
      <c r="B17" s="1226"/>
      <c r="C17" s="414">
        <f>SUM(C12:C16)</f>
        <v>900</v>
      </c>
      <c r="D17" s="414">
        <f>SUM(D12:D16)</f>
        <v>3244.3200000000006</v>
      </c>
      <c r="E17" s="414">
        <f>SUM(E12:E16)</f>
        <v>2329.8600000000006</v>
      </c>
      <c r="F17" s="415">
        <f t="shared" si="0"/>
        <v>71.813507915372099</v>
      </c>
      <c r="G17" s="416"/>
      <c r="H17" s="417"/>
    </row>
    <row r="18" spans="1:8" s="388" customFormat="1" x14ac:dyDescent="0.2">
      <c r="A18" s="437"/>
      <c r="B18" s="438"/>
      <c r="C18" s="437"/>
      <c r="D18" s="437"/>
      <c r="E18" s="437"/>
      <c r="F18" s="439"/>
      <c r="G18" s="440"/>
      <c r="H18" s="441"/>
    </row>
  </sheetData>
  <mergeCells count="5">
    <mergeCell ref="A1:H1"/>
    <mergeCell ref="A4:B4"/>
    <mergeCell ref="A5:B5"/>
    <mergeCell ref="A6:B6"/>
    <mergeCell ref="A17:B17"/>
  </mergeCells>
  <printOptions horizontalCentered="1"/>
  <pageMargins left="0.31496062992125984" right="0.31496062992125984" top="0.51181102362204722" bottom="0.43307086614173229" header="0.31496062992125984" footer="0.23622047244094491"/>
  <pageSetup paperSize="9" scale="96" firstPageNumber="293" fitToHeight="0" orientation="landscape" useFirstPageNumber="1" r:id="rId1"/>
  <headerFooter>
    <oddHeader>&amp;L&amp;"Tahoma,Kurzíva"&amp;9Závěrečný účet za rok 2017&amp;R&amp;"Tahoma,Kurzíva"&amp;9Tabulka č. 16</oddHeader>
    <oddFooter>&amp;C&amp;"Tahoma,Obyčejné"&amp;10&amp;P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9"/>
  <sheetViews>
    <sheetView zoomScaleNormal="100" zoomScaleSheetLayoutView="100" workbookViewId="0">
      <selection activeCell="J14" sqref="J14"/>
    </sheetView>
  </sheetViews>
  <sheetFormatPr defaultRowHeight="10.5" x14ac:dyDescent="0.2"/>
  <cols>
    <col min="1" max="1" width="6.42578125" style="366" customWidth="1"/>
    <col min="2" max="2" width="42.7109375" style="367" customWidth="1"/>
    <col min="3" max="4" width="13.140625" style="368" customWidth="1"/>
    <col min="5" max="5" width="13.7109375" style="366" customWidth="1"/>
    <col min="6" max="6" width="8" style="369" customWidth="1"/>
    <col min="7" max="7" width="8.7109375" style="370" customWidth="1"/>
    <col min="8" max="8" width="42.7109375" style="371" customWidth="1"/>
    <col min="9" max="16384" width="9.140625" style="366"/>
  </cols>
  <sheetData>
    <row r="1" spans="1:8" s="365" customFormat="1" ht="18" customHeight="1" x14ac:dyDescent="0.2">
      <c r="A1" s="1229" t="s">
        <v>4835</v>
      </c>
      <c r="B1" s="1229"/>
      <c r="C1" s="1229"/>
      <c r="D1" s="1229"/>
      <c r="E1" s="1229"/>
      <c r="F1" s="1229"/>
      <c r="G1" s="1229"/>
      <c r="H1" s="1229"/>
    </row>
    <row r="2" spans="1:8" ht="12" customHeight="1" x14ac:dyDescent="0.2"/>
    <row r="3" spans="1:8" ht="12" customHeight="1" thickBot="1" x14ac:dyDescent="0.2">
      <c r="A3" s="372"/>
      <c r="F3" s="373" t="s">
        <v>3370</v>
      </c>
    </row>
    <row r="4" spans="1:8" ht="23.25" customHeight="1" x14ac:dyDescent="0.2">
      <c r="A4" s="1230"/>
      <c r="B4" s="1231"/>
      <c r="C4" s="374" t="s">
        <v>4486</v>
      </c>
      <c r="D4" s="374" t="s">
        <v>4487</v>
      </c>
      <c r="E4" s="374" t="s">
        <v>3371</v>
      </c>
      <c r="F4" s="375" t="s">
        <v>3372</v>
      </c>
      <c r="G4" s="376"/>
      <c r="H4" s="377"/>
    </row>
    <row r="5" spans="1:8" ht="12.75" customHeight="1" x14ac:dyDescent="0.2">
      <c r="A5" s="1227" t="s">
        <v>3373</v>
      </c>
      <c r="B5" s="1228"/>
      <c r="C5" s="378">
        <f>C47</f>
        <v>45672</v>
      </c>
      <c r="D5" s="378">
        <f>D47</f>
        <v>83054.767999999996</v>
      </c>
      <c r="E5" s="378">
        <f>E47</f>
        <v>74124.271669999987</v>
      </c>
      <c r="F5" s="379">
        <f t="shared" ref="F5:F10" si="0">E5/D5*100</f>
        <v>89.247460988633421</v>
      </c>
      <c r="G5" s="380"/>
      <c r="H5" s="381"/>
    </row>
    <row r="6" spans="1:8" ht="12.75" customHeight="1" x14ac:dyDescent="0.2">
      <c r="A6" s="1227" t="s">
        <v>3374</v>
      </c>
      <c r="B6" s="1228"/>
      <c r="C6" s="382">
        <f>C68</f>
        <v>538054</v>
      </c>
      <c r="D6" s="382">
        <f>D68</f>
        <v>629041.57000000007</v>
      </c>
      <c r="E6" s="382">
        <f>E68</f>
        <v>628015.42994000006</v>
      </c>
      <c r="F6" s="379">
        <f t="shared" si="0"/>
        <v>99.836872456616817</v>
      </c>
      <c r="G6" s="380"/>
      <c r="H6" s="381"/>
    </row>
    <row r="7" spans="1:8" ht="12.75" customHeight="1" x14ac:dyDescent="0.2">
      <c r="A7" s="451" t="s">
        <v>3448</v>
      </c>
      <c r="B7" s="452"/>
      <c r="C7" s="382">
        <f>C71</f>
        <v>87300</v>
      </c>
      <c r="D7" s="382">
        <f>D71</f>
        <v>244922</v>
      </c>
      <c r="E7" s="382">
        <f>E71</f>
        <v>48356.613429999998</v>
      </c>
      <c r="F7" s="379">
        <f t="shared" si="0"/>
        <v>19.743678979430186</v>
      </c>
      <c r="G7" s="380"/>
      <c r="H7" s="381"/>
    </row>
    <row r="8" spans="1:8" ht="12.75" customHeight="1" x14ac:dyDescent="0.2">
      <c r="A8" s="1227" t="s">
        <v>3375</v>
      </c>
      <c r="B8" s="1228"/>
      <c r="C8" s="382">
        <f>C134</f>
        <v>172342</v>
      </c>
      <c r="D8" s="382">
        <f>D134</f>
        <v>207110.06999999995</v>
      </c>
      <c r="E8" s="382">
        <f>E134</f>
        <v>119000.03303999999</v>
      </c>
      <c r="F8" s="379">
        <f t="shared" si="0"/>
        <v>57.457386326024618</v>
      </c>
      <c r="G8" s="380"/>
      <c r="H8" s="381"/>
    </row>
    <row r="9" spans="1:8" ht="12.75" customHeight="1" x14ac:dyDescent="0.2">
      <c r="A9" s="1227" t="s">
        <v>3376</v>
      </c>
      <c r="B9" s="1228"/>
      <c r="C9" s="382">
        <f>C158</f>
        <v>111988</v>
      </c>
      <c r="D9" s="382">
        <f>D158</f>
        <v>72109.159999999989</v>
      </c>
      <c r="E9" s="382">
        <f>E158</f>
        <v>33743.01137</v>
      </c>
      <c r="F9" s="379">
        <f t="shared" si="0"/>
        <v>46.794348138294787</v>
      </c>
      <c r="G9" s="380"/>
      <c r="H9" s="381"/>
    </row>
    <row r="10" spans="1:8" s="372" customFormat="1" ht="13.5" customHeight="1" thickBot="1" x14ac:dyDescent="0.25">
      <c r="A10" s="1223" t="s">
        <v>365</v>
      </c>
      <c r="B10" s="1224"/>
      <c r="C10" s="383">
        <f>SUM(C5:C9)</f>
        <v>955356</v>
      </c>
      <c r="D10" s="384">
        <f>SUM(D5:D9)</f>
        <v>1236237.568</v>
      </c>
      <c r="E10" s="383">
        <f>SUM(E5:E9)</f>
        <v>903239.35945000011</v>
      </c>
      <c r="F10" s="385">
        <f t="shared" si="0"/>
        <v>73.063574739220357</v>
      </c>
      <c r="G10" s="380"/>
      <c r="H10" s="381"/>
    </row>
    <row r="11" spans="1:8" s="386" customFormat="1" ht="10.5" customHeight="1" x14ac:dyDescent="0.2">
      <c r="B11" s="387"/>
      <c r="C11" s="388"/>
      <c r="D11" s="388"/>
      <c r="E11" s="388"/>
      <c r="F11" s="389"/>
      <c r="G11" s="390"/>
      <c r="H11" s="391"/>
    </row>
    <row r="12" spans="1:8" s="386" customFormat="1" ht="10.5" customHeight="1" x14ac:dyDescent="0.2">
      <c r="B12" s="387"/>
      <c r="C12" s="388"/>
      <c r="D12" s="388"/>
      <c r="E12" s="388"/>
      <c r="F12" s="389"/>
      <c r="G12" s="390"/>
      <c r="H12" s="391"/>
    </row>
    <row r="13" spans="1:8" s="386" customFormat="1" ht="10.5" customHeight="1" thickBot="1" x14ac:dyDescent="0.2">
      <c r="B13" s="387"/>
      <c r="C13" s="388"/>
      <c r="D13" s="388"/>
      <c r="E13" s="388"/>
      <c r="F13" s="389"/>
      <c r="G13" s="390"/>
      <c r="H13" s="373" t="s">
        <v>3370</v>
      </c>
    </row>
    <row r="14" spans="1:8" ht="28.5" customHeight="1" thickBot="1" x14ac:dyDescent="0.25">
      <c r="A14" s="392" t="s">
        <v>3377</v>
      </c>
      <c r="B14" s="393" t="s">
        <v>406</v>
      </c>
      <c r="C14" s="394" t="s">
        <v>4486</v>
      </c>
      <c r="D14" s="394" t="s">
        <v>4487</v>
      </c>
      <c r="E14" s="394" t="s">
        <v>3371</v>
      </c>
      <c r="F14" s="394" t="s">
        <v>3372</v>
      </c>
      <c r="G14" s="394" t="s">
        <v>3378</v>
      </c>
      <c r="H14" s="395" t="s">
        <v>3379</v>
      </c>
    </row>
    <row r="15" spans="1:8" ht="15" customHeight="1" thickBot="1" x14ac:dyDescent="0.2">
      <c r="A15" s="396" t="s">
        <v>3380</v>
      </c>
      <c r="B15" s="397"/>
      <c r="C15" s="398"/>
      <c r="D15" s="398"/>
      <c r="E15" s="399"/>
      <c r="F15" s="400"/>
      <c r="G15" s="401"/>
      <c r="H15" s="402"/>
    </row>
    <row r="16" spans="1:8" s="407" customFormat="1" ht="34.5" customHeight="1" x14ac:dyDescent="0.2">
      <c r="A16" s="434">
        <v>1</v>
      </c>
      <c r="B16" s="1000" t="s">
        <v>2899</v>
      </c>
      <c r="C16" s="1001">
        <v>4000</v>
      </c>
      <c r="D16" s="1001">
        <v>2458</v>
      </c>
      <c r="E16" s="1001">
        <v>2458</v>
      </c>
      <c r="F16" s="1018">
        <f t="shared" ref="F16:F47" si="1">E16/D16*100</f>
        <v>100</v>
      </c>
      <c r="G16" s="443" t="s">
        <v>3381</v>
      </c>
      <c r="H16" s="1047" t="s">
        <v>4836</v>
      </c>
    </row>
    <row r="17" spans="1:9" s="407" customFormat="1" ht="42" x14ac:dyDescent="0.2">
      <c r="A17" s="403">
        <f>A16+1</f>
        <v>2</v>
      </c>
      <c r="B17" s="1000" t="s">
        <v>4299</v>
      </c>
      <c r="C17" s="1001">
        <v>1000</v>
      </c>
      <c r="D17" s="1001">
        <v>363.4</v>
      </c>
      <c r="E17" s="1001">
        <v>363.4</v>
      </c>
      <c r="F17" s="404">
        <f t="shared" si="1"/>
        <v>100</v>
      </c>
      <c r="G17" s="405" t="s">
        <v>3381</v>
      </c>
      <c r="H17" s="1049" t="s">
        <v>4837</v>
      </c>
    </row>
    <row r="18" spans="1:9" s="407" customFormat="1" ht="45" customHeight="1" x14ac:dyDescent="0.2">
      <c r="A18" s="403">
        <f t="shared" ref="A18:A46" si="2">A17+1</f>
        <v>3</v>
      </c>
      <c r="B18" s="1000" t="s">
        <v>3494</v>
      </c>
      <c r="C18" s="1001">
        <v>7500</v>
      </c>
      <c r="D18" s="1001">
        <v>8227.19</v>
      </c>
      <c r="E18" s="1001">
        <v>6783.442</v>
      </c>
      <c r="F18" s="424">
        <f t="shared" si="1"/>
        <v>82.451505313478833</v>
      </c>
      <c r="G18" s="453" t="s">
        <v>3381</v>
      </c>
      <c r="H18" s="1049" t="s">
        <v>4838</v>
      </c>
    </row>
    <row r="19" spans="1:9" s="407" customFormat="1" ht="12.75" customHeight="1" x14ac:dyDescent="0.2">
      <c r="A19" s="403">
        <f t="shared" si="2"/>
        <v>4</v>
      </c>
      <c r="B19" s="1000" t="s">
        <v>654</v>
      </c>
      <c r="C19" s="1001">
        <v>5000</v>
      </c>
      <c r="D19" s="1001">
        <v>5000</v>
      </c>
      <c r="E19" s="1001">
        <v>5000</v>
      </c>
      <c r="F19" s="424">
        <f t="shared" si="1"/>
        <v>100</v>
      </c>
      <c r="G19" s="405" t="s">
        <v>3381</v>
      </c>
      <c r="H19" s="406" t="s">
        <v>386</v>
      </c>
    </row>
    <row r="20" spans="1:9" s="407" customFormat="1" ht="57" customHeight="1" x14ac:dyDescent="0.2">
      <c r="A20" s="403">
        <f t="shared" si="2"/>
        <v>5</v>
      </c>
      <c r="B20" s="1000" t="s">
        <v>655</v>
      </c>
      <c r="C20" s="1001">
        <v>3000</v>
      </c>
      <c r="D20" s="1001">
        <v>2781.19</v>
      </c>
      <c r="E20" s="1001">
        <v>1449.36</v>
      </c>
      <c r="F20" s="424">
        <f t="shared" si="1"/>
        <v>52.112944459026522</v>
      </c>
      <c r="G20" s="408" t="s">
        <v>3381</v>
      </c>
      <c r="H20" s="1049" t="s">
        <v>4839</v>
      </c>
    </row>
    <row r="21" spans="1:9" s="410" customFormat="1" ht="34.5" customHeight="1" x14ac:dyDescent="0.2">
      <c r="A21" s="403">
        <f t="shared" si="2"/>
        <v>6</v>
      </c>
      <c r="B21" s="1000" t="s">
        <v>3495</v>
      </c>
      <c r="C21" s="1001">
        <v>200</v>
      </c>
      <c r="D21" s="1001">
        <v>200</v>
      </c>
      <c r="E21" s="1001">
        <v>109.459</v>
      </c>
      <c r="F21" s="424">
        <f t="shared" si="1"/>
        <v>54.729499999999994</v>
      </c>
      <c r="G21" s="409" t="s">
        <v>3381</v>
      </c>
      <c r="H21" s="1049" t="s">
        <v>4840</v>
      </c>
      <c r="I21" s="92"/>
    </row>
    <row r="22" spans="1:9" s="410" customFormat="1" ht="109.5" customHeight="1" x14ac:dyDescent="0.2">
      <c r="A22" s="403">
        <f t="shared" si="2"/>
        <v>7</v>
      </c>
      <c r="B22" s="1000" t="s">
        <v>3496</v>
      </c>
      <c r="C22" s="1001">
        <v>4000</v>
      </c>
      <c r="D22" s="1001">
        <v>5364.74</v>
      </c>
      <c r="E22" s="1001">
        <v>2001.223</v>
      </c>
      <c r="F22" s="404">
        <f t="shared" si="1"/>
        <v>37.303261667853427</v>
      </c>
      <c r="G22" s="409" t="s">
        <v>3381</v>
      </c>
      <c r="H22" s="1049" t="s">
        <v>4841</v>
      </c>
    </row>
    <row r="23" spans="1:9" s="410" customFormat="1" ht="34.5" customHeight="1" x14ac:dyDescent="0.2">
      <c r="A23" s="403">
        <f t="shared" si="2"/>
        <v>8</v>
      </c>
      <c r="B23" s="1000" t="s">
        <v>3497</v>
      </c>
      <c r="C23" s="1001">
        <v>200</v>
      </c>
      <c r="D23" s="1001">
        <v>200</v>
      </c>
      <c r="E23" s="1001">
        <v>0</v>
      </c>
      <c r="F23" s="424">
        <f t="shared" si="1"/>
        <v>0</v>
      </c>
      <c r="G23" s="409" t="s">
        <v>3381</v>
      </c>
      <c r="H23" s="1067" t="s">
        <v>3498</v>
      </c>
    </row>
    <row r="24" spans="1:9" s="410" customFormat="1" ht="12.75" customHeight="1" x14ac:dyDescent="0.2">
      <c r="A24" s="403">
        <f t="shared" si="2"/>
        <v>9</v>
      </c>
      <c r="B24" s="1000" t="s">
        <v>4842</v>
      </c>
      <c r="C24" s="1001">
        <v>0</v>
      </c>
      <c r="D24" s="1001">
        <v>585.64</v>
      </c>
      <c r="E24" s="1001">
        <v>585.64</v>
      </c>
      <c r="F24" s="424">
        <f t="shared" si="1"/>
        <v>100</v>
      </c>
      <c r="G24" s="409" t="s">
        <v>3381</v>
      </c>
      <c r="H24" s="406" t="s">
        <v>386</v>
      </c>
    </row>
    <row r="25" spans="1:9" s="410" customFormat="1" ht="31.5" x14ac:dyDescent="0.2">
      <c r="A25" s="403">
        <f t="shared" si="2"/>
        <v>10</v>
      </c>
      <c r="B25" s="1000" t="s">
        <v>650</v>
      </c>
      <c r="C25" s="1001">
        <v>1000</v>
      </c>
      <c r="D25" s="1001">
        <v>662</v>
      </c>
      <c r="E25" s="1001">
        <v>662</v>
      </c>
      <c r="F25" s="424">
        <f t="shared" si="1"/>
        <v>100</v>
      </c>
      <c r="G25" s="408" t="s">
        <v>3381</v>
      </c>
      <c r="H25" s="1067" t="s">
        <v>3499</v>
      </c>
    </row>
    <row r="26" spans="1:9" s="410" customFormat="1" ht="12.75" customHeight="1" x14ac:dyDescent="0.2">
      <c r="A26" s="403">
        <f t="shared" si="2"/>
        <v>11</v>
      </c>
      <c r="B26" s="1000" t="s">
        <v>4399</v>
      </c>
      <c r="C26" s="1001">
        <v>0</v>
      </c>
      <c r="D26" s="1001">
        <v>1500</v>
      </c>
      <c r="E26" s="1001">
        <v>1500</v>
      </c>
      <c r="F26" s="424">
        <f t="shared" si="1"/>
        <v>100</v>
      </c>
      <c r="G26" s="408" t="s">
        <v>3382</v>
      </c>
      <c r="H26" s="406" t="s">
        <v>371</v>
      </c>
    </row>
    <row r="27" spans="1:9" s="407" customFormat="1" ht="12.75" customHeight="1" x14ac:dyDescent="0.2">
      <c r="A27" s="403">
        <f t="shared" si="2"/>
        <v>12</v>
      </c>
      <c r="B27" s="1000" t="s">
        <v>3500</v>
      </c>
      <c r="C27" s="1001">
        <v>700</v>
      </c>
      <c r="D27" s="1001">
        <v>928.91000000000008</v>
      </c>
      <c r="E27" s="1001">
        <v>927.24440000000004</v>
      </c>
      <c r="F27" s="424">
        <f t="shared" si="1"/>
        <v>99.820693070372798</v>
      </c>
      <c r="G27" s="409" t="s">
        <v>3381</v>
      </c>
      <c r="H27" s="1049" t="s">
        <v>371</v>
      </c>
    </row>
    <row r="28" spans="1:9" s="410" customFormat="1" ht="57" customHeight="1" x14ac:dyDescent="0.2">
      <c r="A28" s="403">
        <f t="shared" si="2"/>
        <v>13</v>
      </c>
      <c r="B28" s="1000" t="s">
        <v>869</v>
      </c>
      <c r="C28" s="1001">
        <v>2000</v>
      </c>
      <c r="D28" s="1001">
        <v>4.96</v>
      </c>
      <c r="E28" s="1001">
        <v>0</v>
      </c>
      <c r="F28" s="424">
        <f t="shared" si="1"/>
        <v>0</v>
      </c>
      <c r="G28" s="409" t="s">
        <v>3381</v>
      </c>
      <c r="H28" s="1049" t="s">
        <v>4843</v>
      </c>
    </row>
    <row r="29" spans="1:9" s="407" customFormat="1" ht="120" customHeight="1" x14ac:dyDescent="0.2">
      <c r="A29" s="403">
        <f t="shared" si="2"/>
        <v>14</v>
      </c>
      <c r="B29" s="454" t="s">
        <v>3501</v>
      </c>
      <c r="C29" s="1001">
        <v>6200</v>
      </c>
      <c r="D29" s="1001">
        <v>8620</v>
      </c>
      <c r="E29" s="1001">
        <v>6943.6</v>
      </c>
      <c r="F29" s="424">
        <f t="shared" si="1"/>
        <v>80.552204176334101</v>
      </c>
      <c r="G29" s="409" t="s">
        <v>3381</v>
      </c>
      <c r="H29" s="1049" t="s">
        <v>4844</v>
      </c>
    </row>
    <row r="30" spans="1:9" s="410" customFormat="1" ht="24" customHeight="1" x14ac:dyDescent="0.2">
      <c r="A30" s="403">
        <f t="shared" si="2"/>
        <v>15</v>
      </c>
      <c r="B30" s="454" t="s">
        <v>4255</v>
      </c>
      <c r="C30" s="1001">
        <v>0</v>
      </c>
      <c r="D30" s="1001">
        <v>9485</v>
      </c>
      <c r="E30" s="1001">
        <v>9485</v>
      </c>
      <c r="F30" s="424">
        <f t="shared" si="1"/>
        <v>100</v>
      </c>
      <c r="G30" s="409" t="s">
        <v>3382</v>
      </c>
      <c r="H30" s="991" t="s">
        <v>371</v>
      </c>
    </row>
    <row r="31" spans="1:9" s="410" customFormat="1" ht="34.5" customHeight="1" x14ac:dyDescent="0.2">
      <c r="A31" s="403">
        <f t="shared" si="2"/>
        <v>16</v>
      </c>
      <c r="B31" s="454" t="s">
        <v>4845</v>
      </c>
      <c r="C31" s="1001">
        <v>1500</v>
      </c>
      <c r="D31" s="1001">
        <v>0</v>
      </c>
      <c r="E31" s="1001">
        <v>0</v>
      </c>
      <c r="F31" s="424" t="s">
        <v>195</v>
      </c>
      <c r="G31" s="409" t="s">
        <v>3382</v>
      </c>
      <c r="H31" s="1068" t="s">
        <v>4846</v>
      </c>
    </row>
    <row r="32" spans="1:9" s="407" customFormat="1" ht="12.75" customHeight="1" x14ac:dyDescent="0.2">
      <c r="A32" s="403">
        <f t="shared" si="2"/>
        <v>17</v>
      </c>
      <c r="B32" s="1000" t="s">
        <v>4847</v>
      </c>
      <c r="C32" s="1001">
        <v>5000</v>
      </c>
      <c r="D32" s="1001">
        <v>2805.2300000000005</v>
      </c>
      <c r="E32" s="1001">
        <v>2804.0279800000003</v>
      </c>
      <c r="F32" s="424">
        <f t="shared" si="1"/>
        <v>99.957150750562334</v>
      </c>
      <c r="G32" s="405" t="s">
        <v>3382</v>
      </c>
      <c r="H32" s="406" t="s">
        <v>386</v>
      </c>
    </row>
    <row r="33" spans="1:8" s="407" customFormat="1" ht="45" customHeight="1" x14ac:dyDescent="0.2">
      <c r="A33" s="403">
        <f t="shared" si="2"/>
        <v>18</v>
      </c>
      <c r="B33" s="1000" t="s">
        <v>3502</v>
      </c>
      <c r="C33" s="1001">
        <v>4372</v>
      </c>
      <c r="D33" s="1001">
        <v>4513.1000000000004</v>
      </c>
      <c r="E33" s="1001">
        <v>3696.46569</v>
      </c>
      <c r="F33" s="424">
        <f t="shared" si="1"/>
        <v>81.905246726197063</v>
      </c>
      <c r="G33" s="453" t="s">
        <v>3381</v>
      </c>
      <c r="H33" s="406" t="s">
        <v>4848</v>
      </c>
    </row>
    <row r="34" spans="1:8" s="407" customFormat="1" ht="12.75" customHeight="1" x14ac:dyDescent="0.2">
      <c r="A34" s="403">
        <f t="shared" si="2"/>
        <v>19</v>
      </c>
      <c r="B34" s="454" t="s">
        <v>3503</v>
      </c>
      <c r="C34" s="1001">
        <v>0</v>
      </c>
      <c r="D34" s="1001">
        <v>4744.3999999999996</v>
      </c>
      <c r="E34" s="1001">
        <v>4744.4015999999992</v>
      </c>
      <c r="F34" s="424">
        <f t="shared" si="1"/>
        <v>100.00003372396931</v>
      </c>
      <c r="G34" s="409" t="s">
        <v>3381</v>
      </c>
      <c r="H34" s="406" t="s">
        <v>386</v>
      </c>
    </row>
    <row r="35" spans="1:8" s="407" customFormat="1" ht="24" customHeight="1" x14ac:dyDescent="0.2">
      <c r="A35" s="403">
        <f t="shared" si="2"/>
        <v>20</v>
      </c>
      <c r="B35" s="1054" t="s">
        <v>4849</v>
      </c>
      <c r="C35" s="413">
        <v>0</v>
      </c>
      <c r="D35" s="412">
        <v>22938.387999999999</v>
      </c>
      <c r="E35" s="412">
        <v>22938.388000000003</v>
      </c>
      <c r="F35" s="424">
        <f t="shared" si="1"/>
        <v>100.00000000000003</v>
      </c>
      <c r="G35" s="409" t="s">
        <v>3382</v>
      </c>
      <c r="H35" s="406" t="s">
        <v>371</v>
      </c>
    </row>
    <row r="36" spans="1:8" s="407" customFormat="1" ht="24" customHeight="1" x14ac:dyDescent="0.2">
      <c r="A36" s="403">
        <f t="shared" si="2"/>
        <v>21</v>
      </c>
      <c r="B36" s="1027" t="s">
        <v>4850</v>
      </c>
      <c r="C36" s="1014">
        <v>0</v>
      </c>
      <c r="D36" s="1014">
        <v>300</v>
      </c>
      <c r="E36" s="1014">
        <v>300</v>
      </c>
      <c r="F36" s="424">
        <f t="shared" si="1"/>
        <v>100</v>
      </c>
      <c r="G36" s="409" t="s">
        <v>3382</v>
      </c>
      <c r="H36" s="406" t="s">
        <v>371</v>
      </c>
    </row>
    <row r="37" spans="1:8" s="407" customFormat="1" ht="12.75" customHeight="1" x14ac:dyDescent="0.2">
      <c r="A37" s="403">
        <f t="shared" si="2"/>
        <v>22</v>
      </c>
      <c r="B37" s="1069" t="s">
        <v>4851</v>
      </c>
      <c r="C37" s="1014">
        <v>0</v>
      </c>
      <c r="D37" s="1014">
        <v>320</v>
      </c>
      <c r="E37" s="1014">
        <v>320</v>
      </c>
      <c r="F37" s="424">
        <f t="shared" si="1"/>
        <v>100</v>
      </c>
      <c r="G37" s="409" t="s">
        <v>3382</v>
      </c>
      <c r="H37" s="406" t="s">
        <v>371</v>
      </c>
    </row>
    <row r="38" spans="1:8" s="407" customFormat="1" ht="24" customHeight="1" x14ac:dyDescent="0.2">
      <c r="A38" s="403">
        <f t="shared" si="2"/>
        <v>23</v>
      </c>
      <c r="B38" s="1027" t="s">
        <v>4852</v>
      </c>
      <c r="C38" s="1014">
        <v>0</v>
      </c>
      <c r="D38" s="1014">
        <v>54</v>
      </c>
      <c r="E38" s="1014">
        <v>54</v>
      </c>
      <c r="F38" s="424">
        <f t="shared" si="1"/>
        <v>100</v>
      </c>
      <c r="G38" s="409" t="s">
        <v>3382</v>
      </c>
      <c r="H38" s="406" t="s">
        <v>371</v>
      </c>
    </row>
    <row r="39" spans="1:8" s="407" customFormat="1" ht="24" customHeight="1" x14ac:dyDescent="0.2">
      <c r="A39" s="403">
        <f t="shared" si="2"/>
        <v>24</v>
      </c>
      <c r="B39" s="1069" t="s">
        <v>4853</v>
      </c>
      <c r="C39" s="1014">
        <v>0</v>
      </c>
      <c r="D39" s="1014">
        <v>190</v>
      </c>
      <c r="E39" s="1014">
        <v>190</v>
      </c>
      <c r="F39" s="404">
        <f t="shared" si="1"/>
        <v>100</v>
      </c>
      <c r="G39" s="409" t="s">
        <v>3382</v>
      </c>
      <c r="H39" s="406" t="s">
        <v>371</v>
      </c>
    </row>
    <row r="40" spans="1:8" s="407" customFormat="1" ht="24" customHeight="1" x14ac:dyDescent="0.2">
      <c r="A40" s="403">
        <f t="shared" si="2"/>
        <v>25</v>
      </c>
      <c r="B40" s="1069" t="s">
        <v>4854</v>
      </c>
      <c r="C40" s="1014">
        <v>0</v>
      </c>
      <c r="D40" s="1014">
        <v>150</v>
      </c>
      <c r="E40" s="1014">
        <v>150</v>
      </c>
      <c r="F40" s="424">
        <f t="shared" si="1"/>
        <v>100</v>
      </c>
      <c r="G40" s="409" t="s">
        <v>3382</v>
      </c>
      <c r="H40" s="406" t="s">
        <v>371</v>
      </c>
    </row>
    <row r="41" spans="1:8" s="407" customFormat="1" ht="24" customHeight="1" x14ac:dyDescent="0.2">
      <c r="A41" s="403">
        <f t="shared" si="2"/>
        <v>26</v>
      </c>
      <c r="B41" s="1069" t="s">
        <v>4855</v>
      </c>
      <c r="C41" s="1014">
        <v>0</v>
      </c>
      <c r="D41" s="1014">
        <v>180</v>
      </c>
      <c r="E41" s="1014">
        <v>180</v>
      </c>
      <c r="F41" s="424">
        <f t="shared" si="1"/>
        <v>100</v>
      </c>
      <c r="G41" s="409" t="s">
        <v>3382</v>
      </c>
      <c r="H41" s="406" t="s">
        <v>371</v>
      </c>
    </row>
    <row r="42" spans="1:8" s="407" customFormat="1" ht="24" customHeight="1" x14ac:dyDescent="0.2">
      <c r="A42" s="403">
        <f t="shared" si="2"/>
        <v>27</v>
      </c>
      <c r="B42" s="1069" t="s">
        <v>4856</v>
      </c>
      <c r="C42" s="1014">
        <v>0</v>
      </c>
      <c r="D42" s="1014">
        <v>150</v>
      </c>
      <c r="E42" s="1014">
        <v>150</v>
      </c>
      <c r="F42" s="424">
        <f t="shared" si="1"/>
        <v>100</v>
      </c>
      <c r="G42" s="409" t="s">
        <v>3382</v>
      </c>
      <c r="H42" s="406" t="s">
        <v>371</v>
      </c>
    </row>
    <row r="43" spans="1:8" s="407" customFormat="1" ht="24" customHeight="1" x14ac:dyDescent="0.2">
      <c r="A43" s="403">
        <f t="shared" si="2"/>
        <v>28</v>
      </c>
      <c r="B43" s="1069" t="s">
        <v>4857</v>
      </c>
      <c r="C43" s="1014">
        <v>0</v>
      </c>
      <c r="D43" s="1014">
        <v>199</v>
      </c>
      <c r="E43" s="1014">
        <v>199</v>
      </c>
      <c r="F43" s="424">
        <f t="shared" si="1"/>
        <v>100</v>
      </c>
      <c r="G43" s="409" t="s">
        <v>3382</v>
      </c>
      <c r="H43" s="406" t="s">
        <v>371</v>
      </c>
    </row>
    <row r="44" spans="1:8" s="407" customFormat="1" ht="24" customHeight="1" x14ac:dyDescent="0.2">
      <c r="A44" s="403">
        <f t="shared" si="2"/>
        <v>29</v>
      </c>
      <c r="B44" s="411" t="s">
        <v>4858</v>
      </c>
      <c r="C44" s="1014">
        <v>0</v>
      </c>
      <c r="D44" s="412">
        <v>73.62</v>
      </c>
      <c r="E44" s="412">
        <v>73.62</v>
      </c>
      <c r="F44" s="424">
        <f t="shared" si="1"/>
        <v>100</v>
      </c>
      <c r="G44" s="409" t="s">
        <v>3382</v>
      </c>
      <c r="H44" s="406" t="s">
        <v>371</v>
      </c>
    </row>
    <row r="45" spans="1:8" s="407" customFormat="1" ht="24" customHeight="1" x14ac:dyDescent="0.2">
      <c r="A45" s="403">
        <f t="shared" si="2"/>
        <v>30</v>
      </c>
      <c r="B45" s="411" t="s">
        <v>4859</v>
      </c>
      <c r="C45" s="1014">
        <v>0</v>
      </c>
      <c r="D45" s="413">
        <v>16</v>
      </c>
      <c r="E45" s="413">
        <v>16</v>
      </c>
      <c r="F45" s="424">
        <f t="shared" si="1"/>
        <v>100</v>
      </c>
      <c r="G45" s="409" t="s">
        <v>3382</v>
      </c>
      <c r="H45" s="406" t="s">
        <v>371</v>
      </c>
    </row>
    <row r="46" spans="1:8" s="407" customFormat="1" ht="24" customHeight="1" x14ac:dyDescent="0.2">
      <c r="A46" s="403">
        <f t="shared" si="2"/>
        <v>31</v>
      </c>
      <c r="B46" s="411" t="s">
        <v>4860</v>
      </c>
      <c r="C46" s="1014">
        <v>0</v>
      </c>
      <c r="D46" s="413">
        <v>40</v>
      </c>
      <c r="E46" s="413">
        <v>40</v>
      </c>
      <c r="F46" s="424">
        <f t="shared" si="1"/>
        <v>100</v>
      </c>
      <c r="G46" s="409" t="s">
        <v>3382</v>
      </c>
      <c r="H46" s="406" t="s">
        <v>371</v>
      </c>
    </row>
    <row r="47" spans="1:8" s="418" customFormat="1" ht="13.5" customHeight="1" thickBot="1" x14ac:dyDescent="0.25">
      <c r="A47" s="1225" t="s">
        <v>365</v>
      </c>
      <c r="B47" s="1226"/>
      <c r="C47" s="414">
        <f>SUM(C16:C46)</f>
        <v>45672</v>
      </c>
      <c r="D47" s="414">
        <f>SUM(D16:D46)</f>
        <v>83054.767999999996</v>
      </c>
      <c r="E47" s="414">
        <f>SUM(E16:E46)</f>
        <v>74124.271669999987</v>
      </c>
      <c r="F47" s="415">
        <f t="shared" si="1"/>
        <v>89.247460988633421</v>
      </c>
      <c r="G47" s="416"/>
      <c r="H47" s="417"/>
    </row>
    <row r="48" spans="1:8" s="372" customFormat="1" ht="18" customHeight="1" thickBot="1" x14ac:dyDescent="0.2">
      <c r="A48" s="396" t="s">
        <v>3374</v>
      </c>
      <c r="B48" s="419"/>
      <c r="C48" s="420"/>
      <c r="D48" s="420"/>
      <c r="E48" s="421"/>
      <c r="F48" s="400"/>
      <c r="G48" s="401"/>
      <c r="H48" s="422"/>
    </row>
    <row r="49" spans="1:9" s="407" customFormat="1" ht="24" customHeight="1" x14ac:dyDescent="0.2">
      <c r="A49" s="423">
        <f>A46+1</f>
        <v>32</v>
      </c>
      <c r="B49" s="1004" t="s">
        <v>2061</v>
      </c>
      <c r="C49" s="1005">
        <v>423130</v>
      </c>
      <c r="D49" s="1005">
        <v>465980</v>
      </c>
      <c r="E49" s="1005">
        <v>465980</v>
      </c>
      <c r="F49" s="424">
        <f t="shared" ref="F49:F68" si="3">E49/D49*100</f>
        <v>100</v>
      </c>
      <c r="G49" s="425" t="s">
        <v>3381</v>
      </c>
      <c r="H49" s="991" t="s">
        <v>371</v>
      </c>
    </row>
    <row r="50" spans="1:9" s="407" customFormat="1" ht="24" customHeight="1" x14ac:dyDescent="0.2">
      <c r="A50" s="403">
        <f t="shared" ref="A50:A67" si="4">A49+1</f>
        <v>33</v>
      </c>
      <c r="B50" s="1004" t="s">
        <v>2062</v>
      </c>
      <c r="C50" s="1005">
        <v>63801</v>
      </c>
      <c r="D50" s="1005">
        <v>64951</v>
      </c>
      <c r="E50" s="1005">
        <v>64951</v>
      </c>
      <c r="F50" s="424">
        <f t="shared" si="3"/>
        <v>100</v>
      </c>
      <c r="G50" s="425" t="s">
        <v>3381</v>
      </c>
      <c r="H50" s="991" t="s">
        <v>371</v>
      </c>
    </row>
    <row r="51" spans="1:9" s="407" customFormat="1" ht="139.5" customHeight="1" x14ac:dyDescent="0.2">
      <c r="A51" s="403">
        <f t="shared" si="4"/>
        <v>34</v>
      </c>
      <c r="B51" s="1054" t="s">
        <v>2068</v>
      </c>
      <c r="C51" s="1005">
        <v>0</v>
      </c>
      <c r="D51" s="1005">
        <v>2159.42</v>
      </c>
      <c r="E51" s="1005">
        <v>1133.2899400000001</v>
      </c>
      <c r="F51" s="424">
        <f t="shared" si="3"/>
        <v>52.481219031036119</v>
      </c>
      <c r="G51" s="425" t="s">
        <v>3381</v>
      </c>
      <c r="H51" s="1049" t="s">
        <v>4861</v>
      </c>
    </row>
    <row r="52" spans="1:9" s="407" customFormat="1" ht="24" customHeight="1" x14ac:dyDescent="0.2">
      <c r="A52" s="403">
        <f t="shared" si="4"/>
        <v>35</v>
      </c>
      <c r="B52" s="1004" t="s">
        <v>4862</v>
      </c>
      <c r="C52" s="1005">
        <v>3916</v>
      </c>
      <c r="D52" s="1005">
        <v>3916</v>
      </c>
      <c r="E52" s="1005">
        <v>3916</v>
      </c>
      <c r="F52" s="424">
        <f t="shared" si="3"/>
        <v>100</v>
      </c>
      <c r="G52" s="425" t="s">
        <v>3381</v>
      </c>
      <c r="H52" s="991" t="s">
        <v>386</v>
      </c>
    </row>
    <row r="53" spans="1:9" s="407" customFormat="1" ht="34.5" customHeight="1" x14ac:dyDescent="0.2">
      <c r="A53" s="403">
        <f t="shared" si="4"/>
        <v>36</v>
      </c>
      <c r="B53" s="1004" t="s">
        <v>4863</v>
      </c>
      <c r="C53" s="1005">
        <v>12756</v>
      </c>
      <c r="D53" s="1005">
        <v>12756</v>
      </c>
      <c r="E53" s="1005">
        <v>12756</v>
      </c>
      <c r="F53" s="424">
        <f t="shared" si="3"/>
        <v>100</v>
      </c>
      <c r="G53" s="425" t="s">
        <v>3381</v>
      </c>
      <c r="H53" s="991" t="s">
        <v>371</v>
      </c>
    </row>
    <row r="54" spans="1:9" s="407" customFormat="1" ht="12.75" customHeight="1" x14ac:dyDescent="0.2">
      <c r="A54" s="403">
        <f t="shared" si="4"/>
        <v>37</v>
      </c>
      <c r="B54" s="1004" t="s">
        <v>2073</v>
      </c>
      <c r="C54" s="1005">
        <v>3000</v>
      </c>
      <c r="D54" s="1005">
        <v>4195</v>
      </c>
      <c r="E54" s="1005">
        <v>4195</v>
      </c>
      <c r="F54" s="424">
        <f t="shared" si="3"/>
        <v>100</v>
      </c>
      <c r="G54" s="425" t="s">
        <v>3381</v>
      </c>
      <c r="H54" s="991" t="s">
        <v>371</v>
      </c>
    </row>
    <row r="55" spans="1:9" s="407" customFormat="1" ht="21" x14ac:dyDescent="0.2">
      <c r="A55" s="403">
        <f t="shared" si="4"/>
        <v>38</v>
      </c>
      <c r="B55" s="1004" t="s">
        <v>2087</v>
      </c>
      <c r="C55" s="1005">
        <v>16500</v>
      </c>
      <c r="D55" s="1005">
        <v>16500</v>
      </c>
      <c r="E55" s="1005">
        <v>16500</v>
      </c>
      <c r="F55" s="424">
        <f t="shared" si="3"/>
        <v>100</v>
      </c>
      <c r="G55" s="425" t="s">
        <v>3381</v>
      </c>
      <c r="H55" s="991" t="s">
        <v>371</v>
      </c>
    </row>
    <row r="56" spans="1:9" s="407" customFormat="1" ht="24" customHeight="1" x14ac:dyDescent="0.2">
      <c r="A56" s="403">
        <f t="shared" si="4"/>
        <v>39</v>
      </c>
      <c r="B56" s="1004" t="s">
        <v>2075</v>
      </c>
      <c r="C56" s="1005">
        <v>7500</v>
      </c>
      <c r="D56" s="1005">
        <v>8000</v>
      </c>
      <c r="E56" s="1005">
        <v>8000</v>
      </c>
      <c r="F56" s="424">
        <f t="shared" si="3"/>
        <v>100</v>
      </c>
      <c r="G56" s="425" t="s">
        <v>3381</v>
      </c>
      <c r="H56" s="991" t="s">
        <v>371</v>
      </c>
    </row>
    <row r="57" spans="1:9" s="407" customFormat="1" ht="12.75" customHeight="1" x14ac:dyDescent="0.2">
      <c r="A57" s="403">
        <f t="shared" si="4"/>
        <v>40</v>
      </c>
      <c r="B57" s="1000" t="s">
        <v>2085</v>
      </c>
      <c r="C57" s="1001">
        <v>250</v>
      </c>
      <c r="D57" s="1001">
        <v>250</v>
      </c>
      <c r="E57" s="1001">
        <v>250</v>
      </c>
      <c r="F57" s="404">
        <f t="shared" si="3"/>
        <v>100</v>
      </c>
      <c r="G57" s="428" t="s">
        <v>3381</v>
      </c>
      <c r="H57" s="406" t="s">
        <v>371</v>
      </c>
    </row>
    <row r="58" spans="1:9" s="407" customFormat="1" ht="34.5" customHeight="1" x14ac:dyDescent="0.2">
      <c r="A58" s="403">
        <f t="shared" si="4"/>
        <v>41</v>
      </c>
      <c r="B58" s="1013" t="s">
        <v>3504</v>
      </c>
      <c r="C58" s="1001">
        <v>183</v>
      </c>
      <c r="D58" s="1001">
        <v>183</v>
      </c>
      <c r="E58" s="1001">
        <v>183</v>
      </c>
      <c r="F58" s="424">
        <f t="shared" si="3"/>
        <v>100</v>
      </c>
      <c r="G58" s="425" t="s">
        <v>3386</v>
      </c>
      <c r="H58" s="991" t="s">
        <v>371</v>
      </c>
    </row>
    <row r="59" spans="1:9" s="407" customFormat="1" ht="34.5" customHeight="1" x14ac:dyDescent="0.2">
      <c r="A59" s="403">
        <f t="shared" si="4"/>
        <v>42</v>
      </c>
      <c r="B59" s="1000" t="s">
        <v>3505</v>
      </c>
      <c r="C59" s="1001">
        <v>490</v>
      </c>
      <c r="D59" s="1001">
        <v>490</v>
      </c>
      <c r="E59" s="1001">
        <v>490</v>
      </c>
      <c r="F59" s="424">
        <f t="shared" si="3"/>
        <v>100</v>
      </c>
      <c r="G59" s="425" t="s">
        <v>3386</v>
      </c>
      <c r="H59" s="991" t="s">
        <v>371</v>
      </c>
      <c r="I59" s="431"/>
    </row>
    <row r="60" spans="1:9" s="407" customFormat="1" ht="34.5" customHeight="1" x14ac:dyDescent="0.2">
      <c r="A60" s="403">
        <f t="shared" si="4"/>
        <v>43</v>
      </c>
      <c r="B60" s="1000" t="s">
        <v>4864</v>
      </c>
      <c r="C60" s="1001">
        <v>6000</v>
      </c>
      <c r="D60" s="1001">
        <v>6000</v>
      </c>
      <c r="E60" s="1001">
        <v>6000</v>
      </c>
      <c r="F60" s="424">
        <f t="shared" si="3"/>
        <v>100</v>
      </c>
      <c r="G60" s="425" t="s">
        <v>3386</v>
      </c>
      <c r="H60" s="991" t="s">
        <v>371</v>
      </c>
    </row>
    <row r="61" spans="1:9" s="407" customFormat="1" ht="34.5" customHeight="1" x14ac:dyDescent="0.2">
      <c r="A61" s="403">
        <f t="shared" si="4"/>
        <v>44</v>
      </c>
      <c r="B61" s="1000" t="s">
        <v>4865</v>
      </c>
      <c r="C61" s="1001">
        <v>528</v>
      </c>
      <c r="D61" s="1001">
        <v>528</v>
      </c>
      <c r="E61" s="1001">
        <v>528</v>
      </c>
      <c r="F61" s="424">
        <f t="shared" si="3"/>
        <v>100</v>
      </c>
      <c r="G61" s="425" t="s">
        <v>3386</v>
      </c>
      <c r="H61" s="991" t="s">
        <v>371</v>
      </c>
    </row>
    <row r="62" spans="1:9" s="407" customFormat="1" ht="24" customHeight="1" x14ac:dyDescent="0.2">
      <c r="A62" s="403">
        <f t="shared" si="4"/>
        <v>45</v>
      </c>
      <c r="B62" s="459" t="s">
        <v>3506</v>
      </c>
      <c r="C62" s="1005">
        <v>0</v>
      </c>
      <c r="D62" s="1005">
        <v>9697.17</v>
      </c>
      <c r="E62" s="1005">
        <v>9697.1729999999989</v>
      </c>
      <c r="F62" s="424">
        <f t="shared" si="3"/>
        <v>100.00003093686094</v>
      </c>
      <c r="G62" s="425" t="s">
        <v>3381</v>
      </c>
      <c r="H62" s="991" t="s">
        <v>386</v>
      </c>
    </row>
    <row r="63" spans="1:9" s="407" customFormat="1" ht="24" customHeight="1" x14ac:dyDescent="0.2">
      <c r="A63" s="403">
        <f t="shared" si="4"/>
        <v>46</v>
      </c>
      <c r="B63" s="459" t="s">
        <v>3507</v>
      </c>
      <c r="C63" s="1005">
        <v>0</v>
      </c>
      <c r="D63" s="1005">
        <v>6458.79</v>
      </c>
      <c r="E63" s="1005">
        <v>6458.79</v>
      </c>
      <c r="F63" s="424">
        <f t="shared" si="3"/>
        <v>100</v>
      </c>
      <c r="G63" s="425" t="s">
        <v>3381</v>
      </c>
      <c r="H63" s="991" t="s">
        <v>386</v>
      </c>
    </row>
    <row r="64" spans="1:9" s="407" customFormat="1" ht="12.75" customHeight="1" x14ac:dyDescent="0.2">
      <c r="A64" s="403">
        <f t="shared" si="4"/>
        <v>47</v>
      </c>
      <c r="B64" s="459" t="s">
        <v>3508</v>
      </c>
      <c r="C64" s="1005">
        <v>0</v>
      </c>
      <c r="D64" s="1005">
        <v>1194.94</v>
      </c>
      <c r="E64" s="1005">
        <v>1194.9290000000001</v>
      </c>
      <c r="F64" s="424">
        <f t="shared" si="3"/>
        <v>99.999079451687962</v>
      </c>
      <c r="G64" s="425" t="s">
        <v>3381</v>
      </c>
      <c r="H64" s="991" t="s">
        <v>386</v>
      </c>
    </row>
    <row r="65" spans="1:8" s="407" customFormat="1" ht="24" customHeight="1" x14ac:dyDescent="0.2">
      <c r="A65" s="403">
        <f t="shared" si="4"/>
        <v>48</v>
      </c>
      <c r="B65" s="1054" t="s">
        <v>4849</v>
      </c>
      <c r="C65" s="1005">
        <v>0</v>
      </c>
      <c r="D65" s="1005">
        <v>25389.25</v>
      </c>
      <c r="E65" s="1005">
        <v>25389.248</v>
      </c>
      <c r="F65" s="424">
        <f t="shared" si="3"/>
        <v>99.999992122650326</v>
      </c>
      <c r="G65" s="425" t="s">
        <v>3381</v>
      </c>
      <c r="H65" s="991" t="s">
        <v>386</v>
      </c>
    </row>
    <row r="66" spans="1:8" s="407" customFormat="1" ht="12.75" customHeight="1" x14ac:dyDescent="0.2">
      <c r="A66" s="403">
        <f t="shared" si="4"/>
        <v>49</v>
      </c>
      <c r="B66" s="1054" t="s">
        <v>4866</v>
      </c>
      <c r="C66" s="1005">
        <v>0</v>
      </c>
      <c r="D66" s="1005">
        <v>179</v>
      </c>
      <c r="E66" s="1005">
        <v>179</v>
      </c>
      <c r="F66" s="424">
        <f t="shared" si="3"/>
        <v>100</v>
      </c>
      <c r="G66" s="425" t="s">
        <v>3381</v>
      </c>
      <c r="H66" s="991" t="s">
        <v>386</v>
      </c>
    </row>
    <row r="67" spans="1:8" s="407" customFormat="1" ht="12.75" customHeight="1" x14ac:dyDescent="0.2">
      <c r="A67" s="403">
        <f t="shared" si="4"/>
        <v>50</v>
      </c>
      <c r="B67" s="1054" t="s">
        <v>4867</v>
      </c>
      <c r="C67" s="1005">
        <v>0</v>
      </c>
      <c r="D67" s="1005">
        <v>214</v>
      </c>
      <c r="E67" s="1005">
        <v>214</v>
      </c>
      <c r="F67" s="424">
        <f t="shared" si="3"/>
        <v>100</v>
      </c>
      <c r="G67" s="425" t="s">
        <v>3381</v>
      </c>
      <c r="H67" s="991" t="s">
        <v>386</v>
      </c>
    </row>
    <row r="68" spans="1:8" s="367" customFormat="1" ht="13.5" customHeight="1" thickBot="1" x14ac:dyDescent="0.25">
      <c r="A68" s="1225" t="s">
        <v>365</v>
      </c>
      <c r="B68" s="1226"/>
      <c r="C68" s="414">
        <f>SUM(C49:C67)</f>
        <v>538054</v>
      </c>
      <c r="D68" s="414">
        <f>SUM(D49:D67)</f>
        <v>629041.57000000007</v>
      </c>
      <c r="E68" s="414">
        <f>SUM(E49:E67)</f>
        <v>628015.42994000006</v>
      </c>
      <c r="F68" s="415">
        <f t="shared" si="3"/>
        <v>99.836872456616817</v>
      </c>
      <c r="G68" s="426"/>
      <c r="H68" s="417"/>
    </row>
    <row r="69" spans="1:8" s="372" customFormat="1" ht="18" customHeight="1" thickBot="1" x14ac:dyDescent="0.2">
      <c r="A69" s="1029" t="s">
        <v>3448</v>
      </c>
      <c r="B69" s="1030"/>
      <c r="C69" s="1031"/>
      <c r="D69" s="1031"/>
      <c r="E69" s="1031"/>
      <c r="F69" s="1032"/>
      <c r="G69" s="1033"/>
      <c r="H69" s="990"/>
    </row>
    <row r="70" spans="1:8" s="407" customFormat="1" ht="120" customHeight="1" x14ac:dyDescent="0.2">
      <c r="A70" s="434">
        <f>A67+1</f>
        <v>51</v>
      </c>
      <c r="B70" s="1034" t="s">
        <v>4868</v>
      </c>
      <c r="C70" s="1035">
        <v>87300</v>
      </c>
      <c r="D70" s="1035">
        <v>244922</v>
      </c>
      <c r="E70" s="1035">
        <v>48356.613429999998</v>
      </c>
      <c r="F70" s="442">
        <f>E70/D70*100</f>
        <v>19.743678979430186</v>
      </c>
      <c r="G70" s="1036" t="s">
        <v>3386</v>
      </c>
      <c r="H70" s="1070" t="s">
        <v>4869</v>
      </c>
    </row>
    <row r="71" spans="1:8" s="367" customFormat="1" ht="13.5" customHeight="1" thickBot="1" x14ac:dyDescent="0.25">
      <c r="A71" s="1232" t="s">
        <v>365</v>
      </c>
      <c r="B71" s="1233"/>
      <c r="C71" s="455">
        <f>SUM(C70:C70)</f>
        <v>87300</v>
      </c>
      <c r="D71" s="455">
        <f>SUM(D70:D70)</f>
        <v>244922</v>
      </c>
      <c r="E71" s="455">
        <f>SUM(E70:E70)</f>
        <v>48356.613429999998</v>
      </c>
      <c r="F71" s="456">
        <f>E71/D71*100</f>
        <v>19.743678979430186</v>
      </c>
      <c r="G71" s="426"/>
      <c r="H71" s="1038"/>
    </row>
    <row r="72" spans="1:8" ht="18" customHeight="1" thickBot="1" x14ac:dyDescent="0.2">
      <c r="A72" s="1006" t="s">
        <v>3391</v>
      </c>
      <c r="B72" s="1007"/>
      <c r="C72" s="1008"/>
      <c r="D72" s="1008"/>
      <c r="E72" s="1009"/>
      <c r="F72" s="1010"/>
      <c r="G72" s="1011"/>
      <c r="H72" s="1012"/>
    </row>
    <row r="73" spans="1:8" s="367" customFormat="1" ht="153.75" customHeight="1" x14ac:dyDescent="0.2">
      <c r="A73" s="423">
        <f>A70+1</f>
        <v>52</v>
      </c>
      <c r="B73" s="1000" t="s">
        <v>378</v>
      </c>
      <c r="C73" s="1001">
        <v>5686</v>
      </c>
      <c r="D73" s="1001">
        <v>17385.86</v>
      </c>
      <c r="E73" s="1001">
        <v>158.28251999999998</v>
      </c>
      <c r="F73" s="424">
        <f t="shared" ref="F73:F134" si="5">E73/D73*100</f>
        <v>0.91040949369200019</v>
      </c>
      <c r="G73" s="425" t="s">
        <v>3386</v>
      </c>
      <c r="H73" s="444" t="s">
        <v>4870</v>
      </c>
    </row>
    <row r="74" spans="1:8" s="367" customFormat="1" ht="63" x14ac:dyDescent="0.2">
      <c r="A74" s="403">
        <f t="shared" ref="A74:A133" si="6">A73+1</f>
        <v>53</v>
      </c>
      <c r="B74" s="1000" t="s">
        <v>4160</v>
      </c>
      <c r="C74" s="1001">
        <v>0</v>
      </c>
      <c r="D74" s="1001">
        <v>848.43</v>
      </c>
      <c r="E74" s="1001">
        <v>760.74277000000006</v>
      </c>
      <c r="F74" s="424">
        <f t="shared" si="5"/>
        <v>89.664765508056064</v>
      </c>
      <c r="G74" s="428" t="s">
        <v>3381</v>
      </c>
      <c r="H74" s="1049" t="s">
        <v>4871</v>
      </c>
    </row>
    <row r="75" spans="1:8" s="367" customFormat="1" ht="12.75" customHeight="1" x14ac:dyDescent="0.2">
      <c r="A75" s="403">
        <f t="shared" si="6"/>
        <v>54</v>
      </c>
      <c r="B75" s="1000" t="s">
        <v>377</v>
      </c>
      <c r="C75" s="1001">
        <v>0</v>
      </c>
      <c r="D75" s="1001">
        <v>2005.89</v>
      </c>
      <c r="E75" s="1001">
        <v>2005.8919999999998</v>
      </c>
      <c r="F75" s="424">
        <f t="shared" si="5"/>
        <v>100.00009970636474</v>
      </c>
      <c r="G75" s="429" t="s">
        <v>3382</v>
      </c>
      <c r="H75" s="992" t="s">
        <v>386</v>
      </c>
    </row>
    <row r="76" spans="1:8" s="367" customFormat="1" ht="24" customHeight="1" x14ac:dyDescent="0.2">
      <c r="A76" s="403">
        <f t="shared" si="6"/>
        <v>55</v>
      </c>
      <c r="B76" s="1000" t="s">
        <v>3332</v>
      </c>
      <c r="C76" s="1001">
        <v>0</v>
      </c>
      <c r="D76" s="1001">
        <v>3758.22</v>
      </c>
      <c r="E76" s="1001">
        <v>3758.21675</v>
      </c>
      <c r="F76" s="424">
        <f t="shared" si="5"/>
        <v>99.999913522891163</v>
      </c>
      <c r="G76" s="429" t="s">
        <v>3382</v>
      </c>
      <c r="H76" s="406" t="s">
        <v>386</v>
      </c>
    </row>
    <row r="77" spans="1:8" s="367" customFormat="1" ht="34.5" customHeight="1" x14ac:dyDescent="0.2">
      <c r="A77" s="403">
        <f t="shared" si="6"/>
        <v>56</v>
      </c>
      <c r="B77" s="1000" t="s">
        <v>3331</v>
      </c>
      <c r="C77" s="1001">
        <v>0</v>
      </c>
      <c r="D77" s="1001">
        <v>4842.75</v>
      </c>
      <c r="E77" s="1001">
        <v>4842.7448299999996</v>
      </c>
      <c r="F77" s="424">
        <f t="shared" si="5"/>
        <v>99.999893242475864</v>
      </c>
      <c r="G77" s="429" t="s">
        <v>3382</v>
      </c>
      <c r="H77" s="445" t="s">
        <v>386</v>
      </c>
    </row>
    <row r="78" spans="1:8" s="367" customFormat="1" ht="24" customHeight="1" x14ac:dyDescent="0.2">
      <c r="A78" s="403">
        <f t="shared" si="6"/>
        <v>57</v>
      </c>
      <c r="B78" s="1000" t="s">
        <v>3330</v>
      </c>
      <c r="C78" s="1001">
        <v>0</v>
      </c>
      <c r="D78" s="1001">
        <v>757.46</v>
      </c>
      <c r="E78" s="1001">
        <v>757.46</v>
      </c>
      <c r="F78" s="424">
        <f t="shared" si="5"/>
        <v>100</v>
      </c>
      <c r="G78" s="429" t="s">
        <v>3382</v>
      </c>
      <c r="H78" s="992" t="s">
        <v>386</v>
      </c>
    </row>
    <row r="79" spans="1:8" s="367" customFormat="1" ht="57" customHeight="1" x14ac:dyDescent="0.2">
      <c r="A79" s="403">
        <f t="shared" si="6"/>
        <v>58</v>
      </c>
      <c r="B79" s="1000" t="s">
        <v>3329</v>
      </c>
      <c r="C79" s="1001">
        <v>20000</v>
      </c>
      <c r="D79" s="1001">
        <v>21439.5</v>
      </c>
      <c r="E79" s="1001">
        <v>1141.03</v>
      </c>
      <c r="F79" s="424">
        <f t="shared" si="5"/>
        <v>5.3220923995428997</v>
      </c>
      <c r="G79" s="429" t="s">
        <v>3386</v>
      </c>
      <c r="H79" s="1026" t="s">
        <v>4872</v>
      </c>
    </row>
    <row r="80" spans="1:8" s="367" customFormat="1" ht="24" customHeight="1" x14ac:dyDescent="0.2">
      <c r="A80" s="403">
        <f t="shared" si="6"/>
        <v>59</v>
      </c>
      <c r="B80" s="1000" t="s">
        <v>2076</v>
      </c>
      <c r="C80" s="1001">
        <v>0</v>
      </c>
      <c r="D80" s="1001">
        <v>11887.420000000002</v>
      </c>
      <c r="E80" s="1001">
        <v>11887.412600000003</v>
      </c>
      <c r="F80" s="424">
        <f t="shared" si="5"/>
        <v>99.999937749318207</v>
      </c>
      <c r="G80" s="429" t="s">
        <v>3382</v>
      </c>
      <c r="H80" s="406" t="s">
        <v>386</v>
      </c>
    </row>
    <row r="81" spans="1:9" s="367" customFormat="1" ht="34.5" customHeight="1" x14ac:dyDescent="0.2">
      <c r="A81" s="403">
        <f t="shared" si="6"/>
        <v>60</v>
      </c>
      <c r="B81" s="1000" t="s">
        <v>3739</v>
      </c>
      <c r="C81" s="1001">
        <v>0</v>
      </c>
      <c r="D81" s="1001">
        <v>6881.6</v>
      </c>
      <c r="E81" s="1001">
        <v>6881.6012199999996</v>
      </c>
      <c r="F81" s="424">
        <f t="shared" si="5"/>
        <v>100.00001772843522</v>
      </c>
      <c r="G81" s="429" t="s">
        <v>3382</v>
      </c>
      <c r="H81" s="406" t="s">
        <v>386</v>
      </c>
    </row>
    <row r="82" spans="1:9" s="367" customFormat="1" ht="24" customHeight="1" x14ac:dyDescent="0.2">
      <c r="A82" s="403">
        <f t="shared" si="6"/>
        <v>61</v>
      </c>
      <c r="B82" s="1000" t="s">
        <v>3509</v>
      </c>
      <c r="C82" s="1001">
        <v>0</v>
      </c>
      <c r="D82" s="1001">
        <v>4000</v>
      </c>
      <c r="E82" s="1001">
        <v>4000</v>
      </c>
      <c r="F82" s="424">
        <f t="shared" si="5"/>
        <v>100</v>
      </c>
      <c r="G82" s="429" t="s">
        <v>3382</v>
      </c>
      <c r="H82" s="445" t="s">
        <v>386</v>
      </c>
    </row>
    <row r="83" spans="1:9" s="367" customFormat="1" ht="24" customHeight="1" x14ac:dyDescent="0.2">
      <c r="A83" s="403">
        <f t="shared" si="6"/>
        <v>62</v>
      </c>
      <c r="B83" s="1000" t="s">
        <v>3510</v>
      </c>
      <c r="C83" s="1001">
        <v>0</v>
      </c>
      <c r="D83" s="1001">
        <v>500</v>
      </c>
      <c r="E83" s="1001">
        <v>500</v>
      </c>
      <c r="F83" s="424">
        <f t="shared" si="5"/>
        <v>100</v>
      </c>
      <c r="G83" s="429" t="s">
        <v>3382</v>
      </c>
      <c r="H83" s="445" t="s">
        <v>386</v>
      </c>
    </row>
    <row r="84" spans="1:9" s="367" customFormat="1" ht="24" customHeight="1" x14ac:dyDescent="0.2">
      <c r="A84" s="403">
        <f t="shared" si="6"/>
        <v>63</v>
      </c>
      <c r="B84" s="1000" t="s">
        <v>3328</v>
      </c>
      <c r="C84" s="1001">
        <v>0</v>
      </c>
      <c r="D84" s="1001">
        <v>3516.11</v>
      </c>
      <c r="E84" s="1001">
        <v>3516.1060000000002</v>
      </c>
      <c r="F84" s="404">
        <f t="shared" si="5"/>
        <v>99.999886237916343</v>
      </c>
      <c r="G84" s="429" t="s">
        <v>3382</v>
      </c>
      <c r="H84" s="445" t="s">
        <v>371</v>
      </c>
    </row>
    <row r="85" spans="1:9" s="367" customFormat="1" ht="67.5" customHeight="1" x14ac:dyDescent="0.2">
      <c r="A85" s="403">
        <f t="shared" si="6"/>
        <v>64</v>
      </c>
      <c r="B85" s="1000" t="s">
        <v>3327</v>
      </c>
      <c r="C85" s="1001">
        <v>0</v>
      </c>
      <c r="D85" s="1001">
        <v>2387.75</v>
      </c>
      <c r="E85" s="1001">
        <v>1389.64507</v>
      </c>
      <c r="F85" s="424">
        <f t="shared" si="5"/>
        <v>58.198934980630298</v>
      </c>
      <c r="G85" s="429" t="s">
        <v>3386</v>
      </c>
      <c r="H85" s="1024" t="s">
        <v>4873</v>
      </c>
      <c r="I85" s="431"/>
    </row>
    <row r="86" spans="1:9" s="367" customFormat="1" ht="57" customHeight="1" x14ac:dyDescent="0.2">
      <c r="A86" s="403">
        <f t="shared" si="6"/>
        <v>65</v>
      </c>
      <c r="B86" s="1000" t="s">
        <v>3326</v>
      </c>
      <c r="C86" s="1001">
        <v>0</v>
      </c>
      <c r="D86" s="1001">
        <v>2934.5</v>
      </c>
      <c r="E86" s="1001">
        <v>0</v>
      </c>
      <c r="F86" s="424">
        <f t="shared" si="5"/>
        <v>0</v>
      </c>
      <c r="G86" s="430" t="s">
        <v>3386</v>
      </c>
      <c r="H86" s="1024" t="s">
        <v>4874</v>
      </c>
    </row>
    <row r="87" spans="1:9" s="367" customFormat="1" ht="24" customHeight="1" x14ac:dyDescent="0.2">
      <c r="A87" s="403">
        <f t="shared" si="6"/>
        <v>66</v>
      </c>
      <c r="B87" s="1000" t="s">
        <v>3511</v>
      </c>
      <c r="C87" s="1001">
        <v>0</v>
      </c>
      <c r="D87" s="1001">
        <v>1945.09</v>
      </c>
      <c r="E87" s="1001">
        <v>1945.09</v>
      </c>
      <c r="F87" s="424">
        <f t="shared" si="5"/>
        <v>100</v>
      </c>
      <c r="G87" s="430" t="s">
        <v>3382</v>
      </c>
      <c r="H87" s="445" t="s">
        <v>371</v>
      </c>
    </row>
    <row r="88" spans="1:9" s="367" customFormat="1" ht="24" customHeight="1" x14ac:dyDescent="0.2">
      <c r="A88" s="403">
        <f t="shared" si="6"/>
        <v>67</v>
      </c>
      <c r="B88" s="1000" t="s">
        <v>3512</v>
      </c>
      <c r="C88" s="1001">
        <v>0</v>
      </c>
      <c r="D88" s="1001">
        <v>1044.07</v>
      </c>
      <c r="E88" s="1001">
        <v>1044.069</v>
      </c>
      <c r="F88" s="424">
        <f t="shared" si="5"/>
        <v>99.99990422098135</v>
      </c>
      <c r="G88" s="430" t="s">
        <v>3382</v>
      </c>
      <c r="H88" s="445" t="s">
        <v>386</v>
      </c>
    </row>
    <row r="89" spans="1:9" s="367" customFormat="1" ht="24" customHeight="1" x14ac:dyDescent="0.2">
      <c r="A89" s="403">
        <f t="shared" si="6"/>
        <v>68</v>
      </c>
      <c r="B89" s="1000" t="s">
        <v>3513</v>
      </c>
      <c r="C89" s="1001">
        <v>0</v>
      </c>
      <c r="D89" s="1001">
        <v>1306.8</v>
      </c>
      <c r="E89" s="1001">
        <v>1306.8</v>
      </c>
      <c r="F89" s="424">
        <f t="shared" si="5"/>
        <v>100</v>
      </c>
      <c r="G89" s="429" t="s">
        <v>3382</v>
      </c>
      <c r="H89" s="992" t="s">
        <v>386</v>
      </c>
    </row>
    <row r="90" spans="1:9" s="367" customFormat="1" ht="24" customHeight="1" x14ac:dyDescent="0.2">
      <c r="A90" s="403">
        <f t="shared" si="6"/>
        <v>69</v>
      </c>
      <c r="B90" s="1000" t="s">
        <v>3514</v>
      </c>
      <c r="C90" s="1001">
        <v>0</v>
      </c>
      <c r="D90" s="1001">
        <v>136.83000000000001</v>
      </c>
      <c r="E90" s="1001">
        <v>136.82679999999999</v>
      </c>
      <c r="F90" s="424">
        <f t="shared" si="5"/>
        <v>99.997661331579309</v>
      </c>
      <c r="G90" s="429" t="s">
        <v>3382</v>
      </c>
      <c r="H90" s="992" t="s">
        <v>371</v>
      </c>
    </row>
    <row r="91" spans="1:9" s="367" customFormat="1" ht="57" customHeight="1" x14ac:dyDescent="0.2">
      <c r="A91" s="403">
        <f t="shared" si="6"/>
        <v>70</v>
      </c>
      <c r="B91" s="1000" t="s">
        <v>3515</v>
      </c>
      <c r="C91" s="1001">
        <v>33150</v>
      </c>
      <c r="D91" s="1001">
        <v>563</v>
      </c>
      <c r="E91" s="1001">
        <v>0</v>
      </c>
      <c r="F91" s="424">
        <f t="shared" si="5"/>
        <v>0</v>
      </c>
      <c r="G91" s="429" t="s">
        <v>3386</v>
      </c>
      <c r="H91" s="1024" t="s">
        <v>4875</v>
      </c>
    </row>
    <row r="92" spans="1:9" s="367" customFormat="1" ht="24" customHeight="1" x14ac:dyDescent="0.2">
      <c r="A92" s="403">
        <f t="shared" si="6"/>
        <v>71</v>
      </c>
      <c r="B92" s="1000" t="s">
        <v>3740</v>
      </c>
      <c r="C92" s="1001">
        <v>0</v>
      </c>
      <c r="D92" s="1001">
        <v>7169.62</v>
      </c>
      <c r="E92" s="1001">
        <v>7169.6125000000002</v>
      </c>
      <c r="F92" s="424">
        <f t="shared" si="5"/>
        <v>99.999895391945458</v>
      </c>
      <c r="G92" s="429" t="s">
        <v>3382</v>
      </c>
      <c r="H92" s="445" t="s">
        <v>371</v>
      </c>
    </row>
    <row r="93" spans="1:9" s="367" customFormat="1" ht="24" customHeight="1" x14ac:dyDescent="0.2">
      <c r="A93" s="403">
        <f t="shared" si="6"/>
        <v>72</v>
      </c>
      <c r="B93" s="1000" t="s">
        <v>3516</v>
      </c>
      <c r="C93" s="1001">
        <v>0</v>
      </c>
      <c r="D93" s="1001">
        <v>5000</v>
      </c>
      <c r="E93" s="1001">
        <v>5000</v>
      </c>
      <c r="F93" s="424">
        <f t="shared" si="5"/>
        <v>100</v>
      </c>
      <c r="G93" s="429" t="s">
        <v>3382</v>
      </c>
      <c r="H93" s="992" t="s">
        <v>386</v>
      </c>
    </row>
    <row r="94" spans="1:9" s="367" customFormat="1" ht="24" customHeight="1" x14ac:dyDescent="0.2">
      <c r="A94" s="403">
        <f t="shared" si="6"/>
        <v>73</v>
      </c>
      <c r="B94" s="1000" t="s">
        <v>3517</v>
      </c>
      <c r="C94" s="1001">
        <v>0</v>
      </c>
      <c r="D94" s="1001">
        <v>120</v>
      </c>
      <c r="E94" s="1001">
        <v>120</v>
      </c>
      <c r="F94" s="424">
        <f t="shared" si="5"/>
        <v>100</v>
      </c>
      <c r="G94" s="429" t="s">
        <v>3382</v>
      </c>
      <c r="H94" s="445" t="s">
        <v>371</v>
      </c>
    </row>
    <row r="95" spans="1:9" s="367" customFormat="1" ht="34.5" customHeight="1" x14ac:dyDescent="0.2">
      <c r="A95" s="403">
        <f t="shared" si="6"/>
        <v>74</v>
      </c>
      <c r="B95" s="1000" t="s">
        <v>3518</v>
      </c>
      <c r="C95" s="1001">
        <v>0</v>
      </c>
      <c r="D95" s="1001">
        <v>160</v>
      </c>
      <c r="E95" s="1001">
        <v>159.99964000000003</v>
      </c>
      <c r="F95" s="424">
        <f t="shared" si="5"/>
        <v>99.999775000000014</v>
      </c>
      <c r="G95" s="429" t="s">
        <v>3382</v>
      </c>
      <c r="H95" s="406" t="s">
        <v>386</v>
      </c>
    </row>
    <row r="96" spans="1:9" s="367" customFormat="1" ht="99" customHeight="1" x14ac:dyDescent="0.2">
      <c r="A96" s="403">
        <f t="shared" si="6"/>
        <v>75</v>
      </c>
      <c r="B96" s="1000" t="s">
        <v>3519</v>
      </c>
      <c r="C96" s="1001">
        <v>0</v>
      </c>
      <c r="D96" s="1001">
        <v>100</v>
      </c>
      <c r="E96" s="1001">
        <v>0</v>
      </c>
      <c r="F96" s="424">
        <f t="shared" si="5"/>
        <v>0</v>
      </c>
      <c r="G96" s="429" t="s">
        <v>3386</v>
      </c>
      <c r="H96" s="1047" t="s">
        <v>4876</v>
      </c>
    </row>
    <row r="97" spans="1:9" s="367" customFormat="1" ht="24" customHeight="1" x14ac:dyDescent="0.2">
      <c r="A97" s="403">
        <f t="shared" si="6"/>
        <v>76</v>
      </c>
      <c r="B97" s="1000" t="s">
        <v>3520</v>
      </c>
      <c r="C97" s="1001">
        <v>0</v>
      </c>
      <c r="D97" s="1001">
        <v>150</v>
      </c>
      <c r="E97" s="1001">
        <v>150</v>
      </c>
      <c r="F97" s="404">
        <f t="shared" si="5"/>
        <v>100</v>
      </c>
      <c r="G97" s="429" t="s">
        <v>3382</v>
      </c>
      <c r="H97" s="445" t="s">
        <v>371</v>
      </c>
    </row>
    <row r="98" spans="1:9" s="367" customFormat="1" ht="24" customHeight="1" x14ac:dyDescent="0.2">
      <c r="A98" s="403">
        <f t="shared" si="6"/>
        <v>77</v>
      </c>
      <c r="B98" s="1000" t="s">
        <v>3521</v>
      </c>
      <c r="C98" s="1001">
        <v>0</v>
      </c>
      <c r="D98" s="1001">
        <v>438.87</v>
      </c>
      <c r="E98" s="1001">
        <v>438.86700000000002</v>
      </c>
      <c r="F98" s="424">
        <f t="shared" si="5"/>
        <v>99.999316426276579</v>
      </c>
      <c r="G98" s="429" t="s">
        <v>3382</v>
      </c>
      <c r="H98" s="445" t="s">
        <v>371</v>
      </c>
    </row>
    <row r="99" spans="1:9" s="367" customFormat="1" ht="24" customHeight="1" x14ac:dyDescent="0.2">
      <c r="A99" s="403">
        <f t="shared" si="6"/>
        <v>78</v>
      </c>
      <c r="B99" s="1000" t="s">
        <v>3522</v>
      </c>
      <c r="C99" s="1001">
        <v>0</v>
      </c>
      <c r="D99" s="1001">
        <v>285.72000000000003</v>
      </c>
      <c r="E99" s="1001">
        <v>285.71490999999997</v>
      </c>
      <c r="F99" s="424">
        <f t="shared" si="5"/>
        <v>99.998218535629263</v>
      </c>
      <c r="G99" s="429" t="s">
        <v>3382</v>
      </c>
      <c r="H99" s="445" t="s">
        <v>371</v>
      </c>
    </row>
    <row r="100" spans="1:9" s="367" customFormat="1" ht="24" customHeight="1" x14ac:dyDescent="0.2">
      <c r="A100" s="403">
        <f t="shared" si="6"/>
        <v>79</v>
      </c>
      <c r="B100" s="1000" t="s">
        <v>3741</v>
      </c>
      <c r="C100" s="1001">
        <v>10200</v>
      </c>
      <c r="D100" s="1001">
        <v>4903.5</v>
      </c>
      <c r="E100" s="1001">
        <v>4903.4973600000003</v>
      </c>
      <c r="F100" s="424">
        <f t="shared" si="5"/>
        <v>99.99994616090548</v>
      </c>
      <c r="G100" s="429" t="s">
        <v>3382</v>
      </c>
      <c r="H100" s="445" t="s">
        <v>371</v>
      </c>
      <c r="I100" s="431"/>
    </row>
    <row r="101" spans="1:9" s="367" customFormat="1" ht="24" customHeight="1" x14ac:dyDescent="0.2">
      <c r="A101" s="403">
        <f t="shared" si="6"/>
        <v>80</v>
      </c>
      <c r="B101" s="1000" t="s">
        <v>3742</v>
      </c>
      <c r="C101" s="1001">
        <v>10200</v>
      </c>
      <c r="D101" s="1001">
        <v>7338.76</v>
      </c>
      <c r="E101" s="1001">
        <v>7338.7564599999996</v>
      </c>
      <c r="F101" s="424">
        <f t="shared" si="5"/>
        <v>99.999951762968124</v>
      </c>
      <c r="G101" s="430" t="s">
        <v>3382</v>
      </c>
      <c r="H101" s="445" t="s">
        <v>386</v>
      </c>
    </row>
    <row r="102" spans="1:9" s="367" customFormat="1" ht="24" customHeight="1" x14ac:dyDescent="0.2">
      <c r="A102" s="403">
        <f t="shared" si="6"/>
        <v>81</v>
      </c>
      <c r="B102" s="1000" t="s">
        <v>4877</v>
      </c>
      <c r="C102" s="1001">
        <v>12000</v>
      </c>
      <c r="D102" s="1001">
        <v>0</v>
      </c>
      <c r="E102" s="1001">
        <v>0</v>
      </c>
      <c r="F102" s="424" t="s">
        <v>195</v>
      </c>
      <c r="G102" s="430" t="s">
        <v>3386</v>
      </c>
      <c r="H102" s="445" t="s">
        <v>4878</v>
      </c>
    </row>
    <row r="103" spans="1:9" s="367" customFormat="1" ht="45" customHeight="1" x14ac:dyDescent="0.2">
      <c r="A103" s="403">
        <f t="shared" si="6"/>
        <v>82</v>
      </c>
      <c r="B103" s="1000" t="s">
        <v>4879</v>
      </c>
      <c r="C103" s="1001">
        <v>2000</v>
      </c>
      <c r="D103" s="1001">
        <v>2000</v>
      </c>
      <c r="E103" s="1001">
        <v>0</v>
      </c>
      <c r="F103" s="424">
        <f t="shared" si="5"/>
        <v>0</v>
      </c>
      <c r="G103" s="430" t="s">
        <v>3386</v>
      </c>
      <c r="H103" s="1024" t="s">
        <v>4880</v>
      </c>
    </row>
    <row r="104" spans="1:9" s="367" customFormat="1" ht="67.5" customHeight="1" x14ac:dyDescent="0.2">
      <c r="A104" s="403">
        <f t="shared" si="6"/>
        <v>83</v>
      </c>
      <c r="B104" s="1000" t="s">
        <v>3743</v>
      </c>
      <c r="C104" s="1001">
        <v>3000</v>
      </c>
      <c r="D104" s="1001">
        <v>3000</v>
      </c>
      <c r="E104" s="1001">
        <v>133.1</v>
      </c>
      <c r="F104" s="424">
        <f t="shared" si="5"/>
        <v>4.4366666666666665</v>
      </c>
      <c r="G104" s="429" t="s">
        <v>3386</v>
      </c>
      <c r="H104" s="1024" t="s">
        <v>4881</v>
      </c>
    </row>
    <row r="105" spans="1:9" s="367" customFormat="1" ht="34.5" customHeight="1" x14ac:dyDescent="0.2">
      <c r="A105" s="403">
        <f t="shared" si="6"/>
        <v>84</v>
      </c>
      <c r="B105" s="1000" t="s">
        <v>3744</v>
      </c>
      <c r="C105" s="1001">
        <v>5250</v>
      </c>
      <c r="D105" s="1001">
        <v>4303.2299999999996</v>
      </c>
      <c r="E105" s="1001">
        <v>4303.2234400000007</v>
      </c>
      <c r="F105" s="424">
        <f t="shared" si="5"/>
        <v>99.999847556370469</v>
      </c>
      <c r="G105" s="429" t="s">
        <v>3382</v>
      </c>
      <c r="H105" s="992" t="s">
        <v>371</v>
      </c>
    </row>
    <row r="106" spans="1:9" s="367" customFormat="1" ht="77.25" customHeight="1" x14ac:dyDescent="0.2">
      <c r="A106" s="403">
        <f t="shared" si="6"/>
        <v>85</v>
      </c>
      <c r="B106" s="1000" t="s">
        <v>3745</v>
      </c>
      <c r="C106" s="1001">
        <v>5300</v>
      </c>
      <c r="D106" s="1001">
        <v>5300</v>
      </c>
      <c r="E106" s="1001">
        <v>1516.91049</v>
      </c>
      <c r="F106" s="424">
        <f t="shared" si="5"/>
        <v>28.620952641509433</v>
      </c>
      <c r="G106" s="429" t="s">
        <v>3386</v>
      </c>
      <c r="H106" s="1024" t="s">
        <v>4882</v>
      </c>
    </row>
    <row r="107" spans="1:9" s="367" customFormat="1" ht="24" customHeight="1" x14ac:dyDescent="0.2">
      <c r="A107" s="403">
        <f t="shared" si="6"/>
        <v>86</v>
      </c>
      <c r="B107" s="1000" t="s">
        <v>4883</v>
      </c>
      <c r="C107" s="1001">
        <v>30000</v>
      </c>
      <c r="D107" s="1001">
        <v>0</v>
      </c>
      <c r="E107" s="1001">
        <v>0</v>
      </c>
      <c r="F107" s="424" t="s">
        <v>195</v>
      </c>
      <c r="G107" s="429" t="s">
        <v>3386</v>
      </c>
      <c r="H107" s="445" t="s">
        <v>4878</v>
      </c>
    </row>
    <row r="108" spans="1:9" s="367" customFormat="1" ht="89.25" customHeight="1" x14ac:dyDescent="0.2">
      <c r="A108" s="403">
        <f t="shared" si="6"/>
        <v>87</v>
      </c>
      <c r="B108" s="1000" t="s">
        <v>4884</v>
      </c>
      <c r="C108" s="1001">
        <v>6200</v>
      </c>
      <c r="D108" s="1001">
        <v>6200</v>
      </c>
      <c r="E108" s="1001">
        <v>459.8</v>
      </c>
      <c r="F108" s="424">
        <f t="shared" si="5"/>
        <v>7.4161290322580644</v>
      </c>
      <c r="G108" s="429" t="s">
        <v>3386</v>
      </c>
      <c r="H108" s="1024" t="s">
        <v>4885</v>
      </c>
    </row>
    <row r="109" spans="1:9" s="367" customFormat="1" ht="45" customHeight="1" x14ac:dyDescent="0.2">
      <c r="A109" s="403">
        <f t="shared" si="6"/>
        <v>88</v>
      </c>
      <c r="B109" s="1000" t="s">
        <v>3747</v>
      </c>
      <c r="C109" s="1001">
        <v>6700</v>
      </c>
      <c r="D109" s="1001">
        <v>242</v>
      </c>
      <c r="E109" s="1001">
        <v>217.8</v>
      </c>
      <c r="F109" s="404">
        <f t="shared" si="5"/>
        <v>90</v>
      </c>
      <c r="G109" s="429" t="s">
        <v>3382</v>
      </c>
      <c r="H109" s="1025" t="s">
        <v>4886</v>
      </c>
    </row>
    <row r="110" spans="1:9" s="367" customFormat="1" ht="45" customHeight="1" x14ac:dyDescent="0.2">
      <c r="A110" s="403">
        <f t="shared" si="6"/>
        <v>89</v>
      </c>
      <c r="B110" s="1000" t="s">
        <v>3748</v>
      </c>
      <c r="C110" s="1001">
        <v>1500</v>
      </c>
      <c r="D110" s="1001">
        <v>163.02000000000004</v>
      </c>
      <c r="E110" s="1001">
        <v>162.37412</v>
      </c>
      <c r="F110" s="424">
        <f t="shared" si="5"/>
        <v>99.603803214329517</v>
      </c>
      <c r="G110" s="429" t="s">
        <v>3382</v>
      </c>
      <c r="H110" s="1019" t="s">
        <v>4887</v>
      </c>
    </row>
    <row r="111" spans="1:9" s="367" customFormat="1" ht="199.5" x14ac:dyDescent="0.2">
      <c r="A111" s="403">
        <f t="shared" si="6"/>
        <v>90</v>
      </c>
      <c r="B111" s="1000" t="s">
        <v>3749</v>
      </c>
      <c r="C111" s="1001">
        <v>21156</v>
      </c>
      <c r="D111" s="1001">
        <v>19394.599999999999</v>
      </c>
      <c r="E111" s="1001">
        <v>15858.294950000001</v>
      </c>
      <c r="F111" s="424">
        <f t="shared" si="5"/>
        <v>81.766548162890714</v>
      </c>
      <c r="G111" s="429" t="s">
        <v>3386</v>
      </c>
      <c r="H111" s="1049" t="s">
        <v>4888</v>
      </c>
    </row>
    <row r="112" spans="1:9" s="367" customFormat="1" ht="24" customHeight="1" x14ac:dyDescent="0.2">
      <c r="A112" s="403">
        <f t="shared" si="6"/>
        <v>91</v>
      </c>
      <c r="B112" s="1000" t="s">
        <v>3523</v>
      </c>
      <c r="C112" s="1001">
        <v>0</v>
      </c>
      <c r="D112" s="1001">
        <v>4230.1099999999997</v>
      </c>
      <c r="E112" s="1001">
        <v>4230.1048799999999</v>
      </c>
      <c r="F112" s="424">
        <f t="shared" si="5"/>
        <v>99.999878962958405</v>
      </c>
      <c r="G112" s="429" t="s">
        <v>3382</v>
      </c>
      <c r="H112" s="445" t="s">
        <v>386</v>
      </c>
    </row>
    <row r="113" spans="1:9" s="367" customFormat="1" ht="24" customHeight="1" x14ac:dyDescent="0.2">
      <c r="A113" s="403">
        <f t="shared" si="6"/>
        <v>92</v>
      </c>
      <c r="B113" s="1000" t="s">
        <v>3750</v>
      </c>
      <c r="C113" s="1001">
        <v>0</v>
      </c>
      <c r="D113" s="1001">
        <v>6086.43</v>
      </c>
      <c r="E113" s="1001">
        <v>6086.43</v>
      </c>
      <c r="F113" s="424">
        <f t="shared" si="5"/>
        <v>100</v>
      </c>
      <c r="G113" s="429" t="s">
        <v>3382</v>
      </c>
      <c r="H113" s="445" t="s">
        <v>386</v>
      </c>
    </row>
    <row r="114" spans="1:9" s="367" customFormat="1" ht="24" customHeight="1" x14ac:dyDescent="0.2">
      <c r="A114" s="403">
        <f t="shared" si="6"/>
        <v>93</v>
      </c>
      <c r="B114" s="1000" t="s">
        <v>3751</v>
      </c>
      <c r="C114" s="1001">
        <v>0</v>
      </c>
      <c r="D114" s="1001">
        <v>200</v>
      </c>
      <c r="E114" s="1001">
        <v>200</v>
      </c>
      <c r="F114" s="424">
        <f t="shared" si="5"/>
        <v>100</v>
      </c>
      <c r="G114" s="429" t="s">
        <v>3382</v>
      </c>
      <c r="H114" s="445" t="s">
        <v>386</v>
      </c>
    </row>
    <row r="115" spans="1:9" s="367" customFormat="1" ht="34.5" customHeight="1" x14ac:dyDescent="0.2">
      <c r="A115" s="403">
        <f t="shared" si="6"/>
        <v>94</v>
      </c>
      <c r="B115" s="1000" t="s">
        <v>3752</v>
      </c>
      <c r="C115" s="1001">
        <v>0</v>
      </c>
      <c r="D115" s="1001">
        <v>250</v>
      </c>
      <c r="E115" s="1001">
        <v>250</v>
      </c>
      <c r="F115" s="424">
        <f t="shared" si="5"/>
        <v>100</v>
      </c>
      <c r="G115" s="429" t="s">
        <v>3382</v>
      </c>
      <c r="H115" s="445" t="s">
        <v>386</v>
      </c>
    </row>
    <row r="116" spans="1:9" s="367" customFormat="1" ht="34.5" customHeight="1" x14ac:dyDescent="0.2">
      <c r="A116" s="403">
        <f t="shared" si="6"/>
        <v>95</v>
      </c>
      <c r="B116" s="1000" t="s">
        <v>3753</v>
      </c>
      <c r="C116" s="1001">
        <v>0</v>
      </c>
      <c r="D116" s="1001">
        <v>200</v>
      </c>
      <c r="E116" s="1001">
        <v>200</v>
      </c>
      <c r="F116" s="424">
        <f t="shared" si="5"/>
        <v>100</v>
      </c>
      <c r="G116" s="429" t="s">
        <v>3382</v>
      </c>
      <c r="H116" s="445" t="s">
        <v>386</v>
      </c>
    </row>
    <row r="117" spans="1:9" s="367" customFormat="1" ht="24" customHeight="1" x14ac:dyDescent="0.2">
      <c r="A117" s="403">
        <f t="shared" si="6"/>
        <v>96</v>
      </c>
      <c r="B117" s="1000" t="s">
        <v>3754</v>
      </c>
      <c r="C117" s="1001">
        <v>0</v>
      </c>
      <c r="D117" s="1001">
        <v>2048.34</v>
      </c>
      <c r="E117" s="1001">
        <v>2048.3390600000002</v>
      </c>
      <c r="F117" s="424">
        <f t="shared" si="5"/>
        <v>99.999954109181104</v>
      </c>
      <c r="G117" s="429" t="s">
        <v>3382</v>
      </c>
      <c r="H117" s="445" t="s">
        <v>386</v>
      </c>
    </row>
    <row r="118" spans="1:9" s="367" customFormat="1" ht="24" customHeight="1" x14ac:dyDescent="0.2">
      <c r="A118" s="403">
        <f t="shared" si="6"/>
        <v>97</v>
      </c>
      <c r="B118" s="1000" t="s">
        <v>3755</v>
      </c>
      <c r="C118" s="1001">
        <v>0</v>
      </c>
      <c r="D118" s="1001">
        <v>3840.48</v>
      </c>
      <c r="E118" s="1001">
        <v>3840.4760000000001</v>
      </c>
      <c r="F118" s="424">
        <f t="shared" si="5"/>
        <v>99.999895846352544</v>
      </c>
      <c r="G118" s="429" t="s">
        <v>3382</v>
      </c>
      <c r="H118" s="445" t="s">
        <v>386</v>
      </c>
      <c r="I118" s="431"/>
    </row>
    <row r="119" spans="1:9" s="367" customFormat="1" ht="34.5" customHeight="1" x14ac:dyDescent="0.2">
      <c r="A119" s="403">
        <f t="shared" si="6"/>
        <v>98</v>
      </c>
      <c r="B119" s="1000" t="s">
        <v>3756</v>
      </c>
      <c r="C119" s="1001">
        <v>0</v>
      </c>
      <c r="D119" s="1001">
        <v>230</v>
      </c>
      <c r="E119" s="1001">
        <v>214.37692999999999</v>
      </c>
      <c r="F119" s="424">
        <f t="shared" si="5"/>
        <v>93.207360869565221</v>
      </c>
      <c r="G119" s="430" t="s">
        <v>3382</v>
      </c>
      <c r="H119" s="1049" t="s">
        <v>4889</v>
      </c>
    </row>
    <row r="120" spans="1:9" s="367" customFormat="1" ht="34.5" customHeight="1" x14ac:dyDescent="0.2">
      <c r="A120" s="403">
        <f t="shared" si="6"/>
        <v>99</v>
      </c>
      <c r="B120" s="1000" t="s">
        <v>3757</v>
      </c>
      <c r="C120" s="1001">
        <v>0</v>
      </c>
      <c r="D120" s="1001">
        <v>1300</v>
      </c>
      <c r="E120" s="1001">
        <v>1299.6468400000001</v>
      </c>
      <c r="F120" s="404">
        <f t="shared" si="5"/>
        <v>99.972833846153847</v>
      </c>
      <c r="G120" s="430" t="s">
        <v>3382</v>
      </c>
      <c r="H120" s="1019" t="s">
        <v>4890</v>
      </c>
    </row>
    <row r="121" spans="1:9" s="367" customFormat="1" ht="34.5" customHeight="1" x14ac:dyDescent="0.2">
      <c r="A121" s="403">
        <f t="shared" si="6"/>
        <v>100</v>
      </c>
      <c r="B121" s="1000" t="s">
        <v>4891</v>
      </c>
      <c r="C121" s="1001">
        <v>0</v>
      </c>
      <c r="D121" s="1001">
        <v>860</v>
      </c>
      <c r="E121" s="1001">
        <v>860</v>
      </c>
      <c r="F121" s="424">
        <f t="shared" si="5"/>
        <v>100</v>
      </c>
      <c r="G121" s="430" t="s">
        <v>3382</v>
      </c>
      <c r="H121" s="445" t="s">
        <v>386</v>
      </c>
    </row>
    <row r="122" spans="1:9" s="367" customFormat="1" ht="57" customHeight="1" x14ac:dyDescent="0.2">
      <c r="A122" s="403">
        <f t="shared" si="6"/>
        <v>101</v>
      </c>
      <c r="B122" s="1000" t="s">
        <v>4892</v>
      </c>
      <c r="C122" s="1001">
        <v>0</v>
      </c>
      <c r="D122" s="1001">
        <v>450</v>
      </c>
      <c r="E122" s="1001">
        <v>0</v>
      </c>
      <c r="F122" s="424">
        <f t="shared" si="5"/>
        <v>0</v>
      </c>
      <c r="G122" s="429" t="s">
        <v>3386</v>
      </c>
      <c r="H122" s="1024" t="s">
        <v>4893</v>
      </c>
    </row>
    <row r="123" spans="1:9" s="367" customFormat="1" ht="57" customHeight="1" x14ac:dyDescent="0.2">
      <c r="A123" s="403">
        <f t="shared" si="6"/>
        <v>102</v>
      </c>
      <c r="B123" s="1000" t="s">
        <v>3759</v>
      </c>
      <c r="C123" s="1001">
        <v>0</v>
      </c>
      <c r="D123" s="1001">
        <v>2500</v>
      </c>
      <c r="E123" s="1001">
        <v>47.916699999999999</v>
      </c>
      <c r="F123" s="424">
        <f t="shared" si="5"/>
        <v>1.9166679999999998</v>
      </c>
      <c r="G123" s="429" t="s">
        <v>3386</v>
      </c>
      <c r="H123" s="1024" t="s">
        <v>4894</v>
      </c>
    </row>
    <row r="124" spans="1:9" s="367" customFormat="1" ht="67.5" customHeight="1" x14ac:dyDescent="0.2">
      <c r="A124" s="403">
        <f t="shared" si="6"/>
        <v>103</v>
      </c>
      <c r="B124" s="1000" t="s">
        <v>4895</v>
      </c>
      <c r="C124" s="1001">
        <v>0</v>
      </c>
      <c r="D124" s="1001">
        <v>15500</v>
      </c>
      <c r="E124" s="1001">
        <v>73.81</v>
      </c>
      <c r="F124" s="424">
        <f t="shared" si="5"/>
        <v>0.47619354838709677</v>
      </c>
      <c r="G124" s="429" t="s">
        <v>3386</v>
      </c>
      <c r="H124" s="1049" t="s">
        <v>4896</v>
      </c>
    </row>
    <row r="125" spans="1:9" s="367" customFormat="1" ht="45" customHeight="1" x14ac:dyDescent="0.2">
      <c r="A125" s="403">
        <f t="shared" si="6"/>
        <v>104</v>
      </c>
      <c r="B125" s="1000" t="s">
        <v>4897</v>
      </c>
      <c r="C125" s="1001">
        <v>0</v>
      </c>
      <c r="D125" s="1001">
        <v>4500</v>
      </c>
      <c r="E125" s="1001">
        <v>0</v>
      </c>
      <c r="F125" s="424">
        <f t="shared" si="5"/>
        <v>0</v>
      </c>
      <c r="G125" s="429" t="s">
        <v>3386</v>
      </c>
      <c r="H125" s="1024" t="s">
        <v>4898</v>
      </c>
    </row>
    <row r="126" spans="1:9" s="367" customFormat="1" ht="45" customHeight="1" x14ac:dyDescent="0.2">
      <c r="A126" s="403">
        <f t="shared" si="6"/>
        <v>105</v>
      </c>
      <c r="B126" s="1000" t="s">
        <v>4899</v>
      </c>
      <c r="C126" s="1001">
        <v>0</v>
      </c>
      <c r="D126" s="1001">
        <v>2200</v>
      </c>
      <c r="E126" s="1001">
        <v>114.95</v>
      </c>
      <c r="F126" s="424">
        <f t="shared" si="5"/>
        <v>5.2249999999999996</v>
      </c>
      <c r="G126" s="429" t="s">
        <v>3386</v>
      </c>
      <c r="H126" s="1024" t="s">
        <v>4900</v>
      </c>
    </row>
    <row r="127" spans="1:9" s="367" customFormat="1" ht="57" customHeight="1" x14ac:dyDescent="0.2">
      <c r="A127" s="403">
        <f t="shared" si="6"/>
        <v>106</v>
      </c>
      <c r="B127" s="1000" t="s">
        <v>4901</v>
      </c>
      <c r="C127" s="1001">
        <v>0</v>
      </c>
      <c r="D127" s="1001">
        <v>603</v>
      </c>
      <c r="E127" s="1001">
        <v>0</v>
      </c>
      <c r="F127" s="424">
        <f t="shared" si="5"/>
        <v>0</v>
      </c>
      <c r="G127" s="429" t="s">
        <v>3386</v>
      </c>
      <c r="H127" s="1049" t="s">
        <v>4902</v>
      </c>
    </row>
    <row r="128" spans="1:9" s="367" customFormat="1" ht="24" customHeight="1" x14ac:dyDescent="0.2">
      <c r="A128" s="403">
        <f t="shared" si="6"/>
        <v>107</v>
      </c>
      <c r="B128" s="1000" t="s">
        <v>3761</v>
      </c>
      <c r="C128" s="1001">
        <v>0</v>
      </c>
      <c r="D128" s="1001">
        <v>5000</v>
      </c>
      <c r="E128" s="1001">
        <v>5000</v>
      </c>
      <c r="F128" s="424">
        <f t="shared" si="5"/>
        <v>100</v>
      </c>
      <c r="G128" s="429" t="s">
        <v>3382</v>
      </c>
      <c r="H128" s="406" t="s">
        <v>386</v>
      </c>
    </row>
    <row r="129" spans="1:9" s="367" customFormat="1" ht="24" customHeight="1" x14ac:dyDescent="0.2">
      <c r="A129" s="403">
        <f t="shared" si="6"/>
        <v>108</v>
      </c>
      <c r="B129" s="1000" t="s">
        <v>3762</v>
      </c>
      <c r="C129" s="1001">
        <v>0</v>
      </c>
      <c r="D129" s="1001">
        <v>284.11</v>
      </c>
      <c r="E129" s="1001">
        <v>284.11220000000003</v>
      </c>
      <c r="F129" s="424">
        <f t="shared" si="5"/>
        <v>100.00077434796381</v>
      </c>
      <c r="G129" s="429" t="s">
        <v>3382</v>
      </c>
      <c r="H129" s="406" t="s">
        <v>386</v>
      </c>
    </row>
    <row r="130" spans="1:9" s="367" customFormat="1" ht="45" customHeight="1" x14ac:dyDescent="0.2">
      <c r="A130" s="403">
        <f t="shared" si="6"/>
        <v>109</v>
      </c>
      <c r="B130" s="1000" t="s">
        <v>4903</v>
      </c>
      <c r="C130" s="1001">
        <v>0</v>
      </c>
      <c r="D130" s="1001">
        <v>871</v>
      </c>
      <c r="E130" s="1001">
        <v>0</v>
      </c>
      <c r="F130" s="424">
        <f t="shared" si="5"/>
        <v>0</v>
      </c>
      <c r="G130" s="429" t="s">
        <v>3386</v>
      </c>
      <c r="H130" s="1049" t="s">
        <v>4904</v>
      </c>
    </row>
    <row r="131" spans="1:9" s="367" customFormat="1" ht="45" customHeight="1" x14ac:dyDescent="0.2">
      <c r="A131" s="403">
        <f t="shared" si="6"/>
        <v>110</v>
      </c>
      <c r="B131" s="1000" t="s">
        <v>4905</v>
      </c>
      <c r="C131" s="1001">
        <v>0</v>
      </c>
      <c r="D131" s="1001">
        <v>377</v>
      </c>
      <c r="E131" s="1001">
        <v>0</v>
      </c>
      <c r="F131" s="404">
        <f t="shared" si="5"/>
        <v>0</v>
      </c>
      <c r="G131" s="429" t="s">
        <v>3386</v>
      </c>
      <c r="H131" s="1049" t="s">
        <v>4906</v>
      </c>
    </row>
    <row r="132" spans="1:9" s="367" customFormat="1" ht="45" customHeight="1" x14ac:dyDescent="0.2">
      <c r="A132" s="403">
        <f t="shared" si="6"/>
        <v>111</v>
      </c>
      <c r="B132" s="1000" t="s">
        <v>4907</v>
      </c>
      <c r="C132" s="1001">
        <v>0</v>
      </c>
      <c r="D132" s="1001">
        <v>919</v>
      </c>
      <c r="E132" s="1001">
        <v>0</v>
      </c>
      <c r="F132" s="424">
        <f t="shared" si="5"/>
        <v>0</v>
      </c>
      <c r="G132" s="429" t="s">
        <v>3386</v>
      </c>
      <c r="H132" s="1071" t="s">
        <v>4908</v>
      </c>
    </row>
    <row r="133" spans="1:9" s="367" customFormat="1" ht="45" customHeight="1" x14ac:dyDescent="0.2">
      <c r="A133" s="403">
        <f t="shared" si="6"/>
        <v>112</v>
      </c>
      <c r="B133" s="1000" t="s">
        <v>4909</v>
      </c>
      <c r="C133" s="1001">
        <v>0</v>
      </c>
      <c r="D133" s="1001">
        <v>250</v>
      </c>
      <c r="E133" s="1001">
        <v>0</v>
      </c>
      <c r="F133" s="424">
        <f t="shared" si="5"/>
        <v>0</v>
      </c>
      <c r="G133" s="429" t="s">
        <v>3386</v>
      </c>
      <c r="H133" s="1049" t="s">
        <v>4910</v>
      </c>
      <c r="I133" s="431"/>
    </row>
    <row r="134" spans="1:9" s="367" customFormat="1" ht="13.5" customHeight="1" thickBot="1" x14ac:dyDescent="0.25">
      <c r="A134" s="1225" t="s">
        <v>365</v>
      </c>
      <c r="B134" s="1226"/>
      <c r="C134" s="414">
        <f>SUM(C73:C133)</f>
        <v>172342</v>
      </c>
      <c r="D134" s="432">
        <f>SUM(D73:D133)</f>
        <v>207110.06999999995</v>
      </c>
      <c r="E134" s="432">
        <f>SUM(E73:E133)</f>
        <v>119000.03303999999</v>
      </c>
      <c r="F134" s="433">
        <f t="shared" si="5"/>
        <v>57.457386326024618</v>
      </c>
      <c r="G134" s="416"/>
      <c r="H134" s="458"/>
    </row>
    <row r="135" spans="1:9" ht="18" customHeight="1" thickBot="1" x14ac:dyDescent="0.2">
      <c r="A135" s="396" t="s">
        <v>3376</v>
      </c>
      <c r="B135" s="397"/>
      <c r="C135" s="398"/>
      <c r="D135" s="398"/>
      <c r="E135" s="399"/>
      <c r="F135" s="400"/>
      <c r="G135" s="401"/>
      <c r="H135" s="457"/>
    </row>
    <row r="136" spans="1:9" s="367" customFormat="1" ht="136.5" x14ac:dyDescent="0.2">
      <c r="A136" s="403">
        <f>A133+1</f>
        <v>113</v>
      </c>
      <c r="B136" s="1000" t="s">
        <v>1940</v>
      </c>
      <c r="C136" s="1001">
        <v>7000</v>
      </c>
      <c r="D136" s="1001">
        <v>326</v>
      </c>
      <c r="E136" s="1001">
        <v>131.88999999999999</v>
      </c>
      <c r="F136" s="424">
        <f t="shared" ref="F136:F158" si="7">E136/D136*100</f>
        <v>40.457055214723923</v>
      </c>
      <c r="G136" s="429" t="s">
        <v>3386</v>
      </c>
      <c r="H136" s="1019" t="s">
        <v>4911</v>
      </c>
    </row>
    <row r="137" spans="1:9" s="367" customFormat="1" ht="73.5" x14ac:dyDescent="0.2">
      <c r="A137" s="403">
        <f t="shared" ref="A137:A157" si="8">A136+1</f>
        <v>114</v>
      </c>
      <c r="B137" s="1000" t="s">
        <v>1941</v>
      </c>
      <c r="C137" s="1001">
        <v>16000</v>
      </c>
      <c r="D137" s="1001">
        <v>257</v>
      </c>
      <c r="E137" s="1001">
        <v>99.22</v>
      </c>
      <c r="F137" s="424">
        <f t="shared" si="7"/>
        <v>38.607003891050582</v>
      </c>
      <c r="G137" s="429" t="s">
        <v>3386</v>
      </c>
      <c r="H137" s="1019" t="s">
        <v>4912</v>
      </c>
    </row>
    <row r="138" spans="1:9" s="367" customFormat="1" ht="89.25" customHeight="1" x14ac:dyDescent="0.2">
      <c r="A138" s="403">
        <f t="shared" si="8"/>
        <v>115</v>
      </c>
      <c r="B138" s="1000" t="s">
        <v>4001</v>
      </c>
      <c r="C138" s="1001">
        <v>800</v>
      </c>
      <c r="D138" s="1001">
        <v>3436.29</v>
      </c>
      <c r="E138" s="1001">
        <v>1815.4295499999998</v>
      </c>
      <c r="F138" s="404">
        <f t="shared" si="7"/>
        <v>52.831092544575689</v>
      </c>
      <c r="G138" s="429" t="s">
        <v>3386</v>
      </c>
      <c r="H138" s="1019" t="s">
        <v>4913</v>
      </c>
    </row>
    <row r="139" spans="1:9" s="367" customFormat="1" ht="220.5" x14ac:dyDescent="0.2">
      <c r="A139" s="403">
        <f t="shared" si="8"/>
        <v>116</v>
      </c>
      <c r="B139" s="1000" t="s">
        <v>1942</v>
      </c>
      <c r="C139" s="1001">
        <v>9000</v>
      </c>
      <c r="D139" s="1001">
        <v>300</v>
      </c>
      <c r="E139" s="1001">
        <v>114.1635</v>
      </c>
      <c r="F139" s="424">
        <f t="shared" si="7"/>
        <v>38.054500000000004</v>
      </c>
      <c r="G139" s="429" t="s">
        <v>3386</v>
      </c>
      <c r="H139" s="1019" t="s">
        <v>4914</v>
      </c>
    </row>
    <row r="140" spans="1:9" s="367" customFormat="1" ht="24" customHeight="1" x14ac:dyDescent="0.2">
      <c r="A140" s="403">
        <f t="shared" si="8"/>
        <v>117</v>
      </c>
      <c r="B140" s="1000" t="s">
        <v>1943</v>
      </c>
      <c r="C140" s="1001">
        <v>2000</v>
      </c>
      <c r="D140" s="1001">
        <v>0</v>
      </c>
      <c r="E140" s="1001">
        <v>0</v>
      </c>
      <c r="F140" s="424" t="s">
        <v>195</v>
      </c>
      <c r="G140" s="429" t="s">
        <v>3382</v>
      </c>
      <c r="H140" s="445" t="s">
        <v>4915</v>
      </c>
    </row>
    <row r="141" spans="1:9" s="367" customFormat="1" ht="77.25" customHeight="1" x14ac:dyDescent="0.2">
      <c r="A141" s="403">
        <f t="shared" si="8"/>
        <v>118</v>
      </c>
      <c r="B141" s="1000" t="s">
        <v>3524</v>
      </c>
      <c r="C141" s="1001">
        <v>13500</v>
      </c>
      <c r="D141" s="1001">
        <v>2600</v>
      </c>
      <c r="E141" s="1001">
        <v>435.6</v>
      </c>
      <c r="F141" s="424">
        <f t="shared" si="7"/>
        <v>16.753846153846155</v>
      </c>
      <c r="G141" s="429" t="s">
        <v>3386</v>
      </c>
      <c r="H141" s="1019" t="s">
        <v>4916</v>
      </c>
    </row>
    <row r="142" spans="1:9" s="367" customFormat="1" ht="34.5" customHeight="1" x14ac:dyDescent="0.2">
      <c r="A142" s="403">
        <f t="shared" si="8"/>
        <v>119</v>
      </c>
      <c r="B142" s="1000" t="s">
        <v>4917</v>
      </c>
      <c r="C142" s="1001">
        <v>11477</v>
      </c>
      <c r="D142" s="1001">
        <v>0</v>
      </c>
      <c r="E142" s="1001">
        <v>0</v>
      </c>
      <c r="F142" s="424" t="s">
        <v>195</v>
      </c>
      <c r="G142" s="429" t="s">
        <v>3382</v>
      </c>
      <c r="H142" s="1019" t="s">
        <v>4918</v>
      </c>
    </row>
    <row r="143" spans="1:9" s="367" customFormat="1" ht="84" x14ac:dyDescent="0.2">
      <c r="A143" s="403">
        <f t="shared" si="8"/>
        <v>120</v>
      </c>
      <c r="B143" s="1000" t="s">
        <v>4919</v>
      </c>
      <c r="C143" s="1001">
        <v>14800</v>
      </c>
      <c r="D143" s="1001">
        <v>213.42999999999998</v>
      </c>
      <c r="E143" s="1001">
        <v>19.529</v>
      </c>
      <c r="F143" s="404">
        <f t="shared" si="7"/>
        <v>9.1500726233425489</v>
      </c>
      <c r="G143" s="429" t="s">
        <v>3386</v>
      </c>
      <c r="H143" s="1019" t="s">
        <v>4920</v>
      </c>
    </row>
    <row r="144" spans="1:9" s="367" customFormat="1" ht="231" x14ac:dyDescent="0.2">
      <c r="A144" s="403">
        <f t="shared" si="8"/>
        <v>121</v>
      </c>
      <c r="B144" s="1000" t="s">
        <v>1944</v>
      </c>
      <c r="C144" s="1001">
        <v>6000</v>
      </c>
      <c r="D144" s="1001">
        <v>300</v>
      </c>
      <c r="E144" s="1001">
        <v>176.66</v>
      </c>
      <c r="F144" s="424">
        <f t="shared" si="7"/>
        <v>58.886666666666663</v>
      </c>
      <c r="G144" s="429" t="s">
        <v>3386</v>
      </c>
      <c r="H144" s="1019" t="s">
        <v>4921</v>
      </c>
    </row>
    <row r="145" spans="1:8" s="367" customFormat="1" ht="24" customHeight="1" x14ac:dyDescent="0.2">
      <c r="A145" s="403">
        <f t="shared" si="8"/>
        <v>122</v>
      </c>
      <c r="B145" s="1000" t="s">
        <v>1945</v>
      </c>
      <c r="C145" s="1001">
        <v>1000</v>
      </c>
      <c r="D145" s="1001">
        <v>0</v>
      </c>
      <c r="E145" s="1001">
        <v>0</v>
      </c>
      <c r="F145" s="424" t="s">
        <v>195</v>
      </c>
      <c r="G145" s="429" t="s">
        <v>3382</v>
      </c>
      <c r="H145" s="445" t="s">
        <v>4915</v>
      </c>
    </row>
    <row r="146" spans="1:8" s="367" customFormat="1" ht="57" customHeight="1" x14ac:dyDescent="0.2">
      <c r="A146" s="403">
        <f t="shared" si="8"/>
        <v>123</v>
      </c>
      <c r="B146" s="1000" t="s">
        <v>3999</v>
      </c>
      <c r="C146" s="1001">
        <v>0</v>
      </c>
      <c r="D146" s="1001">
        <v>400</v>
      </c>
      <c r="E146" s="1001">
        <v>0</v>
      </c>
      <c r="F146" s="424">
        <f t="shared" si="7"/>
        <v>0</v>
      </c>
      <c r="G146" s="429" t="s">
        <v>3386</v>
      </c>
      <c r="H146" s="1019" t="s">
        <v>4922</v>
      </c>
    </row>
    <row r="147" spans="1:8" s="367" customFormat="1" ht="57" customHeight="1" x14ac:dyDescent="0.2">
      <c r="A147" s="403">
        <f t="shared" si="8"/>
        <v>124</v>
      </c>
      <c r="B147" s="1000" t="s">
        <v>4000</v>
      </c>
      <c r="C147" s="1001">
        <v>0</v>
      </c>
      <c r="D147" s="1001">
        <v>250</v>
      </c>
      <c r="E147" s="1001">
        <v>131.46045000000001</v>
      </c>
      <c r="F147" s="424">
        <f t="shared" si="7"/>
        <v>52.584180000000003</v>
      </c>
      <c r="G147" s="429" t="s">
        <v>3386</v>
      </c>
      <c r="H147" s="1019" t="s">
        <v>4923</v>
      </c>
    </row>
    <row r="148" spans="1:8" s="367" customFormat="1" ht="34.5" customHeight="1" x14ac:dyDescent="0.2">
      <c r="A148" s="403">
        <f t="shared" si="8"/>
        <v>125</v>
      </c>
      <c r="B148" s="1000" t="s">
        <v>3525</v>
      </c>
      <c r="C148" s="1001">
        <v>0</v>
      </c>
      <c r="D148" s="1001">
        <v>15638.519999999999</v>
      </c>
      <c r="E148" s="1001">
        <v>15638.517899999999</v>
      </c>
      <c r="F148" s="424">
        <f t="shared" si="7"/>
        <v>99.999986571619317</v>
      </c>
      <c r="G148" s="429" t="s">
        <v>3382</v>
      </c>
      <c r="H148" s="445" t="s">
        <v>371</v>
      </c>
    </row>
    <row r="149" spans="1:8" s="367" customFormat="1" ht="24" customHeight="1" x14ac:dyDescent="0.2">
      <c r="A149" s="403">
        <f t="shared" si="8"/>
        <v>126</v>
      </c>
      <c r="B149" s="1000" t="s">
        <v>4924</v>
      </c>
      <c r="C149" s="1001">
        <v>0</v>
      </c>
      <c r="D149" s="1001">
        <v>10.89</v>
      </c>
      <c r="E149" s="1001">
        <v>10.89</v>
      </c>
      <c r="F149" s="404">
        <f>E149/D149*100</f>
        <v>100</v>
      </c>
      <c r="G149" s="429" t="s">
        <v>3382</v>
      </c>
      <c r="H149" s="445" t="s">
        <v>371</v>
      </c>
    </row>
    <row r="150" spans="1:8" s="367" customFormat="1" ht="99" customHeight="1" x14ac:dyDescent="0.2">
      <c r="A150" s="403">
        <f t="shared" si="8"/>
        <v>127</v>
      </c>
      <c r="B150" s="1000" t="s">
        <v>693</v>
      </c>
      <c r="C150" s="1001">
        <v>0</v>
      </c>
      <c r="D150" s="1001">
        <v>8169.6</v>
      </c>
      <c r="E150" s="1001">
        <v>0</v>
      </c>
      <c r="F150" s="424">
        <f>E150/D150*100</f>
        <v>0</v>
      </c>
      <c r="G150" s="429" t="s">
        <v>3382</v>
      </c>
      <c r="H150" s="1019" t="s">
        <v>4925</v>
      </c>
    </row>
    <row r="151" spans="1:8" s="367" customFormat="1" ht="21" x14ac:dyDescent="0.2">
      <c r="A151" s="403">
        <f t="shared" si="8"/>
        <v>128</v>
      </c>
      <c r="B151" s="1000" t="s">
        <v>4926</v>
      </c>
      <c r="C151" s="1001">
        <v>0</v>
      </c>
      <c r="D151" s="1001">
        <v>4.0599999999999996</v>
      </c>
      <c r="E151" s="1001">
        <v>4.0561400000000001</v>
      </c>
      <c r="F151" s="424">
        <f>E151/D151*100</f>
        <v>99.904926108374397</v>
      </c>
      <c r="G151" s="429" t="s">
        <v>3382</v>
      </c>
      <c r="H151" s="445" t="s">
        <v>386</v>
      </c>
    </row>
    <row r="152" spans="1:8" s="367" customFormat="1" ht="24" customHeight="1" x14ac:dyDescent="0.2">
      <c r="A152" s="403">
        <f t="shared" si="8"/>
        <v>129</v>
      </c>
      <c r="B152" s="1000" t="s">
        <v>2064</v>
      </c>
      <c r="C152" s="1001">
        <v>0</v>
      </c>
      <c r="D152" s="1001">
        <v>1028.5</v>
      </c>
      <c r="E152" s="1001">
        <v>1028.5</v>
      </c>
      <c r="F152" s="424">
        <f t="shared" si="7"/>
        <v>100</v>
      </c>
      <c r="G152" s="429" t="s">
        <v>3382</v>
      </c>
      <c r="H152" s="445" t="s">
        <v>386</v>
      </c>
    </row>
    <row r="153" spans="1:8" s="367" customFormat="1" ht="67.5" customHeight="1" x14ac:dyDescent="0.2">
      <c r="A153" s="403">
        <f t="shared" si="8"/>
        <v>130</v>
      </c>
      <c r="B153" s="1000" t="s">
        <v>4180</v>
      </c>
      <c r="C153" s="1001">
        <v>6901</v>
      </c>
      <c r="D153" s="1001">
        <v>6901</v>
      </c>
      <c r="E153" s="1001">
        <v>999.87062000000003</v>
      </c>
      <c r="F153" s="424">
        <f t="shared" si="7"/>
        <v>14.488778727720621</v>
      </c>
      <c r="G153" s="429" t="s">
        <v>3386</v>
      </c>
      <c r="H153" s="1019" t="s">
        <v>4927</v>
      </c>
    </row>
    <row r="154" spans="1:8" s="367" customFormat="1" ht="67.5" customHeight="1" x14ac:dyDescent="0.2">
      <c r="A154" s="403">
        <f t="shared" si="8"/>
        <v>131</v>
      </c>
      <c r="B154" s="1000" t="s">
        <v>4176</v>
      </c>
      <c r="C154" s="1001">
        <v>5764</v>
      </c>
      <c r="D154" s="1001">
        <v>5764</v>
      </c>
      <c r="E154" s="1001">
        <v>1003.9144</v>
      </c>
      <c r="F154" s="424">
        <f t="shared" si="7"/>
        <v>17.416974323386537</v>
      </c>
      <c r="G154" s="429" t="s">
        <v>3386</v>
      </c>
      <c r="H154" s="1019" t="s">
        <v>4928</v>
      </c>
    </row>
    <row r="155" spans="1:8" s="367" customFormat="1" ht="67.5" customHeight="1" x14ac:dyDescent="0.2">
      <c r="A155" s="403">
        <f t="shared" si="8"/>
        <v>132</v>
      </c>
      <c r="B155" s="1000" t="s">
        <v>2096</v>
      </c>
      <c r="C155" s="1001">
        <v>9835</v>
      </c>
      <c r="D155" s="1001">
        <v>9834.7999999999993</v>
      </c>
      <c r="E155" s="1001">
        <v>2513.9686299999998</v>
      </c>
      <c r="F155" s="424">
        <f t="shared" si="7"/>
        <v>25.561970045145809</v>
      </c>
      <c r="G155" s="429" t="s">
        <v>3386</v>
      </c>
      <c r="H155" s="1049" t="s">
        <v>4929</v>
      </c>
    </row>
    <row r="156" spans="1:8" s="367" customFormat="1" ht="67.5" customHeight="1" x14ac:dyDescent="0.2">
      <c r="A156" s="403">
        <f t="shared" si="8"/>
        <v>133</v>
      </c>
      <c r="B156" s="1000" t="s">
        <v>2092</v>
      </c>
      <c r="C156" s="1001">
        <v>7911</v>
      </c>
      <c r="D156" s="1001">
        <v>15608.400000000001</v>
      </c>
      <c r="E156" s="1001">
        <v>8552.6739799999996</v>
      </c>
      <c r="F156" s="424">
        <f t="shared" si="7"/>
        <v>54.795328028497472</v>
      </c>
      <c r="G156" s="429" t="s">
        <v>3386</v>
      </c>
      <c r="H156" s="1019" t="s">
        <v>4930</v>
      </c>
    </row>
    <row r="157" spans="1:8" s="367" customFormat="1" ht="24" customHeight="1" x14ac:dyDescent="0.2">
      <c r="A157" s="403">
        <f t="shared" si="8"/>
        <v>134</v>
      </c>
      <c r="B157" s="1000" t="s">
        <v>4187</v>
      </c>
      <c r="C157" s="1001">
        <v>0</v>
      </c>
      <c r="D157" s="1001">
        <v>1066.67</v>
      </c>
      <c r="E157" s="1001">
        <v>1066.6672000000001</v>
      </c>
      <c r="F157" s="424">
        <f t="shared" si="7"/>
        <v>99.999737500820302</v>
      </c>
      <c r="G157" s="429" t="s">
        <v>3382</v>
      </c>
      <c r="H157" s="445" t="s">
        <v>386</v>
      </c>
    </row>
    <row r="158" spans="1:8" s="367" customFormat="1" ht="13.5" customHeight="1" thickBot="1" x14ac:dyDescent="0.25">
      <c r="A158" s="1225" t="s">
        <v>365</v>
      </c>
      <c r="B158" s="1226"/>
      <c r="C158" s="414">
        <f>SUM(C136:C157)</f>
        <v>111988</v>
      </c>
      <c r="D158" s="414">
        <f>SUM(D136:D157)</f>
        <v>72109.159999999989</v>
      </c>
      <c r="E158" s="414">
        <f>SUM(E136:E157)</f>
        <v>33743.01137</v>
      </c>
      <c r="F158" s="433">
        <f t="shared" si="7"/>
        <v>46.794348138294787</v>
      </c>
      <c r="G158" s="416"/>
      <c r="H158" s="436"/>
    </row>
    <row r="159" spans="1:8" s="388" customFormat="1" x14ac:dyDescent="0.2">
      <c r="A159" s="437"/>
      <c r="B159" s="438"/>
      <c r="C159" s="437"/>
      <c r="D159" s="437"/>
      <c r="E159" s="437"/>
      <c r="F159" s="439"/>
      <c r="G159" s="440"/>
      <c r="H159" s="441"/>
    </row>
  </sheetData>
  <mergeCells count="12">
    <mergeCell ref="A158:B158"/>
    <mergeCell ref="A1:H1"/>
    <mergeCell ref="A4:B4"/>
    <mergeCell ref="A5:B5"/>
    <mergeCell ref="A6:B6"/>
    <mergeCell ref="A8:B8"/>
    <mergeCell ref="A9:B9"/>
    <mergeCell ref="A10:B10"/>
    <mergeCell ref="A47:B47"/>
    <mergeCell ref="A68:B68"/>
    <mergeCell ref="A71:B71"/>
    <mergeCell ref="A134:B134"/>
  </mergeCells>
  <printOptions horizontalCentered="1"/>
  <pageMargins left="0.31496062992125984" right="0.31496062992125984" top="0.51181102362204722" bottom="0.43307086614173229" header="0.31496062992125984" footer="0.23622047244094491"/>
  <pageSetup paperSize="9" scale="96" firstPageNumber="294" fitToHeight="0" orientation="landscape" useFirstPageNumber="1" r:id="rId1"/>
  <headerFooter>
    <oddHeader>&amp;L&amp;"Tahoma,Kurzíva"&amp;9Závěrečný účet za rok 2017&amp;R&amp;"Tahoma,Kurzíva"&amp;9Tabulka č. 17</oddHeader>
    <oddFooter>&amp;C&amp;"Tahoma,Obyčejné"&amp;10&amp;P</oddFooter>
  </headerFooter>
  <rowBreaks count="2" manualBreakCount="2">
    <brk id="57" max="7" man="1"/>
    <brk id="71" max="7"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9"/>
  <sheetViews>
    <sheetView zoomScaleNormal="100" zoomScaleSheetLayoutView="100" workbookViewId="0">
      <selection activeCell="J12" sqref="J12"/>
    </sheetView>
  </sheetViews>
  <sheetFormatPr defaultRowHeight="10.5" x14ac:dyDescent="0.2"/>
  <cols>
    <col min="1" max="1" width="6.42578125" style="366" customWidth="1"/>
    <col min="2" max="2" width="42.7109375" style="367" customWidth="1"/>
    <col min="3" max="4" width="13.140625" style="368" customWidth="1"/>
    <col min="5" max="5" width="13.7109375" style="366" customWidth="1"/>
    <col min="6" max="6" width="8" style="369" customWidth="1"/>
    <col min="7" max="7" width="8.7109375" style="370" customWidth="1"/>
    <col min="8" max="8" width="42.7109375" style="371" customWidth="1"/>
    <col min="9" max="16384" width="9.140625" style="366"/>
  </cols>
  <sheetData>
    <row r="1" spans="1:8" s="365" customFormat="1" ht="18" customHeight="1" x14ac:dyDescent="0.2">
      <c r="A1" s="1229" t="s">
        <v>4931</v>
      </c>
      <c r="B1" s="1229"/>
      <c r="C1" s="1229"/>
      <c r="D1" s="1229"/>
      <c r="E1" s="1229"/>
      <c r="F1" s="1229"/>
      <c r="G1" s="1229"/>
      <c r="H1" s="1229"/>
    </row>
    <row r="2" spans="1:8" ht="12" customHeight="1" x14ac:dyDescent="0.2"/>
    <row r="3" spans="1:8" ht="12" customHeight="1" thickBot="1" x14ac:dyDescent="0.2">
      <c r="A3" s="372"/>
      <c r="F3" s="373" t="s">
        <v>3370</v>
      </c>
    </row>
    <row r="4" spans="1:8" ht="23.25" customHeight="1" x14ac:dyDescent="0.2">
      <c r="A4" s="1230"/>
      <c r="B4" s="1231"/>
      <c r="C4" s="374" t="s">
        <v>4486</v>
      </c>
      <c r="D4" s="374" t="s">
        <v>4487</v>
      </c>
      <c r="E4" s="374" t="s">
        <v>3371</v>
      </c>
      <c r="F4" s="375" t="s">
        <v>3372</v>
      </c>
      <c r="G4" s="376"/>
      <c r="H4" s="377"/>
    </row>
    <row r="5" spans="1:8" ht="12.75" customHeight="1" x14ac:dyDescent="0.2">
      <c r="A5" s="1227" t="s">
        <v>3373</v>
      </c>
      <c r="B5" s="1228"/>
      <c r="C5" s="378">
        <f>C52</f>
        <v>38735</v>
      </c>
      <c r="D5" s="378">
        <f>D52</f>
        <v>159302.6</v>
      </c>
      <c r="E5" s="378">
        <f>E52</f>
        <v>100644.76791000001</v>
      </c>
      <c r="F5" s="379">
        <f>E5/D5*100</f>
        <v>63.178358614360342</v>
      </c>
      <c r="G5" s="380"/>
      <c r="H5" s="381"/>
    </row>
    <row r="6" spans="1:8" ht="12.75" customHeight="1" x14ac:dyDescent="0.2">
      <c r="A6" s="1227" t="s">
        <v>3374</v>
      </c>
      <c r="B6" s="1228"/>
      <c r="C6" s="382">
        <f>C55</f>
        <v>0</v>
      </c>
      <c r="D6" s="382">
        <f>D55</f>
        <v>15.96</v>
      </c>
      <c r="E6" s="382">
        <f>E55</f>
        <v>15.959299999999999</v>
      </c>
      <c r="F6" s="379">
        <f>E6/D6*100</f>
        <v>99.995614035087712</v>
      </c>
      <c r="G6" s="380"/>
      <c r="H6" s="381"/>
    </row>
    <row r="7" spans="1:8" ht="12.75" customHeight="1" x14ac:dyDescent="0.2">
      <c r="A7" s="1227" t="s">
        <v>3376</v>
      </c>
      <c r="B7" s="1228"/>
      <c r="C7" s="382">
        <f>C68</f>
        <v>441740</v>
      </c>
      <c r="D7" s="382">
        <f>D68</f>
        <v>765644.49</v>
      </c>
      <c r="E7" s="382">
        <f>E68</f>
        <v>271163.64799999999</v>
      </c>
      <c r="F7" s="379">
        <f>E7/D7*100</f>
        <v>35.416391228780341</v>
      </c>
      <c r="G7" s="380"/>
      <c r="H7" s="381"/>
    </row>
    <row r="8" spans="1:8" s="372" customFormat="1" ht="13.5" customHeight="1" thickBot="1" x14ac:dyDescent="0.25">
      <c r="A8" s="1223" t="s">
        <v>365</v>
      </c>
      <c r="B8" s="1224"/>
      <c r="C8" s="383">
        <f>SUM(C5:C7)</f>
        <v>480475</v>
      </c>
      <c r="D8" s="384">
        <f>SUM(D5:D7)</f>
        <v>924963.05</v>
      </c>
      <c r="E8" s="383">
        <f>SUM(E5:E7)</f>
        <v>371824.37520999997</v>
      </c>
      <c r="F8" s="385">
        <f>E8/D8*100</f>
        <v>40.198835532943718</v>
      </c>
      <c r="G8" s="380"/>
      <c r="H8" s="381"/>
    </row>
    <row r="9" spans="1:8" s="386" customFormat="1" ht="10.5" customHeight="1" x14ac:dyDescent="0.2">
      <c r="B9" s="387"/>
      <c r="C9" s="388"/>
      <c r="D9" s="388"/>
      <c r="E9" s="388"/>
      <c r="F9" s="389"/>
      <c r="G9" s="390"/>
      <c r="H9" s="391"/>
    </row>
    <row r="10" spans="1:8" s="386" customFormat="1" ht="10.5" customHeight="1" x14ac:dyDescent="0.2">
      <c r="B10" s="387"/>
      <c r="C10" s="388"/>
      <c r="D10" s="388"/>
      <c r="E10" s="388"/>
      <c r="F10" s="389"/>
      <c r="G10" s="390"/>
      <c r="H10" s="391"/>
    </row>
    <row r="11" spans="1:8" s="386" customFormat="1" ht="10.5" customHeight="1" thickBot="1" x14ac:dyDescent="0.2">
      <c r="B11" s="387"/>
      <c r="C11" s="388"/>
      <c r="D11" s="388"/>
      <c r="E11" s="388"/>
      <c r="F11" s="389"/>
      <c r="G11" s="390"/>
      <c r="H11" s="373" t="s">
        <v>3370</v>
      </c>
    </row>
    <row r="12" spans="1:8" ht="28.5" customHeight="1" thickBot="1" x14ac:dyDescent="0.25">
      <c r="A12" s="392" t="s">
        <v>3377</v>
      </c>
      <c r="B12" s="393" t="s">
        <v>406</v>
      </c>
      <c r="C12" s="394" t="s">
        <v>4486</v>
      </c>
      <c r="D12" s="394" t="s">
        <v>4487</v>
      </c>
      <c r="E12" s="394" t="s">
        <v>3371</v>
      </c>
      <c r="F12" s="394" t="s">
        <v>3372</v>
      </c>
      <c r="G12" s="394" t="s">
        <v>3378</v>
      </c>
      <c r="H12" s="395" t="s">
        <v>3379</v>
      </c>
    </row>
    <row r="13" spans="1:8" ht="15" customHeight="1" thickBot="1" x14ac:dyDescent="0.2">
      <c r="A13" s="396" t="s">
        <v>3380</v>
      </c>
      <c r="B13" s="397"/>
      <c r="C13" s="398"/>
      <c r="D13" s="398"/>
      <c r="E13" s="399"/>
      <c r="F13" s="400"/>
      <c r="G13" s="401"/>
      <c r="H13" s="402"/>
    </row>
    <row r="14" spans="1:8" s="407" customFormat="1" ht="99" customHeight="1" x14ac:dyDescent="0.2">
      <c r="A14" s="434">
        <v>1</v>
      </c>
      <c r="B14" s="1013" t="s">
        <v>2128</v>
      </c>
      <c r="C14" s="1014">
        <v>15000</v>
      </c>
      <c r="D14" s="1014">
        <v>25129.77</v>
      </c>
      <c r="E14" s="1014">
        <v>11244.690699999999</v>
      </c>
      <c r="F14" s="1072">
        <f>E14/D14*100</f>
        <v>44.746492705663435</v>
      </c>
      <c r="G14" s="460" t="s">
        <v>3386</v>
      </c>
      <c r="H14" s="444" t="s">
        <v>4932</v>
      </c>
    </row>
    <row r="15" spans="1:8" s="407" customFormat="1" ht="24" customHeight="1" x14ac:dyDescent="0.2">
      <c r="A15" s="403">
        <f>A14+1</f>
        <v>2</v>
      </c>
      <c r="B15" s="1013" t="s">
        <v>2105</v>
      </c>
      <c r="C15" s="1014">
        <v>0</v>
      </c>
      <c r="D15" s="1014">
        <v>7081.04</v>
      </c>
      <c r="E15" s="1014">
        <v>7080.9760000000006</v>
      </c>
      <c r="F15" s="449">
        <f t="shared" ref="F15:F52" si="0">E15/D15*100</f>
        <v>99.999096177962571</v>
      </c>
      <c r="G15" s="408" t="s">
        <v>3382</v>
      </c>
      <c r="H15" s="992" t="s">
        <v>371</v>
      </c>
    </row>
    <row r="16" spans="1:8" s="407" customFormat="1" ht="67.5" customHeight="1" x14ac:dyDescent="0.2">
      <c r="A16" s="403">
        <f t="shared" ref="A16:A51" si="1">A15+1</f>
        <v>3</v>
      </c>
      <c r="B16" s="1013" t="s">
        <v>2143</v>
      </c>
      <c r="C16" s="1014">
        <v>0</v>
      </c>
      <c r="D16" s="1014">
        <v>3714.76</v>
      </c>
      <c r="E16" s="1014">
        <v>1735.0815500000003</v>
      </c>
      <c r="F16" s="1015">
        <f t="shared" si="0"/>
        <v>46.707769815546634</v>
      </c>
      <c r="G16" s="408" t="s">
        <v>3386</v>
      </c>
      <c r="H16" s="406" t="s">
        <v>4933</v>
      </c>
    </row>
    <row r="17" spans="1:9" s="407" customFormat="1" ht="45" customHeight="1" x14ac:dyDescent="0.2">
      <c r="A17" s="403">
        <f t="shared" si="1"/>
        <v>4</v>
      </c>
      <c r="B17" s="1013" t="s">
        <v>2117</v>
      </c>
      <c r="C17" s="1014">
        <v>2000</v>
      </c>
      <c r="D17" s="1014">
        <v>2000.0000000000002</v>
      </c>
      <c r="E17" s="1014">
        <v>1830.6840000000002</v>
      </c>
      <c r="F17" s="1015">
        <f t="shared" si="0"/>
        <v>91.534199999999998</v>
      </c>
      <c r="G17" s="1002" t="s">
        <v>3382</v>
      </c>
      <c r="H17" s="406" t="s">
        <v>4934</v>
      </c>
    </row>
    <row r="18" spans="1:9" s="407" customFormat="1" ht="12.75" customHeight="1" x14ac:dyDescent="0.2">
      <c r="A18" s="403">
        <f t="shared" si="1"/>
        <v>5</v>
      </c>
      <c r="B18" s="1013" t="s">
        <v>4935</v>
      </c>
      <c r="C18" s="1014">
        <v>4500</v>
      </c>
      <c r="D18" s="1014">
        <v>165.77</v>
      </c>
      <c r="E18" s="1014">
        <v>165.77</v>
      </c>
      <c r="F18" s="1015">
        <f t="shared" si="0"/>
        <v>100</v>
      </c>
      <c r="G18" s="408" t="s">
        <v>3381</v>
      </c>
      <c r="H18" s="991" t="s">
        <v>371</v>
      </c>
    </row>
    <row r="19" spans="1:9" s="410" customFormat="1" ht="67.5" customHeight="1" x14ac:dyDescent="0.2">
      <c r="A19" s="403">
        <f t="shared" si="1"/>
        <v>6</v>
      </c>
      <c r="B19" s="1013" t="s">
        <v>3526</v>
      </c>
      <c r="C19" s="1014">
        <v>100</v>
      </c>
      <c r="D19" s="1014">
        <v>0</v>
      </c>
      <c r="E19" s="1014">
        <v>0</v>
      </c>
      <c r="F19" s="449" t="s">
        <v>195</v>
      </c>
      <c r="G19" s="409" t="s">
        <v>3381</v>
      </c>
      <c r="H19" s="406" t="s">
        <v>4936</v>
      </c>
      <c r="I19" s="92"/>
    </row>
    <row r="20" spans="1:9" s="410" customFormat="1" ht="77.25" customHeight="1" x14ac:dyDescent="0.2">
      <c r="A20" s="403">
        <f t="shared" si="1"/>
        <v>7</v>
      </c>
      <c r="B20" s="1013" t="s">
        <v>4937</v>
      </c>
      <c r="C20" s="1014">
        <v>1000</v>
      </c>
      <c r="D20" s="1014">
        <v>0</v>
      </c>
      <c r="E20" s="1014">
        <v>0</v>
      </c>
      <c r="F20" s="1015" t="s">
        <v>195</v>
      </c>
      <c r="G20" s="409" t="s">
        <v>3393</v>
      </c>
      <c r="H20" s="992" t="s">
        <v>4938</v>
      </c>
    </row>
    <row r="21" spans="1:9" s="410" customFormat="1" ht="67.5" customHeight="1" x14ac:dyDescent="0.2">
      <c r="A21" s="403">
        <f t="shared" si="1"/>
        <v>8</v>
      </c>
      <c r="B21" s="1013" t="s">
        <v>3527</v>
      </c>
      <c r="C21" s="1014">
        <v>50</v>
      </c>
      <c r="D21" s="1014">
        <v>0</v>
      </c>
      <c r="E21" s="1014">
        <v>0</v>
      </c>
      <c r="F21" s="1015" t="s">
        <v>195</v>
      </c>
      <c r="G21" s="409" t="s">
        <v>3381</v>
      </c>
      <c r="H21" s="406" t="s">
        <v>5010</v>
      </c>
    </row>
    <row r="22" spans="1:9" s="410" customFormat="1" ht="89.25" customHeight="1" x14ac:dyDescent="0.2">
      <c r="A22" s="403">
        <f t="shared" si="1"/>
        <v>9</v>
      </c>
      <c r="B22" s="1013" t="s">
        <v>3528</v>
      </c>
      <c r="C22" s="1014">
        <v>0</v>
      </c>
      <c r="D22" s="1014">
        <v>11300.46</v>
      </c>
      <c r="E22" s="1014">
        <v>4960.3175000000001</v>
      </c>
      <c r="F22" s="1015">
        <f t="shared" si="0"/>
        <v>43.894828175136233</v>
      </c>
      <c r="G22" s="409" t="s">
        <v>3381</v>
      </c>
      <c r="H22" s="406" t="s">
        <v>4939</v>
      </c>
    </row>
    <row r="23" spans="1:9" s="410" customFormat="1" ht="109.5" customHeight="1" x14ac:dyDescent="0.2">
      <c r="A23" s="403">
        <f t="shared" si="1"/>
        <v>10</v>
      </c>
      <c r="B23" s="1013" t="s">
        <v>3529</v>
      </c>
      <c r="C23" s="1014">
        <v>650</v>
      </c>
      <c r="D23" s="1014">
        <v>679.65</v>
      </c>
      <c r="E23" s="1014">
        <v>155.67860000000002</v>
      </c>
      <c r="F23" s="1015">
        <f t="shared" si="0"/>
        <v>22.905701463988819</v>
      </c>
      <c r="G23" s="408" t="s">
        <v>3386</v>
      </c>
      <c r="H23" s="992" t="s">
        <v>4940</v>
      </c>
    </row>
    <row r="24" spans="1:9" s="410" customFormat="1" ht="12.75" customHeight="1" x14ac:dyDescent="0.2">
      <c r="A24" s="403">
        <f t="shared" si="1"/>
        <v>11</v>
      </c>
      <c r="B24" s="1013" t="s">
        <v>3530</v>
      </c>
      <c r="C24" s="1014">
        <v>100</v>
      </c>
      <c r="D24" s="1014">
        <v>102.5</v>
      </c>
      <c r="E24" s="1014">
        <v>102.48699999999999</v>
      </c>
      <c r="F24" s="1015">
        <f t="shared" si="0"/>
        <v>99.987317073170729</v>
      </c>
      <c r="G24" s="408" t="s">
        <v>3381</v>
      </c>
      <c r="H24" s="406" t="s">
        <v>371</v>
      </c>
    </row>
    <row r="25" spans="1:9" s="407" customFormat="1" ht="12.75" customHeight="1" x14ac:dyDescent="0.2">
      <c r="A25" s="403">
        <f t="shared" si="1"/>
        <v>12</v>
      </c>
      <c r="B25" s="1013" t="s">
        <v>658</v>
      </c>
      <c r="C25" s="1014">
        <v>2500</v>
      </c>
      <c r="D25" s="1014">
        <v>2557.48</v>
      </c>
      <c r="E25" s="1014">
        <v>2557.4749999999999</v>
      </c>
      <c r="F25" s="1015">
        <f t="shared" si="0"/>
        <v>99.999804495049816</v>
      </c>
      <c r="G25" s="409" t="s">
        <v>3381</v>
      </c>
      <c r="H25" s="406" t="s">
        <v>371</v>
      </c>
    </row>
    <row r="26" spans="1:9" s="410" customFormat="1" ht="99" customHeight="1" x14ac:dyDescent="0.2">
      <c r="A26" s="403">
        <f t="shared" si="1"/>
        <v>13</v>
      </c>
      <c r="B26" s="1013" t="s">
        <v>3531</v>
      </c>
      <c r="C26" s="1014">
        <v>500</v>
      </c>
      <c r="D26" s="1014">
        <v>930</v>
      </c>
      <c r="E26" s="1014">
        <v>66.876000000000005</v>
      </c>
      <c r="F26" s="449">
        <f t="shared" si="0"/>
        <v>7.1909677419354852</v>
      </c>
      <c r="G26" s="409" t="s">
        <v>3386</v>
      </c>
      <c r="H26" s="406" t="s">
        <v>5011</v>
      </c>
    </row>
    <row r="27" spans="1:9" s="407" customFormat="1" ht="67.5" customHeight="1" x14ac:dyDescent="0.2">
      <c r="A27" s="403">
        <f t="shared" si="1"/>
        <v>14</v>
      </c>
      <c r="B27" s="454" t="s">
        <v>327</v>
      </c>
      <c r="C27" s="1014">
        <v>300</v>
      </c>
      <c r="D27" s="1014">
        <v>236.37</v>
      </c>
      <c r="E27" s="1014">
        <v>228.05500000000001</v>
      </c>
      <c r="F27" s="1015">
        <f t="shared" si="0"/>
        <v>96.482210094343614</v>
      </c>
      <c r="G27" s="409" t="s">
        <v>3382</v>
      </c>
      <c r="H27" s="406" t="s">
        <v>4941</v>
      </c>
    </row>
    <row r="28" spans="1:9" s="410" customFormat="1" ht="12.75" customHeight="1" x14ac:dyDescent="0.2">
      <c r="A28" s="403">
        <f t="shared" si="1"/>
        <v>15</v>
      </c>
      <c r="B28" s="454" t="s">
        <v>664</v>
      </c>
      <c r="C28" s="1014">
        <v>1000</v>
      </c>
      <c r="D28" s="1014">
        <v>950</v>
      </c>
      <c r="E28" s="1014">
        <v>950</v>
      </c>
      <c r="F28" s="1015">
        <f t="shared" si="0"/>
        <v>100</v>
      </c>
      <c r="G28" s="409" t="s">
        <v>3381</v>
      </c>
      <c r="H28" s="991" t="s">
        <v>371</v>
      </c>
    </row>
    <row r="29" spans="1:9" s="410" customFormat="1" ht="77.25" customHeight="1" x14ac:dyDescent="0.2">
      <c r="A29" s="403">
        <f t="shared" si="1"/>
        <v>16</v>
      </c>
      <c r="B29" s="454" t="s">
        <v>128</v>
      </c>
      <c r="C29" s="1014">
        <v>3500</v>
      </c>
      <c r="D29" s="1014">
        <v>3818.5</v>
      </c>
      <c r="E29" s="1014">
        <v>3612.3372899999999</v>
      </c>
      <c r="F29" s="1015">
        <f t="shared" si="0"/>
        <v>94.600950373183196</v>
      </c>
      <c r="G29" s="409" t="s">
        <v>3386</v>
      </c>
      <c r="H29" s="406" t="s">
        <v>4942</v>
      </c>
    </row>
    <row r="30" spans="1:9" s="407" customFormat="1" ht="73.5" x14ac:dyDescent="0.2">
      <c r="A30" s="403">
        <f t="shared" si="1"/>
        <v>17</v>
      </c>
      <c r="B30" s="1053" t="s">
        <v>4943</v>
      </c>
      <c r="C30" s="1014">
        <v>0</v>
      </c>
      <c r="D30" s="1014">
        <v>6735.08</v>
      </c>
      <c r="E30" s="1014">
        <v>0</v>
      </c>
      <c r="F30" s="1015">
        <f t="shared" si="0"/>
        <v>0</v>
      </c>
      <c r="G30" s="409" t="s">
        <v>3386</v>
      </c>
      <c r="H30" s="406" t="s">
        <v>4944</v>
      </c>
    </row>
    <row r="31" spans="1:9" s="407" customFormat="1" ht="67.5" customHeight="1" x14ac:dyDescent="0.2">
      <c r="A31" s="403">
        <f t="shared" si="1"/>
        <v>18</v>
      </c>
      <c r="B31" s="411" t="s">
        <v>663</v>
      </c>
      <c r="C31" s="412">
        <v>0</v>
      </c>
      <c r="D31" s="412">
        <v>10000</v>
      </c>
      <c r="E31" s="412">
        <v>33.749000000000002</v>
      </c>
      <c r="F31" s="1015">
        <f t="shared" si="0"/>
        <v>0.33749000000000001</v>
      </c>
      <c r="G31" s="409" t="s">
        <v>3386</v>
      </c>
      <c r="H31" s="406" t="s">
        <v>4945</v>
      </c>
    </row>
    <row r="32" spans="1:9" s="407" customFormat="1" ht="57" customHeight="1" x14ac:dyDescent="0.2">
      <c r="A32" s="403">
        <f t="shared" si="1"/>
        <v>19</v>
      </c>
      <c r="B32" s="411" t="s">
        <v>3533</v>
      </c>
      <c r="C32" s="412">
        <v>1000</v>
      </c>
      <c r="D32" s="412">
        <v>142.69999999999999</v>
      </c>
      <c r="E32" s="412">
        <v>21.658999999999999</v>
      </c>
      <c r="F32" s="1015">
        <f t="shared" si="0"/>
        <v>15.177995795374914</v>
      </c>
      <c r="G32" s="409" t="s">
        <v>3386</v>
      </c>
      <c r="H32" s="406" t="s">
        <v>4946</v>
      </c>
    </row>
    <row r="33" spans="1:9" s="407" customFormat="1" ht="12.75" customHeight="1" x14ac:dyDescent="0.2">
      <c r="A33" s="403">
        <f t="shared" si="1"/>
        <v>20</v>
      </c>
      <c r="B33" s="1013" t="s">
        <v>671</v>
      </c>
      <c r="C33" s="1014">
        <v>500</v>
      </c>
      <c r="D33" s="1014">
        <v>1477</v>
      </c>
      <c r="E33" s="1014">
        <v>1477</v>
      </c>
      <c r="F33" s="1015">
        <f t="shared" si="0"/>
        <v>100</v>
      </c>
      <c r="G33" s="408" t="s">
        <v>3381</v>
      </c>
      <c r="H33" s="991" t="s">
        <v>371</v>
      </c>
    </row>
    <row r="34" spans="1:9" s="410" customFormat="1" ht="12.75" customHeight="1" x14ac:dyDescent="0.2">
      <c r="A34" s="403">
        <f t="shared" si="1"/>
        <v>21</v>
      </c>
      <c r="B34" s="1013" t="s">
        <v>3534</v>
      </c>
      <c r="C34" s="1014">
        <v>400</v>
      </c>
      <c r="D34" s="1014">
        <v>33</v>
      </c>
      <c r="E34" s="1014">
        <v>27.89836</v>
      </c>
      <c r="F34" s="1015">
        <f t="shared" si="0"/>
        <v>84.540484848484851</v>
      </c>
      <c r="G34" s="409" t="s">
        <v>3381</v>
      </c>
      <c r="H34" s="992" t="s">
        <v>3538</v>
      </c>
      <c r="I34" s="92"/>
    </row>
    <row r="35" spans="1:9" s="1074" customFormat="1" ht="12.75" customHeight="1" x14ac:dyDescent="0.2">
      <c r="A35" s="403">
        <f t="shared" si="1"/>
        <v>22</v>
      </c>
      <c r="B35" s="1013" t="s">
        <v>3535</v>
      </c>
      <c r="C35" s="1014">
        <v>0</v>
      </c>
      <c r="D35" s="1014">
        <v>513</v>
      </c>
      <c r="E35" s="1014">
        <v>510.35</v>
      </c>
      <c r="F35" s="1015">
        <f t="shared" si="0"/>
        <v>99.483430799220272</v>
      </c>
      <c r="G35" s="409" t="s">
        <v>3386</v>
      </c>
      <c r="H35" s="992" t="s">
        <v>371</v>
      </c>
    </row>
    <row r="36" spans="1:9" s="410" customFormat="1" ht="12.75" customHeight="1" x14ac:dyDescent="0.2">
      <c r="A36" s="403">
        <f t="shared" si="1"/>
        <v>23</v>
      </c>
      <c r="B36" s="1013" t="s">
        <v>2112</v>
      </c>
      <c r="C36" s="1014">
        <v>1300</v>
      </c>
      <c r="D36" s="1014">
        <v>2026.1999999999998</v>
      </c>
      <c r="E36" s="1014">
        <v>2015.45291</v>
      </c>
      <c r="F36" s="1015">
        <f t="shared" si="0"/>
        <v>99.469593820945619</v>
      </c>
      <c r="G36" s="409" t="s">
        <v>3383</v>
      </c>
      <c r="H36" s="406" t="s">
        <v>371</v>
      </c>
    </row>
    <row r="37" spans="1:9" s="410" customFormat="1" ht="12.75" customHeight="1" x14ac:dyDescent="0.2">
      <c r="A37" s="403">
        <f t="shared" si="1"/>
        <v>24</v>
      </c>
      <c r="B37" s="1013" t="s">
        <v>667</v>
      </c>
      <c r="C37" s="1014">
        <v>2000</v>
      </c>
      <c r="D37" s="1014">
        <v>2000</v>
      </c>
      <c r="E37" s="1014">
        <v>1998.7</v>
      </c>
      <c r="F37" s="1015">
        <f t="shared" si="0"/>
        <v>99.935000000000002</v>
      </c>
      <c r="G37" s="409" t="s">
        <v>3381</v>
      </c>
      <c r="H37" s="406" t="s">
        <v>371</v>
      </c>
    </row>
    <row r="38" spans="1:9" s="410" customFormat="1" ht="34.5" customHeight="1" x14ac:dyDescent="0.2">
      <c r="A38" s="403">
        <f t="shared" si="1"/>
        <v>25</v>
      </c>
      <c r="B38" s="1013" t="s">
        <v>3536</v>
      </c>
      <c r="C38" s="1014">
        <v>700</v>
      </c>
      <c r="D38" s="1014">
        <v>0</v>
      </c>
      <c r="E38" s="1014">
        <v>0</v>
      </c>
      <c r="F38" s="1015" t="s">
        <v>195</v>
      </c>
      <c r="G38" s="408" t="s">
        <v>3381</v>
      </c>
      <c r="H38" s="992" t="s">
        <v>4947</v>
      </c>
    </row>
    <row r="39" spans="1:9" s="410" customFormat="1" ht="12.75" customHeight="1" x14ac:dyDescent="0.2">
      <c r="A39" s="403">
        <f t="shared" si="1"/>
        <v>26</v>
      </c>
      <c r="B39" s="1013" t="s">
        <v>668</v>
      </c>
      <c r="C39" s="1014">
        <v>0</v>
      </c>
      <c r="D39" s="1014">
        <v>562.5</v>
      </c>
      <c r="E39" s="1014">
        <v>562.5</v>
      </c>
      <c r="F39" s="1015">
        <f t="shared" si="0"/>
        <v>100</v>
      </c>
      <c r="G39" s="408" t="s">
        <v>3382</v>
      </c>
      <c r="H39" s="406" t="s">
        <v>371</v>
      </c>
    </row>
    <row r="40" spans="1:9" s="1073" customFormat="1" ht="34.5" customHeight="1" x14ac:dyDescent="0.2">
      <c r="A40" s="403">
        <f t="shared" si="1"/>
        <v>27</v>
      </c>
      <c r="B40" s="1013" t="s">
        <v>3537</v>
      </c>
      <c r="C40" s="1014">
        <v>400</v>
      </c>
      <c r="D40" s="1014">
        <v>320</v>
      </c>
      <c r="E40" s="1014">
        <v>265.96100000000001</v>
      </c>
      <c r="F40" s="449">
        <f t="shared" si="0"/>
        <v>83.112812500000004</v>
      </c>
      <c r="G40" s="409" t="s">
        <v>3382</v>
      </c>
      <c r="H40" s="406" t="s">
        <v>4948</v>
      </c>
    </row>
    <row r="41" spans="1:9" s="410" customFormat="1" ht="84" x14ac:dyDescent="0.2">
      <c r="A41" s="403">
        <f t="shared" si="1"/>
        <v>28</v>
      </c>
      <c r="B41" s="1013" t="s">
        <v>661</v>
      </c>
      <c r="C41" s="1014">
        <v>300</v>
      </c>
      <c r="D41" s="1014">
        <v>310</v>
      </c>
      <c r="E41" s="1014">
        <v>160</v>
      </c>
      <c r="F41" s="1015">
        <f t="shared" si="0"/>
        <v>51.612903225806448</v>
      </c>
      <c r="G41" s="409" t="s">
        <v>3386</v>
      </c>
      <c r="H41" s="992" t="s">
        <v>4949</v>
      </c>
    </row>
    <row r="42" spans="1:9" s="407" customFormat="1" ht="12.75" customHeight="1" x14ac:dyDescent="0.2">
      <c r="A42" s="403">
        <f t="shared" si="1"/>
        <v>29</v>
      </c>
      <c r="B42" s="454" t="s">
        <v>670</v>
      </c>
      <c r="C42" s="1075">
        <v>234</v>
      </c>
      <c r="D42" s="1075">
        <v>360</v>
      </c>
      <c r="E42" s="1075">
        <v>359.995</v>
      </c>
      <c r="F42" s="1015">
        <f t="shared" si="0"/>
        <v>99.998611111111117</v>
      </c>
      <c r="G42" s="409" t="s">
        <v>3381</v>
      </c>
      <c r="H42" s="406" t="s">
        <v>371</v>
      </c>
    </row>
    <row r="43" spans="1:9" s="1074" customFormat="1" ht="24" customHeight="1" x14ac:dyDescent="0.2">
      <c r="A43" s="403">
        <f t="shared" si="1"/>
        <v>30</v>
      </c>
      <c r="B43" s="454" t="s">
        <v>3539</v>
      </c>
      <c r="C43" s="1014">
        <v>200</v>
      </c>
      <c r="D43" s="1014">
        <v>150</v>
      </c>
      <c r="E43" s="1014">
        <v>130.38499999999999</v>
      </c>
      <c r="F43" s="1015">
        <f t="shared" si="0"/>
        <v>86.923333333333332</v>
      </c>
      <c r="G43" s="409" t="s">
        <v>3381</v>
      </c>
      <c r="H43" s="991" t="s">
        <v>4950</v>
      </c>
    </row>
    <row r="44" spans="1:9" s="410" customFormat="1" ht="24.75" customHeight="1" x14ac:dyDescent="0.2">
      <c r="A44" s="403">
        <f t="shared" si="1"/>
        <v>31</v>
      </c>
      <c r="B44" s="454" t="s">
        <v>3540</v>
      </c>
      <c r="C44" s="1014">
        <v>500</v>
      </c>
      <c r="D44" s="1014">
        <v>0</v>
      </c>
      <c r="E44" s="1014">
        <v>0</v>
      </c>
      <c r="F44" s="1015" t="s">
        <v>195</v>
      </c>
      <c r="G44" s="409" t="s">
        <v>3393</v>
      </c>
      <c r="H44" s="406" t="s">
        <v>4951</v>
      </c>
    </row>
    <row r="45" spans="1:9" s="407" customFormat="1" ht="89.25" customHeight="1" x14ac:dyDescent="0.2">
      <c r="A45" s="403">
        <f t="shared" si="1"/>
        <v>32</v>
      </c>
      <c r="B45" s="1053" t="s">
        <v>4952</v>
      </c>
      <c r="C45" s="1014">
        <v>0</v>
      </c>
      <c r="D45" s="1014">
        <v>493.66</v>
      </c>
      <c r="E45" s="1014">
        <v>139.14999999999998</v>
      </c>
      <c r="F45" s="1015">
        <f t="shared" si="0"/>
        <v>28.187416440465089</v>
      </c>
      <c r="G45" s="409" t="s">
        <v>3386</v>
      </c>
      <c r="H45" s="406" t="s">
        <v>4953</v>
      </c>
    </row>
    <row r="46" spans="1:9" s="407" customFormat="1" ht="105" x14ac:dyDescent="0.2">
      <c r="A46" s="403">
        <f t="shared" si="1"/>
        <v>33</v>
      </c>
      <c r="B46" s="1013" t="s">
        <v>3541</v>
      </c>
      <c r="C46" s="1014">
        <v>0</v>
      </c>
      <c r="D46" s="1014">
        <v>71600</v>
      </c>
      <c r="E46" s="1014">
        <v>54339.408000000003</v>
      </c>
      <c r="F46" s="1015">
        <f>E46/D46*100</f>
        <v>75.893027932960905</v>
      </c>
      <c r="G46" s="408" t="s">
        <v>3386</v>
      </c>
      <c r="H46" s="406" t="s">
        <v>4954</v>
      </c>
    </row>
    <row r="47" spans="1:9" s="407" customFormat="1" ht="45" customHeight="1" x14ac:dyDescent="0.2">
      <c r="A47" s="403">
        <f t="shared" si="1"/>
        <v>34</v>
      </c>
      <c r="B47" s="1013" t="s">
        <v>3542</v>
      </c>
      <c r="C47" s="1014">
        <v>1</v>
      </c>
      <c r="D47" s="1014">
        <v>1</v>
      </c>
      <c r="E47" s="1014">
        <v>0</v>
      </c>
      <c r="F47" s="1015">
        <f>E47/D47*100</f>
        <v>0</v>
      </c>
      <c r="G47" s="1002" t="s">
        <v>3381</v>
      </c>
      <c r="H47" s="406" t="s">
        <v>4955</v>
      </c>
    </row>
    <row r="48" spans="1:9" s="407" customFormat="1" ht="24" customHeight="1" x14ac:dyDescent="0.2">
      <c r="A48" s="403">
        <f t="shared" si="1"/>
        <v>35</v>
      </c>
      <c r="B48" s="447" t="s">
        <v>4956</v>
      </c>
      <c r="C48" s="412">
        <v>0</v>
      </c>
      <c r="D48" s="412">
        <v>548.13</v>
      </c>
      <c r="E48" s="412">
        <v>548.13199999999995</v>
      </c>
      <c r="F48" s="1015">
        <f t="shared" si="0"/>
        <v>100.00036487694524</v>
      </c>
      <c r="G48" s="409" t="s">
        <v>3382</v>
      </c>
      <c r="H48" s="406" t="s">
        <v>371</v>
      </c>
    </row>
    <row r="49" spans="1:8" s="407" customFormat="1" ht="24" customHeight="1" x14ac:dyDescent="0.2">
      <c r="A49" s="403">
        <f t="shared" si="1"/>
        <v>36</v>
      </c>
      <c r="B49" s="447" t="s">
        <v>3543</v>
      </c>
      <c r="C49" s="412">
        <v>0</v>
      </c>
      <c r="D49" s="412">
        <v>1762.48</v>
      </c>
      <c r="E49" s="412">
        <v>1762.48</v>
      </c>
      <c r="F49" s="1015">
        <f t="shared" si="0"/>
        <v>100</v>
      </c>
      <c r="G49" s="409" t="s">
        <v>3382</v>
      </c>
      <c r="H49" s="406" t="s">
        <v>371</v>
      </c>
    </row>
    <row r="50" spans="1:8" s="407" customFormat="1" ht="12.75" customHeight="1" x14ac:dyDescent="0.2">
      <c r="A50" s="403">
        <f t="shared" si="1"/>
        <v>37</v>
      </c>
      <c r="B50" s="447" t="s">
        <v>3545</v>
      </c>
      <c r="C50" s="412">
        <v>0</v>
      </c>
      <c r="D50" s="412">
        <v>522.71</v>
      </c>
      <c r="E50" s="412">
        <v>522.67899999999997</v>
      </c>
      <c r="F50" s="1015">
        <f t="shared" si="0"/>
        <v>99.994069369248706</v>
      </c>
      <c r="G50" s="409" t="s">
        <v>3381</v>
      </c>
      <c r="H50" s="406" t="s">
        <v>371</v>
      </c>
    </row>
    <row r="51" spans="1:8" s="407" customFormat="1" ht="24" customHeight="1" x14ac:dyDescent="0.2">
      <c r="A51" s="403">
        <f t="shared" si="1"/>
        <v>38</v>
      </c>
      <c r="B51" s="447" t="s">
        <v>3544</v>
      </c>
      <c r="C51" s="412">
        <v>0</v>
      </c>
      <c r="D51" s="412">
        <v>1078.8399999999999</v>
      </c>
      <c r="E51" s="412">
        <v>1078.8399999999999</v>
      </c>
      <c r="F51" s="1015">
        <f t="shared" si="0"/>
        <v>100</v>
      </c>
      <c r="G51" s="409" t="s">
        <v>3381</v>
      </c>
      <c r="H51" s="406" t="s">
        <v>371</v>
      </c>
    </row>
    <row r="52" spans="1:8" s="418" customFormat="1" ht="13.5" customHeight="1" thickBot="1" x14ac:dyDescent="0.25">
      <c r="A52" s="1225" t="s">
        <v>365</v>
      </c>
      <c r="B52" s="1226"/>
      <c r="C52" s="414">
        <f>SUM(C14:C51)</f>
        <v>38735</v>
      </c>
      <c r="D52" s="414">
        <f>SUM(D14:D51)</f>
        <v>159302.6</v>
      </c>
      <c r="E52" s="414">
        <f>SUM(E14:E51)</f>
        <v>100644.76791000001</v>
      </c>
      <c r="F52" s="415">
        <f t="shared" si="0"/>
        <v>63.178358614360342</v>
      </c>
      <c r="G52" s="416"/>
      <c r="H52" s="417"/>
    </row>
    <row r="53" spans="1:8" s="372" customFormat="1" ht="18" customHeight="1" thickBot="1" x14ac:dyDescent="0.2">
      <c r="A53" s="396" t="s">
        <v>3374</v>
      </c>
      <c r="B53" s="419"/>
      <c r="C53" s="420"/>
      <c r="D53" s="420"/>
      <c r="E53" s="421"/>
      <c r="F53" s="400"/>
      <c r="G53" s="401"/>
      <c r="H53" s="422"/>
    </row>
    <row r="54" spans="1:8" s="407" customFormat="1" ht="24" customHeight="1" x14ac:dyDescent="0.2">
      <c r="A54" s="403">
        <f>A51+1</f>
        <v>39</v>
      </c>
      <c r="B54" s="1013" t="s">
        <v>3546</v>
      </c>
      <c r="C54" s="1001">
        <v>0</v>
      </c>
      <c r="D54" s="1001">
        <v>15.96</v>
      </c>
      <c r="E54" s="1001">
        <v>15.959299999999999</v>
      </c>
      <c r="F54" s="424">
        <f>E54/D54*100</f>
        <v>99.995614035087712</v>
      </c>
      <c r="G54" s="425" t="s">
        <v>3381</v>
      </c>
      <c r="H54" s="406" t="s">
        <v>371</v>
      </c>
    </row>
    <row r="55" spans="1:8" s="367" customFormat="1" ht="13.5" customHeight="1" thickBot="1" x14ac:dyDescent="0.25">
      <c r="A55" s="1225" t="s">
        <v>365</v>
      </c>
      <c r="B55" s="1226"/>
      <c r="C55" s="414">
        <f>SUM(C54:C54)</f>
        <v>0</v>
      </c>
      <c r="D55" s="414">
        <f>SUM(D54:D54)</f>
        <v>15.96</v>
      </c>
      <c r="E55" s="414">
        <f>SUM(E54:E54)</f>
        <v>15.959299999999999</v>
      </c>
      <c r="F55" s="415">
        <f>E55/D55*100</f>
        <v>99.995614035087712</v>
      </c>
      <c r="G55" s="426"/>
      <c r="H55" s="417"/>
    </row>
    <row r="56" spans="1:8" ht="18" customHeight="1" thickBot="1" x14ac:dyDescent="0.2">
      <c r="A56" s="396" t="s">
        <v>3376</v>
      </c>
      <c r="B56" s="397"/>
      <c r="C56" s="398"/>
      <c r="D56" s="398"/>
      <c r="E56" s="399"/>
      <c r="F56" s="400"/>
      <c r="G56" s="401"/>
      <c r="H56" s="457"/>
    </row>
    <row r="57" spans="1:8" s="367" customFormat="1" ht="24" customHeight="1" x14ac:dyDescent="0.2">
      <c r="A57" s="403">
        <f>A54+1</f>
        <v>40</v>
      </c>
      <c r="B57" s="1000" t="s">
        <v>1946</v>
      </c>
      <c r="C57" s="1001">
        <v>500</v>
      </c>
      <c r="D57" s="1001">
        <v>383.83</v>
      </c>
      <c r="E57" s="1001">
        <v>383.81200000000001</v>
      </c>
      <c r="F57" s="424">
        <f t="shared" ref="F57:F68" si="2">E57/D57*100</f>
        <v>99.995310423885584</v>
      </c>
      <c r="G57" s="435" t="s">
        <v>3386</v>
      </c>
      <c r="H57" s="445" t="s">
        <v>94</v>
      </c>
    </row>
    <row r="58" spans="1:8" s="367" customFormat="1" ht="67.5" customHeight="1" x14ac:dyDescent="0.2">
      <c r="A58" s="403">
        <f t="shared" ref="A58:A67" si="3">A57+1</f>
        <v>41</v>
      </c>
      <c r="B58" s="1000" t="s">
        <v>1947</v>
      </c>
      <c r="C58" s="1001">
        <v>650</v>
      </c>
      <c r="D58" s="1001">
        <v>70</v>
      </c>
      <c r="E58" s="1001">
        <v>0</v>
      </c>
      <c r="F58" s="424">
        <f t="shared" si="2"/>
        <v>0</v>
      </c>
      <c r="G58" s="429" t="s">
        <v>4957</v>
      </c>
      <c r="H58" s="445" t="s">
        <v>4958</v>
      </c>
    </row>
    <row r="59" spans="1:8" s="367" customFormat="1" ht="24" customHeight="1" x14ac:dyDescent="0.2">
      <c r="A59" s="403">
        <f t="shared" si="3"/>
        <v>42</v>
      </c>
      <c r="B59" s="1000" t="s">
        <v>3547</v>
      </c>
      <c r="C59" s="1001">
        <v>700</v>
      </c>
      <c r="D59" s="1001">
        <v>0</v>
      </c>
      <c r="E59" s="1001">
        <v>0</v>
      </c>
      <c r="F59" s="424" t="s">
        <v>195</v>
      </c>
      <c r="G59" s="435" t="s">
        <v>3386</v>
      </c>
      <c r="H59" s="1019" t="s">
        <v>4959</v>
      </c>
    </row>
    <row r="60" spans="1:8" s="367" customFormat="1" ht="45" customHeight="1" x14ac:dyDescent="0.2">
      <c r="A60" s="403">
        <f t="shared" si="3"/>
        <v>43</v>
      </c>
      <c r="B60" s="1000" t="s">
        <v>4004</v>
      </c>
      <c r="C60" s="1001">
        <v>0</v>
      </c>
      <c r="D60" s="1001">
        <v>300</v>
      </c>
      <c r="E60" s="1001">
        <v>139.85400000000001</v>
      </c>
      <c r="F60" s="424">
        <f t="shared" si="2"/>
        <v>46.618000000000002</v>
      </c>
      <c r="G60" s="435" t="s">
        <v>3386</v>
      </c>
      <c r="H60" s="1019" t="s">
        <v>4960</v>
      </c>
    </row>
    <row r="61" spans="1:8" s="367" customFormat="1" ht="67.5" customHeight="1" x14ac:dyDescent="0.2">
      <c r="A61" s="403">
        <f t="shared" si="3"/>
        <v>44</v>
      </c>
      <c r="B61" s="1000" t="s">
        <v>1949</v>
      </c>
      <c r="C61" s="1001">
        <v>6100</v>
      </c>
      <c r="D61" s="1001">
        <v>280</v>
      </c>
      <c r="E61" s="1001">
        <v>0</v>
      </c>
      <c r="F61" s="424">
        <f t="shared" si="2"/>
        <v>0</v>
      </c>
      <c r="G61" s="435" t="s">
        <v>3386</v>
      </c>
      <c r="H61" s="445" t="s">
        <v>4961</v>
      </c>
    </row>
    <row r="62" spans="1:8" s="367" customFormat="1" ht="67.5" customHeight="1" x14ac:dyDescent="0.2">
      <c r="A62" s="403">
        <f t="shared" si="3"/>
        <v>45</v>
      </c>
      <c r="B62" s="1000" t="s">
        <v>3548</v>
      </c>
      <c r="C62" s="1001">
        <v>1200</v>
      </c>
      <c r="D62" s="1001">
        <v>118</v>
      </c>
      <c r="E62" s="1001">
        <v>85.26</v>
      </c>
      <c r="F62" s="424">
        <f t="shared" si="2"/>
        <v>72.254237288135599</v>
      </c>
      <c r="G62" s="435" t="s">
        <v>3386</v>
      </c>
      <c r="H62" s="1019" t="s">
        <v>4962</v>
      </c>
    </row>
    <row r="63" spans="1:8" s="367" customFormat="1" ht="45" customHeight="1" x14ac:dyDescent="0.2">
      <c r="A63" s="403">
        <f t="shared" si="3"/>
        <v>46</v>
      </c>
      <c r="B63" s="1000" t="s">
        <v>3549</v>
      </c>
      <c r="C63" s="1001">
        <v>920</v>
      </c>
      <c r="D63" s="1001">
        <v>60</v>
      </c>
      <c r="E63" s="1001">
        <v>58.08</v>
      </c>
      <c r="F63" s="424">
        <f t="shared" si="2"/>
        <v>96.8</v>
      </c>
      <c r="G63" s="435" t="s">
        <v>3386</v>
      </c>
      <c r="H63" s="1019" t="s">
        <v>4963</v>
      </c>
    </row>
    <row r="64" spans="1:8" s="367" customFormat="1" ht="67.5" customHeight="1" x14ac:dyDescent="0.2">
      <c r="A64" s="403">
        <f t="shared" si="3"/>
        <v>47</v>
      </c>
      <c r="B64" s="1000" t="s">
        <v>3550</v>
      </c>
      <c r="C64" s="1001">
        <v>1130</v>
      </c>
      <c r="D64" s="1001">
        <v>115</v>
      </c>
      <c r="E64" s="1001">
        <v>64.13</v>
      </c>
      <c r="F64" s="404">
        <f t="shared" si="2"/>
        <v>55.765217391304347</v>
      </c>
      <c r="G64" s="429" t="s">
        <v>3386</v>
      </c>
      <c r="H64" s="1019" t="s">
        <v>4964</v>
      </c>
    </row>
    <row r="65" spans="1:8" s="367" customFormat="1" ht="69" customHeight="1" x14ac:dyDescent="0.2">
      <c r="A65" s="403">
        <f t="shared" si="3"/>
        <v>48</v>
      </c>
      <c r="B65" s="1000" t="s">
        <v>1948</v>
      </c>
      <c r="C65" s="1001">
        <v>177040</v>
      </c>
      <c r="D65" s="1001">
        <v>213678.21999999997</v>
      </c>
      <c r="E65" s="1001">
        <v>212042.17899999997</v>
      </c>
      <c r="F65" s="424">
        <f>E65/D65*100</f>
        <v>99.234343584479504</v>
      </c>
      <c r="G65" s="409" t="s">
        <v>3386</v>
      </c>
      <c r="H65" s="1234" t="s">
        <v>4965</v>
      </c>
    </row>
    <row r="66" spans="1:8" s="367" customFormat="1" ht="69" customHeight="1" x14ac:dyDescent="0.2">
      <c r="A66" s="403">
        <f t="shared" si="3"/>
        <v>49</v>
      </c>
      <c r="B66" s="1000" t="s">
        <v>4002</v>
      </c>
      <c r="C66" s="1001">
        <v>35900</v>
      </c>
      <c r="D66" s="1001">
        <v>61007.79</v>
      </c>
      <c r="E66" s="1001">
        <v>35087.957000000002</v>
      </c>
      <c r="F66" s="424">
        <f t="shared" si="2"/>
        <v>57.513896176209634</v>
      </c>
      <c r="G66" s="409" t="s">
        <v>3386</v>
      </c>
      <c r="H66" s="1235"/>
    </row>
    <row r="67" spans="1:8" s="367" customFormat="1" ht="126" x14ac:dyDescent="0.2">
      <c r="A67" s="403">
        <f t="shared" si="3"/>
        <v>50</v>
      </c>
      <c r="B67" s="1000" t="s">
        <v>4003</v>
      </c>
      <c r="C67" s="1001">
        <v>217600</v>
      </c>
      <c r="D67" s="1001">
        <v>489631.64999999997</v>
      </c>
      <c r="E67" s="1001">
        <v>23302.375999999997</v>
      </c>
      <c r="F67" s="424">
        <f t="shared" si="2"/>
        <v>4.7591645678950698</v>
      </c>
      <c r="G67" s="409" t="s">
        <v>3386</v>
      </c>
      <c r="H67" s="445" t="s">
        <v>4966</v>
      </c>
    </row>
    <row r="68" spans="1:8" s="367" customFormat="1" ht="13.5" customHeight="1" thickBot="1" x14ac:dyDescent="0.25">
      <c r="A68" s="1225" t="s">
        <v>365</v>
      </c>
      <c r="B68" s="1226"/>
      <c r="C68" s="414">
        <f>SUM(C57:C67)</f>
        <v>441740</v>
      </c>
      <c r="D68" s="414">
        <f>SUM(D57:D67)</f>
        <v>765644.49</v>
      </c>
      <c r="E68" s="414">
        <f>SUM(E57:E67)</f>
        <v>271163.64799999999</v>
      </c>
      <c r="F68" s="433">
        <f t="shared" si="2"/>
        <v>35.416391228780341</v>
      </c>
      <c r="G68" s="416"/>
      <c r="H68" s="436"/>
    </row>
    <row r="69" spans="1:8" s="388" customFormat="1" x14ac:dyDescent="0.2">
      <c r="A69" s="437"/>
      <c r="B69" s="438"/>
      <c r="C69" s="437"/>
      <c r="D69" s="437"/>
      <c r="E69" s="437"/>
      <c r="F69" s="439"/>
      <c r="G69" s="440"/>
      <c r="H69" s="441"/>
    </row>
  </sheetData>
  <mergeCells count="10">
    <mergeCell ref="A52:B52"/>
    <mergeCell ref="A55:B55"/>
    <mergeCell ref="H65:H66"/>
    <mergeCell ref="A68:B68"/>
    <mergeCell ref="A1:H1"/>
    <mergeCell ref="A4:B4"/>
    <mergeCell ref="A5:B5"/>
    <mergeCell ref="A6:B6"/>
    <mergeCell ref="A7:B7"/>
    <mergeCell ref="A8:B8"/>
  </mergeCells>
  <printOptions horizontalCentered="1"/>
  <pageMargins left="0.31496062992125984" right="0.31496062992125984" top="0.51181102362204722" bottom="0.43307086614173229" header="0.31496062992125984" footer="0.23622047244094491"/>
  <pageSetup paperSize="9" scale="96" firstPageNumber="307" fitToHeight="0" orientation="landscape" useFirstPageNumber="1" r:id="rId1"/>
  <headerFooter>
    <oddHeader>&amp;L&amp;"Tahoma,Kurzíva"&amp;9Závěrečný účet za rok 2017&amp;R&amp;"Tahoma,Kurzíva"&amp;9Tabulka č. 18</oddHeader>
    <oddFooter>&amp;C&amp;"Tahoma,Obyčejné"&amp;10&amp;P</oddFooter>
  </headerFooter>
  <rowBreaks count="1" manualBreakCount="1">
    <brk id="52" max="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zoomScaleNormal="100" zoomScaleSheetLayoutView="100" workbookViewId="0">
      <selection activeCell="J12" sqref="J12"/>
    </sheetView>
  </sheetViews>
  <sheetFormatPr defaultRowHeight="10.5" x14ac:dyDescent="0.2"/>
  <cols>
    <col min="1" max="1" width="6.42578125" style="366" customWidth="1"/>
    <col min="2" max="2" width="42.7109375" style="367" customWidth="1"/>
    <col min="3" max="4" width="13.140625" style="368" customWidth="1"/>
    <col min="5" max="5" width="13.7109375" style="366" customWidth="1"/>
    <col min="6" max="6" width="8" style="369" customWidth="1"/>
    <col min="7" max="7" width="8.7109375" style="370" customWidth="1"/>
    <col min="8" max="8" width="42.7109375" style="371" customWidth="1"/>
    <col min="9" max="16384" width="9.140625" style="366"/>
  </cols>
  <sheetData>
    <row r="1" spans="1:9" s="365" customFormat="1" ht="18" customHeight="1" x14ac:dyDescent="0.2">
      <c r="A1" s="1229" t="s">
        <v>4967</v>
      </c>
      <c r="B1" s="1229"/>
      <c r="C1" s="1229"/>
      <c r="D1" s="1229"/>
      <c r="E1" s="1229"/>
      <c r="F1" s="1229"/>
      <c r="G1" s="1229"/>
      <c r="H1" s="1229"/>
    </row>
    <row r="2" spans="1:9" ht="12" customHeight="1" x14ac:dyDescent="0.2"/>
    <row r="3" spans="1:9" ht="12" customHeight="1" thickBot="1" x14ac:dyDescent="0.2">
      <c r="A3" s="372"/>
      <c r="F3" s="373" t="s">
        <v>3370</v>
      </c>
    </row>
    <row r="4" spans="1:9" ht="23.25" customHeight="1" x14ac:dyDescent="0.2">
      <c r="A4" s="1230"/>
      <c r="B4" s="1231"/>
      <c r="C4" s="374" t="s">
        <v>4486</v>
      </c>
      <c r="D4" s="374" t="s">
        <v>4487</v>
      </c>
      <c r="E4" s="374" t="s">
        <v>3371</v>
      </c>
      <c r="F4" s="375" t="s">
        <v>3372</v>
      </c>
      <c r="G4" s="376"/>
      <c r="H4" s="377"/>
    </row>
    <row r="5" spans="1:9" ht="12.75" customHeight="1" x14ac:dyDescent="0.2">
      <c r="A5" s="1227" t="s">
        <v>3373</v>
      </c>
      <c r="B5" s="1228"/>
      <c r="C5" s="378">
        <f>C32</f>
        <v>215385</v>
      </c>
      <c r="D5" s="378">
        <f>D32</f>
        <v>879085.74</v>
      </c>
      <c r="E5" s="378">
        <f>E32</f>
        <v>107732.19279</v>
      </c>
      <c r="F5" s="379">
        <f>E5/D5*100</f>
        <v>12.255026772473867</v>
      </c>
      <c r="G5" s="380"/>
      <c r="H5" s="381"/>
    </row>
    <row r="6" spans="1:9" ht="12.75" customHeight="1" x14ac:dyDescent="0.2">
      <c r="A6" s="1227" t="s">
        <v>3375</v>
      </c>
      <c r="B6" s="1228"/>
      <c r="C6" s="382">
        <f>C35</f>
        <v>19507</v>
      </c>
      <c r="D6" s="382">
        <f>D35</f>
        <v>25339.690000000002</v>
      </c>
      <c r="E6" s="382">
        <f>E35</f>
        <v>19240.367999999999</v>
      </c>
      <c r="F6" s="379">
        <f>E6/D6*100</f>
        <v>75.929768675149518</v>
      </c>
      <c r="G6" s="380"/>
      <c r="H6" s="381"/>
    </row>
    <row r="7" spans="1:9" ht="12.75" customHeight="1" x14ac:dyDescent="0.2">
      <c r="A7" s="1227" t="s">
        <v>3376</v>
      </c>
      <c r="B7" s="1228"/>
      <c r="C7" s="382">
        <f>C39</f>
        <v>0</v>
      </c>
      <c r="D7" s="382">
        <f>D39</f>
        <v>852</v>
      </c>
      <c r="E7" s="382">
        <f>E39</f>
        <v>150.04</v>
      </c>
      <c r="F7" s="379">
        <f>E7/D7*100</f>
        <v>17.610328638497652</v>
      </c>
      <c r="G7" s="380"/>
      <c r="H7" s="381"/>
    </row>
    <row r="8" spans="1:9" s="372" customFormat="1" ht="13.5" customHeight="1" thickBot="1" x14ac:dyDescent="0.25">
      <c r="A8" s="1223" t="s">
        <v>365</v>
      </c>
      <c r="B8" s="1224"/>
      <c r="C8" s="383">
        <f>SUM(C5:C7)</f>
        <v>234892</v>
      </c>
      <c r="D8" s="384">
        <f>SUM(D5:D7)</f>
        <v>905277.42999999993</v>
      </c>
      <c r="E8" s="383">
        <f>SUM(E5:E7)</f>
        <v>127122.60079</v>
      </c>
      <c r="F8" s="385">
        <f>E8/D8*100</f>
        <v>14.042391489866263</v>
      </c>
      <c r="G8" s="380"/>
      <c r="H8" s="381"/>
    </row>
    <row r="9" spans="1:9" s="386" customFormat="1" ht="10.5" customHeight="1" x14ac:dyDescent="0.2">
      <c r="B9" s="387"/>
      <c r="C9" s="388"/>
      <c r="D9" s="388"/>
      <c r="E9" s="388"/>
      <c r="F9" s="389"/>
      <c r="G9" s="390"/>
      <c r="H9" s="391"/>
    </row>
    <row r="10" spans="1:9" s="386" customFormat="1" ht="10.5" customHeight="1" x14ac:dyDescent="0.2">
      <c r="B10" s="387"/>
      <c r="C10" s="388"/>
      <c r="D10" s="388"/>
      <c r="E10" s="388"/>
      <c r="F10" s="389"/>
      <c r="G10" s="390"/>
      <c r="H10" s="391"/>
    </row>
    <row r="11" spans="1:9" s="386" customFormat="1" ht="10.5" customHeight="1" thickBot="1" x14ac:dyDescent="0.2">
      <c r="B11" s="387"/>
      <c r="C11" s="388"/>
      <c r="D11" s="388"/>
      <c r="E11" s="388"/>
      <c r="F11" s="389"/>
      <c r="G11" s="390"/>
      <c r="H11" s="373" t="s">
        <v>3370</v>
      </c>
    </row>
    <row r="12" spans="1:9" ht="28.5" customHeight="1" thickBot="1" x14ac:dyDescent="0.25">
      <c r="A12" s="392" t="s">
        <v>3377</v>
      </c>
      <c r="B12" s="393" t="s">
        <v>406</v>
      </c>
      <c r="C12" s="394" t="s">
        <v>4486</v>
      </c>
      <c r="D12" s="394" t="s">
        <v>4487</v>
      </c>
      <c r="E12" s="394" t="s">
        <v>3371</v>
      </c>
      <c r="F12" s="394" t="s">
        <v>3372</v>
      </c>
      <c r="G12" s="394" t="s">
        <v>3378</v>
      </c>
      <c r="H12" s="395" t="s">
        <v>3379</v>
      </c>
    </row>
    <row r="13" spans="1:9" ht="15" customHeight="1" thickBot="1" x14ac:dyDescent="0.2">
      <c r="A13" s="396" t="s">
        <v>3380</v>
      </c>
      <c r="B13" s="397"/>
      <c r="C13" s="398"/>
      <c r="D13" s="398"/>
      <c r="E13" s="399"/>
      <c r="F13" s="400"/>
      <c r="G13" s="401"/>
      <c r="H13" s="402"/>
    </row>
    <row r="14" spans="1:9" s="410" customFormat="1" ht="12.75" x14ac:dyDescent="0.2">
      <c r="A14" s="1076">
        <v>1</v>
      </c>
      <c r="B14" s="1077" t="s">
        <v>3551</v>
      </c>
      <c r="C14" s="1078">
        <v>900</v>
      </c>
      <c r="D14" s="1078">
        <v>654</v>
      </c>
      <c r="E14" s="1078">
        <v>653.88400000000001</v>
      </c>
      <c r="F14" s="1079">
        <f t="shared" ref="F14:F29" si="0">E14/D14*100</f>
        <v>99.982262996941898</v>
      </c>
      <c r="G14" s="446" t="s">
        <v>3381</v>
      </c>
      <c r="H14" s="992" t="s">
        <v>94</v>
      </c>
      <c r="I14" s="92"/>
    </row>
    <row r="15" spans="1:9" s="410" customFormat="1" ht="67.5" customHeight="1" x14ac:dyDescent="0.2">
      <c r="A15" s="403">
        <f>A14+1</f>
        <v>2</v>
      </c>
      <c r="B15" s="1000" t="s">
        <v>3552</v>
      </c>
      <c r="C15" s="1001">
        <v>500</v>
      </c>
      <c r="D15" s="1001">
        <v>300</v>
      </c>
      <c r="E15" s="1001">
        <v>207.79435999999998</v>
      </c>
      <c r="F15" s="404">
        <f t="shared" si="0"/>
        <v>69.264786666666652</v>
      </c>
      <c r="G15" s="409" t="s">
        <v>3381</v>
      </c>
      <c r="H15" s="1047" t="s">
        <v>4968</v>
      </c>
    </row>
    <row r="16" spans="1:9" s="410" customFormat="1" ht="105" x14ac:dyDescent="0.2">
      <c r="A16" s="403">
        <f t="shared" ref="A16:A31" si="1">A15+1</f>
        <v>3</v>
      </c>
      <c r="B16" s="1000" t="s">
        <v>3553</v>
      </c>
      <c r="C16" s="1001">
        <v>40000</v>
      </c>
      <c r="D16" s="1001">
        <v>27950</v>
      </c>
      <c r="E16" s="1001">
        <v>24651.762030000002</v>
      </c>
      <c r="F16" s="424">
        <f t="shared" si="0"/>
        <v>88.199506368515216</v>
      </c>
      <c r="G16" s="409" t="s">
        <v>3381</v>
      </c>
      <c r="H16" s="1049" t="s">
        <v>4969</v>
      </c>
    </row>
    <row r="17" spans="1:8" s="410" customFormat="1" ht="34.5" customHeight="1" x14ac:dyDescent="0.2">
      <c r="A17" s="403">
        <f t="shared" si="1"/>
        <v>4</v>
      </c>
      <c r="B17" s="1000" t="s">
        <v>3554</v>
      </c>
      <c r="C17" s="1001">
        <v>30500</v>
      </c>
      <c r="D17" s="1001">
        <v>37662.810000000005</v>
      </c>
      <c r="E17" s="1001">
        <v>29485.316940000001</v>
      </c>
      <c r="F17" s="424">
        <f t="shared" si="0"/>
        <v>78.287618316317861</v>
      </c>
      <c r="G17" s="408" t="s">
        <v>3381</v>
      </c>
      <c r="H17" s="1019" t="s">
        <v>4970</v>
      </c>
    </row>
    <row r="18" spans="1:8" s="407" customFormat="1" ht="24" customHeight="1" x14ac:dyDescent="0.2">
      <c r="A18" s="403">
        <f t="shared" si="1"/>
        <v>5</v>
      </c>
      <c r="B18" s="1000" t="s">
        <v>872</v>
      </c>
      <c r="C18" s="1001">
        <v>850</v>
      </c>
      <c r="D18" s="1001">
        <v>850</v>
      </c>
      <c r="E18" s="1001">
        <v>850</v>
      </c>
      <c r="F18" s="424">
        <f t="shared" si="0"/>
        <v>100</v>
      </c>
      <c r="G18" s="409" t="s">
        <v>3381</v>
      </c>
      <c r="H18" s="406" t="s">
        <v>94</v>
      </c>
    </row>
    <row r="19" spans="1:8" s="407" customFormat="1" ht="12.75" customHeight="1" x14ac:dyDescent="0.2">
      <c r="A19" s="403">
        <f t="shared" si="1"/>
        <v>6</v>
      </c>
      <c r="B19" s="454" t="s">
        <v>3943</v>
      </c>
      <c r="C19" s="1001">
        <v>0</v>
      </c>
      <c r="D19" s="1001">
        <v>300</v>
      </c>
      <c r="E19" s="1001">
        <v>300</v>
      </c>
      <c r="F19" s="424">
        <f t="shared" si="0"/>
        <v>100</v>
      </c>
      <c r="G19" s="409" t="s">
        <v>3381</v>
      </c>
      <c r="H19" s="406" t="s">
        <v>94</v>
      </c>
    </row>
    <row r="20" spans="1:8" s="407" customFormat="1" ht="12.75" customHeight="1" x14ac:dyDescent="0.2">
      <c r="A20" s="403">
        <f t="shared" si="1"/>
        <v>7</v>
      </c>
      <c r="B20" s="1000" t="s">
        <v>4971</v>
      </c>
      <c r="C20" s="1001">
        <v>300</v>
      </c>
      <c r="D20" s="1001">
        <v>384.4</v>
      </c>
      <c r="E20" s="1001">
        <v>384.38796000000002</v>
      </c>
      <c r="F20" s="404">
        <f t="shared" si="0"/>
        <v>99.996867845993762</v>
      </c>
      <c r="G20" s="1080" t="s">
        <v>3381</v>
      </c>
      <c r="H20" s="406" t="s">
        <v>94</v>
      </c>
    </row>
    <row r="21" spans="1:8" s="407" customFormat="1" ht="67.5" customHeight="1" x14ac:dyDescent="0.2">
      <c r="A21" s="403">
        <f t="shared" si="1"/>
        <v>8</v>
      </c>
      <c r="B21" s="1000" t="s">
        <v>3555</v>
      </c>
      <c r="C21" s="1001">
        <v>3650</v>
      </c>
      <c r="D21" s="1001">
        <v>1675.57</v>
      </c>
      <c r="E21" s="1001">
        <v>1096.1306999999999</v>
      </c>
      <c r="F21" s="404">
        <f t="shared" si="0"/>
        <v>65.418377029906239</v>
      </c>
      <c r="G21" s="1110" t="s">
        <v>3381</v>
      </c>
      <c r="H21" s="406" t="s">
        <v>4972</v>
      </c>
    </row>
    <row r="22" spans="1:8" s="407" customFormat="1" ht="109.5" customHeight="1" x14ac:dyDescent="0.2">
      <c r="A22" s="403">
        <f t="shared" si="1"/>
        <v>9</v>
      </c>
      <c r="B22" s="1000" t="s">
        <v>3556</v>
      </c>
      <c r="C22" s="1001">
        <v>37000</v>
      </c>
      <c r="D22" s="1001">
        <v>37000</v>
      </c>
      <c r="E22" s="1001">
        <v>36552.411999999997</v>
      </c>
      <c r="F22" s="424">
        <f t="shared" si="0"/>
        <v>98.790302702702689</v>
      </c>
      <c r="G22" s="1002" t="s">
        <v>3381</v>
      </c>
      <c r="H22" s="406" t="s">
        <v>4973</v>
      </c>
    </row>
    <row r="23" spans="1:8" s="407" customFormat="1" ht="12.75" customHeight="1" x14ac:dyDescent="0.2">
      <c r="A23" s="403">
        <f t="shared" si="1"/>
        <v>10</v>
      </c>
      <c r="B23" s="1000" t="s">
        <v>250</v>
      </c>
      <c r="C23" s="1001">
        <v>145</v>
      </c>
      <c r="D23" s="1001">
        <v>190.32</v>
      </c>
      <c r="E23" s="1001">
        <v>188.11939999999998</v>
      </c>
      <c r="F23" s="424">
        <f t="shared" si="0"/>
        <v>98.84373686422866</v>
      </c>
      <c r="G23" s="408" t="s">
        <v>3381</v>
      </c>
      <c r="H23" s="406" t="s">
        <v>371</v>
      </c>
    </row>
    <row r="24" spans="1:8" s="407" customFormat="1" ht="12.75" customHeight="1" x14ac:dyDescent="0.2">
      <c r="A24" s="403">
        <f t="shared" si="1"/>
        <v>11</v>
      </c>
      <c r="B24" s="1000" t="s">
        <v>3557</v>
      </c>
      <c r="C24" s="1001">
        <v>2000</v>
      </c>
      <c r="D24" s="1001">
        <v>2684.9</v>
      </c>
      <c r="E24" s="1001">
        <v>2647.64</v>
      </c>
      <c r="F24" s="424">
        <f t="shared" si="0"/>
        <v>98.612238817088155</v>
      </c>
      <c r="G24" s="408" t="s">
        <v>3381</v>
      </c>
      <c r="H24" s="406" t="s">
        <v>371</v>
      </c>
    </row>
    <row r="25" spans="1:8" s="407" customFormat="1" ht="45" customHeight="1" x14ac:dyDescent="0.2">
      <c r="A25" s="403">
        <f t="shared" si="1"/>
        <v>12</v>
      </c>
      <c r="B25" s="1000" t="s">
        <v>3558</v>
      </c>
      <c r="C25" s="1001">
        <v>1713</v>
      </c>
      <c r="D25" s="1001">
        <v>1713</v>
      </c>
      <c r="E25" s="1001">
        <v>1189.4197499999998</v>
      </c>
      <c r="F25" s="404">
        <f t="shared" si="0"/>
        <v>69.434894921190875</v>
      </c>
      <c r="G25" s="408" t="s">
        <v>3381</v>
      </c>
      <c r="H25" s="406" t="s">
        <v>4974</v>
      </c>
    </row>
    <row r="26" spans="1:8" s="407" customFormat="1" ht="57" customHeight="1" x14ac:dyDescent="0.2">
      <c r="A26" s="403">
        <f t="shared" si="1"/>
        <v>13</v>
      </c>
      <c r="B26" s="1000" t="s">
        <v>3559</v>
      </c>
      <c r="C26" s="1001">
        <v>4827</v>
      </c>
      <c r="D26" s="1001">
        <v>4126.6000000000004</v>
      </c>
      <c r="E26" s="1001">
        <v>3507.2924000000003</v>
      </c>
      <c r="F26" s="424">
        <f t="shared" si="0"/>
        <v>84.992303591334277</v>
      </c>
      <c r="G26" s="408" t="s">
        <v>3381</v>
      </c>
      <c r="H26" s="406" t="s">
        <v>4975</v>
      </c>
    </row>
    <row r="27" spans="1:8" s="410" customFormat="1" ht="45" customHeight="1" x14ac:dyDescent="0.2">
      <c r="A27" s="403">
        <f t="shared" si="1"/>
        <v>14</v>
      </c>
      <c r="B27" s="1000" t="s">
        <v>3560</v>
      </c>
      <c r="C27" s="1001">
        <v>0</v>
      </c>
      <c r="D27" s="1001">
        <v>387210</v>
      </c>
      <c r="E27" s="1001">
        <v>0</v>
      </c>
      <c r="F27" s="424">
        <f t="shared" si="0"/>
        <v>0</v>
      </c>
      <c r="G27" s="409" t="s">
        <v>3381</v>
      </c>
      <c r="H27" s="992" t="s">
        <v>4976</v>
      </c>
    </row>
    <row r="28" spans="1:8" s="410" customFormat="1" ht="45" customHeight="1" x14ac:dyDescent="0.2">
      <c r="A28" s="403">
        <f t="shared" si="1"/>
        <v>15</v>
      </c>
      <c r="B28" s="1000" t="s">
        <v>4977</v>
      </c>
      <c r="C28" s="1001">
        <v>0</v>
      </c>
      <c r="D28" s="1001">
        <v>269694</v>
      </c>
      <c r="E28" s="1001">
        <v>0</v>
      </c>
      <c r="F28" s="424">
        <f t="shared" si="0"/>
        <v>0</v>
      </c>
      <c r="G28" s="408" t="s">
        <v>3381</v>
      </c>
      <c r="H28" s="406" t="s">
        <v>4978</v>
      </c>
    </row>
    <row r="29" spans="1:8" s="410" customFormat="1" ht="57" customHeight="1" x14ac:dyDescent="0.2">
      <c r="A29" s="403">
        <f t="shared" si="1"/>
        <v>16</v>
      </c>
      <c r="B29" s="454" t="s">
        <v>4979</v>
      </c>
      <c r="C29" s="1001">
        <v>58000</v>
      </c>
      <c r="D29" s="1001">
        <v>100672.11000000002</v>
      </c>
      <c r="E29" s="1001">
        <v>0</v>
      </c>
      <c r="F29" s="424">
        <f t="shared" si="0"/>
        <v>0</v>
      </c>
      <c r="G29" s="409" t="s">
        <v>3381</v>
      </c>
      <c r="H29" s="991" t="s">
        <v>4980</v>
      </c>
    </row>
    <row r="30" spans="1:8" s="410" customFormat="1" ht="45" customHeight="1" x14ac:dyDescent="0.2">
      <c r="A30" s="403">
        <f t="shared" si="1"/>
        <v>17</v>
      </c>
      <c r="B30" s="454" t="s">
        <v>4981</v>
      </c>
      <c r="C30" s="1001">
        <v>35000</v>
      </c>
      <c r="D30" s="1001">
        <v>0</v>
      </c>
      <c r="E30" s="1001">
        <v>0</v>
      </c>
      <c r="F30" s="424">
        <v>0</v>
      </c>
      <c r="G30" s="409" t="s">
        <v>3381</v>
      </c>
      <c r="H30" s="406" t="s">
        <v>4982</v>
      </c>
    </row>
    <row r="31" spans="1:8" s="407" customFormat="1" ht="12.75" customHeight="1" x14ac:dyDescent="0.2">
      <c r="A31" s="403">
        <f t="shared" si="1"/>
        <v>18</v>
      </c>
      <c r="B31" s="411" t="s">
        <v>4983</v>
      </c>
      <c r="C31" s="412">
        <v>0</v>
      </c>
      <c r="D31" s="412">
        <v>6018.03</v>
      </c>
      <c r="E31" s="412">
        <v>6018.0332500000004</v>
      </c>
      <c r="F31" s="1015">
        <f>E31/D31*100</f>
        <v>100.0000540043835</v>
      </c>
      <c r="G31" s="409" t="s">
        <v>3382</v>
      </c>
      <c r="H31" s="406" t="s">
        <v>94</v>
      </c>
    </row>
    <row r="32" spans="1:8" s="418" customFormat="1" ht="13.5" customHeight="1" thickBot="1" x14ac:dyDescent="0.25">
      <c r="A32" s="1225" t="s">
        <v>365</v>
      </c>
      <c r="B32" s="1226"/>
      <c r="C32" s="414">
        <f>SUM(C14:C31)</f>
        <v>215385</v>
      </c>
      <c r="D32" s="414">
        <f>SUM(D14:D31)</f>
        <v>879085.74</v>
      </c>
      <c r="E32" s="414">
        <f>SUM(E14:E31)</f>
        <v>107732.19279</v>
      </c>
      <c r="F32" s="415">
        <f>E32/D32*100</f>
        <v>12.255026772473867</v>
      </c>
      <c r="G32" s="416"/>
      <c r="H32" s="417"/>
    </row>
    <row r="33" spans="1:8" ht="18" customHeight="1" thickBot="1" x14ac:dyDescent="0.2">
      <c r="A33" s="1006" t="s">
        <v>3391</v>
      </c>
      <c r="B33" s="1007"/>
      <c r="C33" s="1008"/>
      <c r="D33" s="1008"/>
      <c r="E33" s="1009"/>
      <c r="F33" s="1010"/>
      <c r="G33" s="1011"/>
      <c r="H33" s="1012"/>
    </row>
    <row r="34" spans="1:8" s="367" customFormat="1" ht="141.75" customHeight="1" x14ac:dyDescent="0.2">
      <c r="A34" s="423">
        <f>A31+1</f>
        <v>19</v>
      </c>
      <c r="B34" s="1000" t="s">
        <v>398</v>
      </c>
      <c r="C34" s="1001">
        <v>19507</v>
      </c>
      <c r="D34" s="1001">
        <v>25339.690000000002</v>
      </c>
      <c r="E34" s="1001">
        <v>19240.367999999999</v>
      </c>
      <c r="F34" s="424">
        <f>E34/D34*100</f>
        <v>75.929768675149518</v>
      </c>
      <c r="G34" s="425" t="s">
        <v>3386</v>
      </c>
      <c r="H34" s="444" t="s">
        <v>4984</v>
      </c>
    </row>
    <row r="35" spans="1:8" s="367" customFormat="1" ht="11.25" thickBot="1" x14ac:dyDescent="0.25">
      <c r="A35" s="1225" t="s">
        <v>365</v>
      </c>
      <c r="B35" s="1226"/>
      <c r="C35" s="414">
        <f>SUM(C34:C34)</f>
        <v>19507</v>
      </c>
      <c r="D35" s="432">
        <f>SUM(D34:D34)</f>
        <v>25339.690000000002</v>
      </c>
      <c r="E35" s="432">
        <f>SUM(E34:E34)</f>
        <v>19240.367999999999</v>
      </c>
      <c r="F35" s="433">
        <f>E35/D35*100</f>
        <v>75.929768675149518</v>
      </c>
      <c r="G35" s="416"/>
      <c r="H35" s="458"/>
    </row>
    <row r="36" spans="1:8" ht="18" customHeight="1" thickBot="1" x14ac:dyDescent="0.2">
      <c r="A36" s="396" t="s">
        <v>3376</v>
      </c>
      <c r="B36" s="397"/>
      <c r="C36" s="398"/>
      <c r="D36" s="398"/>
      <c r="E36" s="399"/>
      <c r="F36" s="400"/>
      <c r="G36" s="401"/>
      <c r="H36" s="457"/>
    </row>
    <row r="37" spans="1:8" s="367" customFormat="1" ht="89.25" customHeight="1" x14ac:dyDescent="0.2">
      <c r="A37" s="423">
        <f>A34+1</f>
        <v>20</v>
      </c>
      <c r="B37" s="1000" t="s">
        <v>3579</v>
      </c>
      <c r="C37" s="1001">
        <v>0</v>
      </c>
      <c r="D37" s="1001">
        <v>452</v>
      </c>
      <c r="E37" s="1001">
        <v>90.75</v>
      </c>
      <c r="F37" s="424">
        <f>E37/D37*100</f>
        <v>20.077433628318584</v>
      </c>
      <c r="G37" s="435" t="s">
        <v>3386</v>
      </c>
      <c r="H37" s="445" t="s">
        <v>4985</v>
      </c>
    </row>
    <row r="38" spans="1:8" s="367" customFormat="1" ht="57" customHeight="1" x14ac:dyDescent="0.2">
      <c r="A38" s="403">
        <f>A37+1</f>
        <v>21</v>
      </c>
      <c r="B38" s="1000" t="s">
        <v>3582</v>
      </c>
      <c r="C38" s="1001">
        <v>0</v>
      </c>
      <c r="D38" s="1001">
        <v>400</v>
      </c>
      <c r="E38" s="1001">
        <v>59.29</v>
      </c>
      <c r="F38" s="424">
        <f>E38/D38*100</f>
        <v>14.8225</v>
      </c>
      <c r="G38" s="429" t="s">
        <v>3386</v>
      </c>
      <c r="H38" s="445" t="s">
        <v>4986</v>
      </c>
    </row>
    <row r="39" spans="1:8" s="367" customFormat="1" ht="13.5" customHeight="1" thickBot="1" x14ac:dyDescent="0.25">
      <c r="A39" s="1225" t="s">
        <v>365</v>
      </c>
      <c r="B39" s="1226"/>
      <c r="C39" s="414">
        <f>SUM(C37:C38)</f>
        <v>0</v>
      </c>
      <c r="D39" s="414">
        <f>SUM(D37:D38)</f>
        <v>852</v>
      </c>
      <c r="E39" s="414">
        <f>SUM(E37:E38)</f>
        <v>150.04</v>
      </c>
      <c r="F39" s="433">
        <f>E39/D39*100</f>
        <v>17.610328638497652</v>
      </c>
      <c r="G39" s="416"/>
      <c r="H39" s="436"/>
    </row>
    <row r="40" spans="1:8" s="388" customFormat="1" x14ac:dyDescent="0.2">
      <c r="A40" s="437"/>
      <c r="B40" s="438"/>
      <c r="C40" s="437"/>
      <c r="D40" s="437"/>
      <c r="E40" s="437"/>
      <c r="F40" s="439"/>
      <c r="G40" s="440"/>
      <c r="H40" s="441"/>
    </row>
  </sheetData>
  <mergeCells count="9">
    <mergeCell ref="A32:B32"/>
    <mergeCell ref="A35:B35"/>
    <mergeCell ref="A39:B39"/>
    <mergeCell ref="A1:H1"/>
    <mergeCell ref="A4:B4"/>
    <mergeCell ref="A5:B5"/>
    <mergeCell ref="A6:B6"/>
    <mergeCell ref="A7:B7"/>
    <mergeCell ref="A8:B8"/>
  </mergeCells>
  <printOptions horizontalCentered="1"/>
  <pageMargins left="0.31496062992125984" right="0.31496062992125984" top="0.51181102362204722" bottom="0.43307086614173229" header="0.31496062992125984" footer="0.23622047244094491"/>
  <pageSetup paperSize="9" scale="96" firstPageNumber="313" fitToHeight="0" orientation="landscape" useFirstPageNumber="1" r:id="rId1"/>
  <headerFooter>
    <oddHeader>&amp;L&amp;"Tahoma,Kurzíva"&amp;9Závěrečný účet za rok 2017&amp;R&amp;"Tahoma,Kurzíva"&amp;9Tabulka č. 19</oddHeader>
    <oddFooter>&amp;C&amp;"Tahoma,Obyčejné"&amp;10&amp;P</oddFooter>
  </headerFooter>
  <rowBreaks count="1" manualBreakCount="1">
    <brk id="32" max="7"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9"/>
  <sheetViews>
    <sheetView zoomScaleNormal="100" zoomScaleSheetLayoutView="100" workbookViewId="0">
      <selection activeCell="J12" sqref="J12"/>
    </sheetView>
  </sheetViews>
  <sheetFormatPr defaultRowHeight="10.5" x14ac:dyDescent="0.2"/>
  <cols>
    <col min="1" max="1" width="6.42578125" style="366" customWidth="1"/>
    <col min="2" max="2" width="42.7109375" style="367" customWidth="1"/>
    <col min="3" max="4" width="13.140625" style="368" customWidth="1"/>
    <col min="5" max="5" width="13.7109375" style="366" customWidth="1"/>
    <col min="6" max="6" width="8" style="369" customWidth="1"/>
    <col min="7" max="7" width="8.7109375" style="370" customWidth="1"/>
    <col min="8" max="8" width="42.7109375" style="371" customWidth="1"/>
    <col min="9" max="16384" width="9.140625" style="366"/>
  </cols>
  <sheetData>
    <row r="1" spans="1:8" s="365" customFormat="1" ht="18" customHeight="1" x14ac:dyDescent="0.2">
      <c r="A1" s="1229" t="s">
        <v>4987</v>
      </c>
      <c r="B1" s="1229"/>
      <c r="C1" s="1229"/>
      <c r="D1" s="1229"/>
      <c r="E1" s="1229"/>
      <c r="F1" s="1229"/>
      <c r="G1" s="1229"/>
      <c r="H1" s="1229"/>
    </row>
    <row r="2" spans="1:8" ht="12" customHeight="1" x14ac:dyDescent="0.2"/>
    <row r="3" spans="1:8" ht="12" customHeight="1" thickBot="1" x14ac:dyDescent="0.2">
      <c r="A3" s="372"/>
      <c r="F3" s="373" t="s">
        <v>3370</v>
      </c>
    </row>
    <row r="4" spans="1:8" ht="23.25" customHeight="1" x14ac:dyDescent="0.2">
      <c r="A4" s="1230"/>
      <c r="B4" s="1231"/>
      <c r="C4" s="374" t="s">
        <v>4486</v>
      </c>
      <c r="D4" s="374" t="s">
        <v>4487</v>
      </c>
      <c r="E4" s="374" t="s">
        <v>3371</v>
      </c>
      <c r="F4" s="375" t="s">
        <v>3372</v>
      </c>
      <c r="G4" s="376"/>
      <c r="H4" s="377"/>
    </row>
    <row r="5" spans="1:8" ht="12.75" customHeight="1" x14ac:dyDescent="0.2">
      <c r="A5" s="1227" t="s">
        <v>3373</v>
      </c>
      <c r="B5" s="1228"/>
      <c r="C5" s="378">
        <f>C21</f>
        <v>552029</v>
      </c>
      <c r="D5" s="378">
        <f>D21</f>
        <v>543647.82000000018</v>
      </c>
      <c r="E5" s="378">
        <f>E21</f>
        <v>495891.19258999999</v>
      </c>
      <c r="F5" s="379">
        <f>E5/D5*100</f>
        <v>91.215521215554546</v>
      </c>
      <c r="G5" s="380"/>
      <c r="H5" s="381"/>
    </row>
    <row r="6" spans="1:8" ht="12.75" customHeight="1" x14ac:dyDescent="0.2">
      <c r="A6" s="1227" t="s">
        <v>3375</v>
      </c>
      <c r="B6" s="1228"/>
      <c r="C6" s="382">
        <f>C28</f>
        <v>27840</v>
      </c>
      <c r="D6" s="382">
        <f>D28</f>
        <v>34624.799999999996</v>
      </c>
      <c r="E6" s="382">
        <f>E28</f>
        <v>19707.171410000003</v>
      </c>
      <c r="F6" s="379">
        <f>E6/D6*100</f>
        <v>56.916347271319992</v>
      </c>
      <c r="G6" s="380"/>
      <c r="H6" s="381"/>
    </row>
    <row r="7" spans="1:8" ht="12.75" customHeight="1" x14ac:dyDescent="0.2">
      <c r="A7" s="1227" t="s">
        <v>3376</v>
      </c>
      <c r="B7" s="1228"/>
      <c r="C7" s="382">
        <f>C38</f>
        <v>7252</v>
      </c>
      <c r="D7" s="382">
        <f>D38</f>
        <v>20426.240000000002</v>
      </c>
      <c r="E7" s="382">
        <f>E38</f>
        <v>6332.2225899999994</v>
      </c>
      <c r="F7" s="379">
        <f>E7/D7*100</f>
        <v>31.000431748574375</v>
      </c>
      <c r="G7" s="380"/>
      <c r="H7" s="381"/>
    </row>
    <row r="8" spans="1:8" s="372" customFormat="1" ht="13.5" customHeight="1" thickBot="1" x14ac:dyDescent="0.25">
      <c r="A8" s="1223" t="s">
        <v>365</v>
      </c>
      <c r="B8" s="1224"/>
      <c r="C8" s="383">
        <f>SUM(C5:C7)</f>
        <v>587121</v>
      </c>
      <c r="D8" s="384">
        <f>SUM(D5:D7)</f>
        <v>598698.86000000022</v>
      </c>
      <c r="E8" s="383">
        <f>SUM(E5:E7)</f>
        <v>521930.58659000002</v>
      </c>
      <c r="F8" s="385">
        <f>E8/D8*100</f>
        <v>87.17748127831743</v>
      </c>
      <c r="G8" s="380"/>
      <c r="H8" s="381"/>
    </row>
    <row r="9" spans="1:8" s="386" customFormat="1" ht="10.5" customHeight="1" x14ac:dyDescent="0.2">
      <c r="B9" s="387"/>
      <c r="C9" s="388"/>
      <c r="D9" s="388"/>
      <c r="E9" s="388"/>
      <c r="F9" s="389"/>
      <c r="G9" s="390"/>
      <c r="H9" s="391"/>
    </row>
    <row r="10" spans="1:8" s="386" customFormat="1" ht="10.5" customHeight="1" x14ac:dyDescent="0.2">
      <c r="B10" s="387"/>
      <c r="C10" s="388"/>
      <c r="D10" s="388"/>
      <c r="E10" s="388"/>
      <c r="F10" s="389"/>
      <c r="G10" s="390"/>
      <c r="H10" s="391"/>
    </row>
    <row r="11" spans="1:8" s="386" customFormat="1" ht="10.5" customHeight="1" thickBot="1" x14ac:dyDescent="0.2">
      <c r="B11" s="387"/>
      <c r="C11" s="388"/>
      <c r="D11" s="388"/>
      <c r="E11" s="388"/>
      <c r="F11" s="389"/>
      <c r="G11" s="390"/>
      <c r="H11" s="373" t="s">
        <v>3370</v>
      </c>
    </row>
    <row r="12" spans="1:8" ht="28.5" customHeight="1" thickBot="1" x14ac:dyDescent="0.25">
      <c r="A12" s="392" t="s">
        <v>3377</v>
      </c>
      <c r="B12" s="393" t="s">
        <v>406</v>
      </c>
      <c r="C12" s="394" t="s">
        <v>4486</v>
      </c>
      <c r="D12" s="394" t="s">
        <v>4487</v>
      </c>
      <c r="E12" s="394" t="s">
        <v>3371</v>
      </c>
      <c r="F12" s="394" t="s">
        <v>3372</v>
      </c>
      <c r="G12" s="394" t="s">
        <v>3378</v>
      </c>
      <c r="H12" s="395" t="s">
        <v>3379</v>
      </c>
    </row>
    <row r="13" spans="1:8" ht="15" customHeight="1" thickBot="1" x14ac:dyDescent="0.2">
      <c r="A13" s="396" t="s">
        <v>3380</v>
      </c>
      <c r="B13" s="397"/>
      <c r="C13" s="398"/>
      <c r="D13" s="398"/>
      <c r="E13" s="399"/>
      <c r="F13" s="400"/>
      <c r="G13" s="401"/>
      <c r="H13" s="402"/>
    </row>
    <row r="14" spans="1:8" s="407" customFormat="1" ht="67.5" customHeight="1" x14ac:dyDescent="0.2">
      <c r="A14" s="1076">
        <v>1</v>
      </c>
      <c r="B14" s="1077" t="s">
        <v>3574</v>
      </c>
      <c r="C14" s="1078">
        <v>393674</v>
      </c>
      <c r="D14" s="1078">
        <v>393758.71000000008</v>
      </c>
      <c r="E14" s="1078">
        <v>378964.33121999999</v>
      </c>
      <c r="F14" s="1079">
        <f t="shared" ref="F14:F21" si="0">E14/D14*100</f>
        <v>96.242780564777831</v>
      </c>
      <c r="G14" s="1081" t="s">
        <v>3381</v>
      </c>
      <c r="H14" s="444" t="s">
        <v>3575</v>
      </c>
    </row>
    <row r="15" spans="1:8" s="407" customFormat="1" ht="115.5" x14ac:dyDescent="0.2">
      <c r="A15" s="403">
        <f>A14+1</f>
        <v>2</v>
      </c>
      <c r="B15" s="1000" t="s">
        <v>3573</v>
      </c>
      <c r="C15" s="1001">
        <v>87895</v>
      </c>
      <c r="D15" s="1001">
        <v>86718.45</v>
      </c>
      <c r="E15" s="1001">
        <v>67666.120649999983</v>
      </c>
      <c r="F15" s="450">
        <f t="shared" si="0"/>
        <v>78.02967032967031</v>
      </c>
      <c r="G15" s="1080" t="s">
        <v>3381</v>
      </c>
      <c r="H15" s="991" t="s">
        <v>4988</v>
      </c>
    </row>
    <row r="16" spans="1:8" s="407" customFormat="1" ht="105" x14ac:dyDescent="0.2">
      <c r="A16" s="403">
        <f t="shared" ref="A16:A20" si="1">A15+1</f>
        <v>3</v>
      </c>
      <c r="B16" s="1000" t="s">
        <v>3577</v>
      </c>
      <c r="C16" s="1001">
        <v>34779</v>
      </c>
      <c r="D16" s="1001">
        <v>34409</v>
      </c>
      <c r="E16" s="1001">
        <v>32793.071799999998</v>
      </c>
      <c r="F16" s="404">
        <f t="shared" si="0"/>
        <v>95.303762968990668</v>
      </c>
      <c r="G16" s="405" t="s">
        <v>3381</v>
      </c>
      <c r="H16" s="406" t="s">
        <v>4989</v>
      </c>
    </row>
    <row r="17" spans="1:8" s="407" customFormat="1" ht="24" customHeight="1" x14ac:dyDescent="0.2">
      <c r="A17" s="403">
        <f t="shared" si="1"/>
        <v>4</v>
      </c>
      <c r="B17" s="1000" t="s">
        <v>3576</v>
      </c>
      <c r="C17" s="1001">
        <v>25207</v>
      </c>
      <c r="D17" s="1001">
        <v>15998.6</v>
      </c>
      <c r="E17" s="1001">
        <v>7229.81459</v>
      </c>
      <c r="F17" s="404">
        <f t="shared" si="0"/>
        <v>45.190295338342104</v>
      </c>
      <c r="G17" s="405" t="s">
        <v>3381</v>
      </c>
      <c r="H17" s="406" t="s">
        <v>5012</v>
      </c>
    </row>
    <row r="18" spans="1:8" s="407" customFormat="1" ht="34.5" customHeight="1" x14ac:dyDescent="0.2">
      <c r="A18" s="403">
        <f t="shared" si="1"/>
        <v>5</v>
      </c>
      <c r="B18" s="1000" t="s">
        <v>3578</v>
      </c>
      <c r="C18" s="1001">
        <v>10474</v>
      </c>
      <c r="D18" s="1001">
        <v>12633.06</v>
      </c>
      <c r="E18" s="1001">
        <v>9175.6039999999994</v>
      </c>
      <c r="F18" s="404">
        <f t="shared" si="0"/>
        <v>72.63168226858734</v>
      </c>
      <c r="G18" s="1109" t="s">
        <v>3381</v>
      </c>
      <c r="H18" s="406" t="s">
        <v>4990</v>
      </c>
    </row>
    <row r="19" spans="1:8" s="407" customFormat="1" ht="24" customHeight="1" x14ac:dyDescent="0.2">
      <c r="A19" s="403">
        <f t="shared" si="1"/>
        <v>6</v>
      </c>
      <c r="B19" s="1013" t="s">
        <v>4991</v>
      </c>
      <c r="C19" s="1001">
        <v>0</v>
      </c>
      <c r="D19" s="1001">
        <v>30</v>
      </c>
      <c r="E19" s="1001">
        <v>8.5999999999999993E-2</v>
      </c>
      <c r="F19" s="404">
        <f t="shared" si="0"/>
        <v>0.28666666666666663</v>
      </c>
      <c r="G19" s="1080" t="s">
        <v>3381</v>
      </c>
      <c r="H19" s="406" t="s">
        <v>4992</v>
      </c>
    </row>
    <row r="20" spans="1:8" s="407" customFormat="1" ht="34.5" customHeight="1" x14ac:dyDescent="0.2">
      <c r="A20" s="403">
        <f t="shared" si="1"/>
        <v>7</v>
      </c>
      <c r="B20" s="1013" t="s">
        <v>4993</v>
      </c>
      <c r="C20" s="1001">
        <v>0</v>
      </c>
      <c r="D20" s="1001">
        <v>100</v>
      </c>
      <c r="E20" s="1001">
        <v>62.16433</v>
      </c>
      <c r="F20" s="424">
        <f t="shared" si="0"/>
        <v>62.16433</v>
      </c>
      <c r="G20" s="408" t="s">
        <v>3381</v>
      </c>
      <c r="H20" s="406" t="s">
        <v>4994</v>
      </c>
    </row>
    <row r="21" spans="1:8" s="418" customFormat="1" ht="13.5" customHeight="1" thickBot="1" x14ac:dyDescent="0.25">
      <c r="A21" s="1225" t="s">
        <v>365</v>
      </c>
      <c r="B21" s="1226"/>
      <c r="C21" s="414">
        <f>SUM(C14:C20)</f>
        <v>552029</v>
      </c>
      <c r="D21" s="414">
        <f>SUM(D14:D20)</f>
        <v>543647.82000000018</v>
      </c>
      <c r="E21" s="414">
        <f>SUM(E14:E20)</f>
        <v>495891.19258999999</v>
      </c>
      <c r="F21" s="415">
        <f t="shared" si="0"/>
        <v>91.215521215554546</v>
      </c>
      <c r="G21" s="416"/>
      <c r="H21" s="417"/>
    </row>
    <row r="22" spans="1:8" ht="18" customHeight="1" thickBot="1" x14ac:dyDescent="0.2">
      <c r="A22" s="1006" t="s">
        <v>3391</v>
      </c>
      <c r="B22" s="1007"/>
      <c r="C22" s="1008"/>
      <c r="D22" s="1008"/>
      <c r="E22" s="1009"/>
      <c r="F22" s="1010"/>
      <c r="G22" s="1011"/>
      <c r="H22" s="1012"/>
    </row>
    <row r="23" spans="1:8" s="367" customFormat="1" ht="78" customHeight="1" x14ac:dyDescent="0.2">
      <c r="A23" s="423">
        <f>A20+1</f>
        <v>8</v>
      </c>
      <c r="B23" s="1000" t="s">
        <v>372</v>
      </c>
      <c r="C23" s="1001">
        <v>0</v>
      </c>
      <c r="D23" s="1001">
        <v>14780.050000000001</v>
      </c>
      <c r="E23" s="1001">
        <v>8499.6067899999998</v>
      </c>
      <c r="F23" s="424">
        <f t="shared" ref="F23:F28" si="2">E23/D23*100</f>
        <v>57.507293886015262</v>
      </c>
      <c r="G23" s="425" t="s">
        <v>3386</v>
      </c>
      <c r="H23" s="444" t="s">
        <v>4995</v>
      </c>
    </row>
    <row r="24" spans="1:8" s="367" customFormat="1" ht="78" customHeight="1" x14ac:dyDescent="0.2">
      <c r="A24" s="403">
        <f t="shared" ref="A24:A27" si="3">A23+1</f>
        <v>9</v>
      </c>
      <c r="B24" s="1000" t="s">
        <v>370</v>
      </c>
      <c r="C24" s="1001">
        <v>8696</v>
      </c>
      <c r="D24" s="1001">
        <v>6741.5</v>
      </c>
      <c r="E24" s="1001">
        <v>4127.0105999999996</v>
      </c>
      <c r="F24" s="424">
        <f t="shared" si="2"/>
        <v>61.217987094860192</v>
      </c>
      <c r="G24" s="428" t="s">
        <v>3381</v>
      </c>
      <c r="H24" s="992" t="s">
        <v>4996</v>
      </c>
    </row>
    <row r="25" spans="1:8" s="367" customFormat="1" ht="67.5" customHeight="1" x14ac:dyDescent="0.2">
      <c r="A25" s="403">
        <f t="shared" si="3"/>
        <v>10</v>
      </c>
      <c r="B25" s="1000" t="s">
        <v>369</v>
      </c>
      <c r="C25" s="1001">
        <v>17044</v>
      </c>
      <c r="D25" s="1001">
        <v>9572.92</v>
      </c>
      <c r="E25" s="1001">
        <v>5113.8325800000002</v>
      </c>
      <c r="F25" s="424">
        <f t="shared" si="2"/>
        <v>53.419777664495257</v>
      </c>
      <c r="G25" s="429" t="s">
        <v>3381</v>
      </c>
      <c r="H25" s="992" t="s">
        <v>4997</v>
      </c>
    </row>
    <row r="26" spans="1:8" s="367" customFormat="1" ht="57" customHeight="1" x14ac:dyDescent="0.2">
      <c r="A26" s="403">
        <f t="shared" si="3"/>
        <v>11</v>
      </c>
      <c r="B26" s="1000" t="s">
        <v>366</v>
      </c>
      <c r="C26" s="1001">
        <v>2100</v>
      </c>
      <c r="D26" s="1001">
        <v>2626.7</v>
      </c>
      <c r="E26" s="1001">
        <v>1336.0541700000001</v>
      </c>
      <c r="F26" s="424">
        <f t="shared" si="2"/>
        <v>50.864360985266686</v>
      </c>
      <c r="G26" s="429" t="s">
        <v>3381</v>
      </c>
      <c r="H26" s="992" t="s">
        <v>4998</v>
      </c>
    </row>
    <row r="27" spans="1:8" s="367" customFormat="1" ht="73.5" x14ac:dyDescent="0.2">
      <c r="A27" s="403">
        <f t="shared" si="3"/>
        <v>12</v>
      </c>
      <c r="B27" s="1000" t="s">
        <v>368</v>
      </c>
      <c r="C27" s="1001">
        <v>0</v>
      </c>
      <c r="D27" s="1001">
        <v>903.63</v>
      </c>
      <c r="E27" s="1001">
        <v>630.66727000000003</v>
      </c>
      <c r="F27" s="424">
        <f t="shared" si="2"/>
        <v>69.792644113187919</v>
      </c>
      <c r="G27" s="429" t="s">
        <v>3386</v>
      </c>
      <c r="H27" s="406" t="s">
        <v>4999</v>
      </c>
    </row>
    <row r="28" spans="1:8" s="367" customFormat="1" ht="13.5" customHeight="1" thickBot="1" x14ac:dyDescent="0.25">
      <c r="A28" s="1225" t="s">
        <v>365</v>
      </c>
      <c r="B28" s="1226"/>
      <c r="C28" s="414">
        <f>SUM(C23:C27)</f>
        <v>27840</v>
      </c>
      <c r="D28" s="432">
        <f>SUM(D23:D27)</f>
        <v>34624.799999999996</v>
      </c>
      <c r="E28" s="432">
        <f>SUM(E23:E27)</f>
        <v>19707.171410000003</v>
      </c>
      <c r="F28" s="433">
        <f t="shared" si="2"/>
        <v>56.916347271319992</v>
      </c>
      <c r="G28" s="416"/>
      <c r="H28" s="458"/>
    </row>
    <row r="29" spans="1:8" ht="18" customHeight="1" thickBot="1" x14ac:dyDescent="0.2">
      <c r="A29" s="396" t="s">
        <v>3376</v>
      </c>
      <c r="B29" s="397"/>
      <c r="C29" s="398"/>
      <c r="D29" s="398"/>
      <c r="E29" s="399"/>
      <c r="F29" s="400"/>
      <c r="G29" s="401"/>
      <c r="H29" s="457"/>
    </row>
    <row r="30" spans="1:8" s="367" customFormat="1" ht="99" customHeight="1" x14ac:dyDescent="0.2">
      <c r="A30" s="423">
        <f>A27+1</f>
        <v>13</v>
      </c>
      <c r="B30" s="1000" t="s">
        <v>1950</v>
      </c>
      <c r="C30" s="1001">
        <v>5000</v>
      </c>
      <c r="D30" s="1001">
        <v>10911.84</v>
      </c>
      <c r="E30" s="1001">
        <v>2535.797</v>
      </c>
      <c r="F30" s="424">
        <f>E30/D30*100</f>
        <v>23.23894961802959</v>
      </c>
      <c r="G30" s="435" t="s">
        <v>3386</v>
      </c>
      <c r="H30" s="445" t="s">
        <v>5000</v>
      </c>
    </row>
    <row r="31" spans="1:8" s="367" customFormat="1" ht="52.5" x14ac:dyDescent="0.2">
      <c r="A31" s="403">
        <f t="shared" ref="A31:A37" si="4">A30+1</f>
        <v>14</v>
      </c>
      <c r="B31" s="1000" t="s">
        <v>1951</v>
      </c>
      <c r="C31" s="1001">
        <v>70</v>
      </c>
      <c r="D31" s="1001">
        <v>637.91999999999996</v>
      </c>
      <c r="E31" s="1001">
        <v>457.62599999999992</v>
      </c>
      <c r="F31" s="424">
        <f>E31/D31*100</f>
        <v>71.737208427389007</v>
      </c>
      <c r="G31" s="429" t="s">
        <v>3382</v>
      </c>
      <c r="H31" s="445" t="s">
        <v>5001</v>
      </c>
    </row>
    <row r="32" spans="1:8" s="367" customFormat="1" ht="57" customHeight="1" x14ac:dyDescent="0.2">
      <c r="A32" s="403">
        <f t="shared" si="4"/>
        <v>15</v>
      </c>
      <c r="B32" s="1000" t="s">
        <v>1952</v>
      </c>
      <c r="C32" s="1001">
        <v>700</v>
      </c>
      <c r="D32" s="1001">
        <v>606.91999999999996</v>
      </c>
      <c r="E32" s="1001">
        <v>329.12</v>
      </c>
      <c r="F32" s="424">
        <f>E32/D32*100</f>
        <v>54.227904830949711</v>
      </c>
      <c r="G32" s="429" t="s">
        <v>3386</v>
      </c>
      <c r="H32" s="445" t="s">
        <v>5002</v>
      </c>
    </row>
    <row r="33" spans="1:8" s="367" customFormat="1" ht="89.25" customHeight="1" x14ac:dyDescent="0.2">
      <c r="A33" s="403">
        <f t="shared" si="4"/>
        <v>16</v>
      </c>
      <c r="B33" s="1000" t="s">
        <v>3580</v>
      </c>
      <c r="C33" s="1001">
        <v>250</v>
      </c>
      <c r="D33" s="1001">
        <v>3341.79</v>
      </c>
      <c r="E33" s="1001">
        <v>468.89398000000006</v>
      </c>
      <c r="F33" s="424">
        <f>E33/D33*100</f>
        <v>14.031222189305733</v>
      </c>
      <c r="G33" s="429" t="s">
        <v>3386</v>
      </c>
      <c r="H33" s="445" t="s">
        <v>5003</v>
      </c>
    </row>
    <row r="34" spans="1:8" s="367" customFormat="1" ht="24" customHeight="1" x14ac:dyDescent="0.2">
      <c r="A34" s="403">
        <f t="shared" si="4"/>
        <v>17</v>
      </c>
      <c r="B34" s="1000" t="s">
        <v>3581</v>
      </c>
      <c r="C34" s="1001">
        <v>784</v>
      </c>
      <c r="D34" s="1001">
        <v>0</v>
      </c>
      <c r="E34" s="1001">
        <v>0</v>
      </c>
      <c r="F34" s="424">
        <v>0</v>
      </c>
      <c r="G34" s="429" t="s">
        <v>3382</v>
      </c>
      <c r="H34" s="445" t="s">
        <v>5004</v>
      </c>
    </row>
    <row r="35" spans="1:8" s="367" customFormat="1" ht="67.5" customHeight="1" x14ac:dyDescent="0.2">
      <c r="A35" s="403">
        <f t="shared" si="4"/>
        <v>18</v>
      </c>
      <c r="B35" s="1000" t="s">
        <v>1953</v>
      </c>
      <c r="C35" s="1001">
        <v>248</v>
      </c>
      <c r="D35" s="1001">
        <v>3303.01</v>
      </c>
      <c r="E35" s="1001">
        <v>2047.1510099999996</v>
      </c>
      <c r="F35" s="424">
        <f>E35/D35*100</f>
        <v>61.978347325621165</v>
      </c>
      <c r="G35" s="429" t="s">
        <v>3386</v>
      </c>
      <c r="H35" s="445" t="s">
        <v>5005</v>
      </c>
    </row>
    <row r="36" spans="1:8" s="367" customFormat="1" ht="67.5" customHeight="1" x14ac:dyDescent="0.2">
      <c r="A36" s="403">
        <f t="shared" si="4"/>
        <v>19</v>
      </c>
      <c r="B36" s="1000" t="s">
        <v>4005</v>
      </c>
      <c r="C36" s="1001">
        <v>200</v>
      </c>
      <c r="D36" s="1001">
        <v>830.76</v>
      </c>
      <c r="E36" s="1001">
        <v>493.63459999999998</v>
      </c>
      <c r="F36" s="404">
        <f>E36/D36*100</f>
        <v>59.419639847850156</v>
      </c>
      <c r="G36" s="429" t="s">
        <v>3386</v>
      </c>
      <c r="H36" s="445" t="s">
        <v>5006</v>
      </c>
    </row>
    <row r="37" spans="1:8" s="367" customFormat="1" ht="57" customHeight="1" x14ac:dyDescent="0.2">
      <c r="A37" s="403">
        <f t="shared" si="4"/>
        <v>20</v>
      </c>
      <c r="B37" s="1000" t="s">
        <v>4006</v>
      </c>
      <c r="C37" s="1001">
        <v>0</v>
      </c>
      <c r="D37" s="1001">
        <v>794</v>
      </c>
      <c r="E37" s="1001">
        <v>0</v>
      </c>
      <c r="F37" s="424">
        <f>E37/D37*100</f>
        <v>0</v>
      </c>
      <c r="G37" s="429" t="s">
        <v>3386</v>
      </c>
      <c r="H37" s="445" t="s">
        <v>5007</v>
      </c>
    </row>
    <row r="38" spans="1:8" s="367" customFormat="1" ht="13.5" customHeight="1" thickBot="1" x14ac:dyDescent="0.25">
      <c r="A38" s="1225" t="s">
        <v>365</v>
      </c>
      <c r="B38" s="1226"/>
      <c r="C38" s="414">
        <f>SUM(C30:C37)</f>
        <v>7252</v>
      </c>
      <c r="D38" s="414">
        <f>SUM(D30:D37)</f>
        <v>20426.240000000002</v>
      </c>
      <c r="E38" s="414">
        <f>SUM(E30:E37)</f>
        <v>6332.2225899999994</v>
      </c>
      <c r="F38" s="433">
        <f>E38/D38*100</f>
        <v>31.000431748574375</v>
      </c>
      <c r="G38" s="416"/>
      <c r="H38" s="436"/>
    </row>
    <row r="39" spans="1:8" s="388" customFormat="1" x14ac:dyDescent="0.2">
      <c r="A39" s="437"/>
      <c r="B39" s="438"/>
      <c r="C39" s="437"/>
      <c r="D39" s="437"/>
      <c r="E39" s="437"/>
      <c r="F39" s="439"/>
      <c r="G39" s="440"/>
      <c r="H39" s="441"/>
    </row>
  </sheetData>
  <mergeCells count="9">
    <mergeCell ref="A21:B21"/>
    <mergeCell ref="A28:B28"/>
    <mergeCell ref="A38:B38"/>
    <mergeCell ref="A1:H1"/>
    <mergeCell ref="A4:B4"/>
    <mergeCell ref="A5:B5"/>
    <mergeCell ref="A6:B6"/>
    <mergeCell ref="A7:B7"/>
    <mergeCell ref="A8:B8"/>
  </mergeCells>
  <printOptions horizontalCentered="1"/>
  <pageMargins left="0.31496062992125984" right="0.31496062992125984" top="0.51181102362204722" bottom="0.43307086614173229" header="0.31496062992125984" footer="0.23622047244094491"/>
  <pageSetup paperSize="9" scale="96" firstPageNumber="316" fitToHeight="0" orientation="landscape" useFirstPageNumber="1" r:id="rId1"/>
  <headerFooter>
    <oddHeader>&amp;L&amp;"Tahoma,Kurzíva"&amp;9Závěrečný účet za rok 2017&amp;R&amp;"Tahoma,Kurzíva"&amp;9Tabulka č. 20</oddHeader>
    <oddFooter>&amp;C&amp;"Tahoma,Obyčejné"&amp;10&amp;P</oddFooter>
  </headerFooter>
  <rowBreaks count="2" manualBreakCount="2">
    <brk id="18" max="7" man="1"/>
    <brk id="28" max="7"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2"/>
  <sheetViews>
    <sheetView zoomScaleNormal="100" zoomScaleSheetLayoutView="100" workbookViewId="0">
      <selection activeCell="E4" sqref="E4"/>
    </sheetView>
  </sheetViews>
  <sheetFormatPr defaultRowHeight="15" x14ac:dyDescent="0.2"/>
  <cols>
    <col min="1" max="1" width="12.7109375" style="156" bestFit="1" customWidth="1"/>
    <col min="2" max="2" width="66.7109375" style="155" customWidth="1"/>
    <col min="3" max="3" width="16.7109375" style="154" customWidth="1"/>
    <col min="4" max="4" width="10.42578125" style="153" bestFit="1" customWidth="1"/>
    <col min="5" max="16384" width="9.140625" style="153"/>
  </cols>
  <sheetData>
    <row r="1" spans="1:4" ht="31.5" customHeight="1" x14ac:dyDescent="0.2">
      <c r="A1" s="1236" t="s">
        <v>4069</v>
      </c>
      <c r="B1" s="1236"/>
      <c r="C1" s="1236"/>
    </row>
    <row r="2" spans="1:4" ht="15.75" thickBot="1" x14ac:dyDescent="0.25">
      <c r="C2" s="171" t="s">
        <v>2</v>
      </c>
    </row>
    <row r="3" spans="1:4" ht="45.75" customHeight="1" thickBot="1" x14ac:dyDescent="0.25">
      <c r="A3" s="164" t="s">
        <v>887</v>
      </c>
      <c r="B3" s="163" t="s">
        <v>886</v>
      </c>
      <c r="C3" s="162" t="s">
        <v>4046</v>
      </c>
    </row>
    <row r="4" spans="1:4" ht="15.75" customHeight="1" x14ac:dyDescent="0.2">
      <c r="A4" s="161">
        <v>95711</v>
      </c>
      <c r="B4" s="160" t="s">
        <v>885</v>
      </c>
      <c r="C4" s="919">
        <v>15505.25052</v>
      </c>
      <c r="D4" s="159"/>
    </row>
    <row r="5" spans="1:4" ht="15.75" customHeight="1" thickBot="1" x14ac:dyDescent="0.25">
      <c r="A5" s="161">
        <v>3103820</v>
      </c>
      <c r="B5" s="160" t="s">
        <v>1244</v>
      </c>
      <c r="C5" s="919">
        <v>37.200000000000003</v>
      </c>
      <c r="D5" s="159"/>
    </row>
    <row r="6" spans="1:4" ht="18" customHeight="1" thickBot="1" x14ac:dyDescent="0.25">
      <c r="A6" s="1237" t="s">
        <v>4068</v>
      </c>
      <c r="B6" s="1238"/>
      <c r="C6" s="158">
        <f>SUM(C4:C5)</f>
        <v>15542.45052</v>
      </c>
    </row>
    <row r="12" spans="1:4" x14ac:dyDescent="0.2">
      <c r="C12" s="157"/>
    </row>
  </sheetData>
  <mergeCells count="2">
    <mergeCell ref="A1:C1"/>
    <mergeCell ref="A6:B6"/>
  </mergeCells>
  <printOptions horizontalCentered="1"/>
  <pageMargins left="0.39370078740157483" right="0.39370078740157483" top="0.59055118110236227" bottom="0.39370078740157483" header="0.31496062992125984" footer="0.11811023622047245"/>
  <pageSetup paperSize="9" firstPageNumber="319" fitToHeight="0" orientation="portrait" useFirstPageNumber="1" r:id="rId1"/>
  <headerFooter>
    <oddHeader>&amp;L&amp;"Tahoma,Kurzíva"&amp;9Závěrečný účet za rok 2017&amp;R&amp;"Tahoma,Kurzíva"&amp;9Tabulka č. 21</oddHeader>
    <oddFooter>&amp;C&amp;"Tahoma,Obyčejné"&amp;P</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
  <sheetViews>
    <sheetView zoomScaleNormal="100" zoomScaleSheetLayoutView="100" workbookViewId="0">
      <selection activeCell="E4" sqref="E4"/>
    </sheetView>
  </sheetViews>
  <sheetFormatPr defaultRowHeight="15" x14ac:dyDescent="0.2"/>
  <cols>
    <col min="1" max="1" width="12.7109375" style="167" bestFit="1" customWidth="1"/>
    <col min="2" max="2" width="66.7109375" style="165" customWidth="1"/>
    <col min="3" max="3" width="16.7109375" style="166" customWidth="1"/>
    <col min="4" max="4" width="9.140625" style="165" customWidth="1"/>
    <col min="5" max="16384" width="9.140625" style="165"/>
  </cols>
  <sheetData>
    <row r="1" spans="1:3" s="153" customFormat="1" ht="31.5" customHeight="1" x14ac:dyDescent="0.2">
      <c r="A1" s="1236" t="s">
        <v>4047</v>
      </c>
      <c r="B1" s="1236"/>
      <c r="C1" s="1236"/>
    </row>
    <row r="2" spans="1:3" ht="15.75" customHeight="1" thickBot="1" x14ac:dyDescent="0.25">
      <c r="C2" s="171" t="s">
        <v>2</v>
      </c>
    </row>
    <row r="3" spans="1:3" ht="45.75" customHeight="1" thickBot="1" x14ac:dyDescent="0.25">
      <c r="A3" s="164" t="s">
        <v>887</v>
      </c>
      <c r="B3" s="170" t="s">
        <v>886</v>
      </c>
      <c r="C3" s="162" t="s">
        <v>4046</v>
      </c>
    </row>
    <row r="4" spans="1:3" x14ac:dyDescent="0.2">
      <c r="A4" s="161" t="s">
        <v>902</v>
      </c>
      <c r="B4" s="160" t="s">
        <v>901</v>
      </c>
      <c r="C4" s="920">
        <v>0</v>
      </c>
    </row>
    <row r="5" spans="1:3" x14ac:dyDescent="0.2">
      <c r="A5" s="169" t="s">
        <v>900</v>
      </c>
      <c r="B5" s="168" t="s">
        <v>899</v>
      </c>
      <c r="C5" s="919">
        <v>0</v>
      </c>
    </row>
    <row r="6" spans="1:3" x14ac:dyDescent="0.2">
      <c r="A6" s="169" t="s">
        <v>898</v>
      </c>
      <c r="B6" s="168" t="s">
        <v>897</v>
      </c>
      <c r="C6" s="919">
        <v>2.5440000000002301E-2</v>
      </c>
    </row>
    <row r="7" spans="1:3" x14ac:dyDescent="0.2">
      <c r="A7" s="169" t="s">
        <v>896</v>
      </c>
      <c r="B7" s="168" t="s">
        <v>895</v>
      </c>
      <c r="C7" s="919">
        <v>60.512189999999997</v>
      </c>
    </row>
    <row r="8" spans="1:3" x14ac:dyDescent="0.2">
      <c r="A8" s="169" t="s">
        <v>894</v>
      </c>
      <c r="B8" s="168" t="s">
        <v>893</v>
      </c>
      <c r="C8" s="919">
        <v>6.0091599999999996</v>
      </c>
    </row>
    <row r="9" spans="1:3" x14ac:dyDescent="0.2">
      <c r="A9" s="169" t="s">
        <v>892</v>
      </c>
      <c r="B9" s="168" t="s">
        <v>891</v>
      </c>
      <c r="C9" s="919">
        <v>92.841840000000005</v>
      </c>
    </row>
    <row r="10" spans="1:3" ht="15.75" thickBot="1" x14ac:dyDescent="0.25">
      <c r="A10" s="169" t="s">
        <v>890</v>
      </c>
      <c r="B10" s="168" t="s">
        <v>889</v>
      </c>
      <c r="C10" s="919">
        <v>-824.64193</v>
      </c>
    </row>
    <row r="11" spans="1:3" s="153" customFormat="1" ht="18" customHeight="1" thickBot="1" x14ac:dyDescent="0.25">
      <c r="A11" s="1239" t="s">
        <v>888</v>
      </c>
      <c r="B11" s="1240"/>
      <c r="C11" s="184">
        <f>SUM(C4:C10)</f>
        <v>-665.25329999999997</v>
      </c>
    </row>
    <row r="12" spans="1:3" ht="57" customHeight="1" x14ac:dyDescent="0.2"/>
  </sheetData>
  <mergeCells count="2">
    <mergeCell ref="A1:C1"/>
    <mergeCell ref="A11:B11"/>
  </mergeCells>
  <printOptions horizontalCentered="1"/>
  <pageMargins left="0.39370078740157483" right="0.39370078740157483" top="0.59055118110236227" bottom="0.39370078740157483" header="0.31496062992125984" footer="0.11811023622047245"/>
  <pageSetup paperSize="9" firstPageNumber="320" fitToHeight="0" orientation="portrait" useFirstPageNumber="1" r:id="rId1"/>
  <headerFooter>
    <oddHeader>&amp;L&amp;"Tahoma,Kurzíva"&amp;9Závěrečný účet za rok 2017&amp;R&amp;"Tahoma,Kurzíva"&amp;9Tabulka č. 22</oddHeader>
    <oddFooter>&amp;C&amp;"Tahoma,Obyčejné"&amp;P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N1:R31"/>
  <sheetViews>
    <sheetView showGridLines="0" zoomScaleNormal="100" zoomScaleSheetLayoutView="100" workbookViewId="0">
      <selection activeCell="L26" sqref="L26"/>
    </sheetView>
  </sheetViews>
  <sheetFormatPr defaultRowHeight="12.75" x14ac:dyDescent="0.2"/>
  <cols>
    <col min="1" max="14" width="9.140625" style="18"/>
    <col min="15" max="15" width="60" style="19" customWidth="1"/>
    <col min="16" max="16" width="16.7109375" style="19" customWidth="1"/>
    <col min="17" max="17" width="12.140625" style="18" customWidth="1"/>
    <col min="18" max="16384" width="9.140625" style="18"/>
  </cols>
  <sheetData>
    <row r="1" spans="15:16" x14ac:dyDescent="0.2">
      <c r="O1" s="17"/>
      <c r="P1" s="17"/>
    </row>
    <row r="2" spans="15:16" x14ac:dyDescent="0.2">
      <c r="O2" s="17"/>
      <c r="P2" s="17"/>
    </row>
    <row r="10" spans="15:16" x14ac:dyDescent="0.2">
      <c r="O10" s="17"/>
      <c r="P10" s="17"/>
    </row>
    <row r="21" spans="14:18" x14ac:dyDescent="0.2">
      <c r="R21" s="16"/>
    </row>
    <row r="22" spans="14:18" x14ac:dyDescent="0.2">
      <c r="R22" s="16"/>
    </row>
    <row r="23" spans="14:18" x14ac:dyDescent="0.2">
      <c r="N23" s="20"/>
      <c r="R23" s="16"/>
    </row>
    <row r="24" spans="14:18" x14ac:dyDescent="0.2">
      <c r="N24" s="20" t="s">
        <v>19</v>
      </c>
      <c r="R24" s="16"/>
    </row>
    <row r="25" spans="14:18" x14ac:dyDescent="0.2">
      <c r="N25" s="20" t="s">
        <v>20</v>
      </c>
      <c r="R25" s="16"/>
    </row>
    <row r="26" spans="14:18" x14ac:dyDescent="0.2">
      <c r="N26" s="20" t="s">
        <v>21</v>
      </c>
      <c r="R26" s="16"/>
    </row>
    <row r="27" spans="14:18" x14ac:dyDescent="0.2">
      <c r="N27" s="20" t="s">
        <v>22</v>
      </c>
      <c r="R27" s="16"/>
    </row>
    <row r="28" spans="14:18" x14ac:dyDescent="0.2">
      <c r="N28" s="20" t="s">
        <v>23</v>
      </c>
      <c r="R28" s="16"/>
    </row>
    <row r="29" spans="14:18" x14ac:dyDescent="0.2">
      <c r="N29" s="20"/>
      <c r="R29" s="16"/>
    </row>
    <row r="30" spans="14:18" x14ac:dyDescent="0.2">
      <c r="O30" s="21"/>
      <c r="P30" s="21"/>
      <c r="Q30" s="22"/>
      <c r="R30" s="16"/>
    </row>
    <row r="31" spans="14:18" x14ac:dyDescent="0.2">
      <c r="O31" s="23"/>
      <c r="P31" s="23"/>
      <c r="Q31" s="16"/>
      <c r="R31" s="16"/>
    </row>
  </sheetData>
  <customSheetViews>
    <customSheetView guid="{53E72506-0B1D-4F4A-A157-6DE69D2E678D}" showPageBreaks="1" showGridLines="0" printArea="1">
      <selection activeCell="I42" sqref="I42"/>
      <pageMargins left="0.78740157480314965" right="0.78740157480314965" top="0.98425196850393704" bottom="0.98425196850393704" header="0.51181102362204722" footer="0.51181102362204722"/>
      <pageSetup paperSize="9" firstPageNumber="149" orientation="landscape" useFirstPageNumber="1" r:id="rId1"/>
      <headerFooter alignWithMargins="0">
        <oddHeader>&amp;L&amp;"Tahoma,Kurzíva"&amp;9Závěrečný účet za rok 2014&amp;R&amp;"Tahoma,Kurzíva"&amp;9Graf č. 3</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53" orientation="landscape" useFirstPageNumber="1" r:id="rId2"/>
  <headerFooter scaleWithDoc="0" alignWithMargins="0">
    <oddHeader>&amp;L&amp;"Tahoma,Kurzíva"&amp;9Závěrečný účet za rok 2017&amp;R&amp;"Tahoma,Kurzíva"&amp;9Graf č. 3</oddHeader>
    <oddFooter>&amp;C&amp;"Tahoma,Obyčejné"&amp;P</oddFooter>
  </headerFooter>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6"/>
  <sheetViews>
    <sheetView zoomScaleNormal="100" zoomScaleSheetLayoutView="100" workbookViewId="0">
      <selection activeCell="E4" sqref="E4"/>
    </sheetView>
  </sheetViews>
  <sheetFormatPr defaultRowHeight="15" x14ac:dyDescent="0.2"/>
  <cols>
    <col min="1" max="1" width="12.7109375" style="172" bestFit="1" customWidth="1"/>
    <col min="2" max="2" width="66.7109375" style="155" customWidth="1"/>
    <col min="3" max="3" width="16.7109375" style="154" customWidth="1"/>
    <col min="4" max="16384" width="9.140625" style="153"/>
  </cols>
  <sheetData>
    <row r="1" spans="1:3" ht="31.5" customHeight="1" x14ac:dyDescent="0.2">
      <c r="A1" s="1236" t="s">
        <v>4048</v>
      </c>
      <c r="B1" s="1236"/>
      <c r="C1" s="1236"/>
    </row>
    <row r="2" spans="1:3" ht="15.75" customHeight="1" thickBot="1" x14ac:dyDescent="0.25">
      <c r="C2" s="189" t="s">
        <v>2</v>
      </c>
    </row>
    <row r="3" spans="1:3" s="173" customFormat="1" ht="45.75" customHeight="1" thickBot="1" x14ac:dyDescent="0.25">
      <c r="A3" s="164" t="s">
        <v>887</v>
      </c>
      <c r="B3" s="163" t="s">
        <v>886</v>
      </c>
      <c r="C3" s="162" t="s">
        <v>4046</v>
      </c>
    </row>
    <row r="4" spans="1:3" s="173" customFormat="1" ht="15" customHeight="1" x14ac:dyDescent="0.2">
      <c r="A4" s="921" t="s">
        <v>945</v>
      </c>
      <c r="B4" s="922" t="s">
        <v>944</v>
      </c>
      <c r="C4" s="920">
        <v>0</v>
      </c>
    </row>
    <row r="5" spans="1:3" s="173" customFormat="1" ht="15" customHeight="1" x14ac:dyDescent="0.2">
      <c r="A5" s="923" t="s">
        <v>943</v>
      </c>
      <c r="B5" s="924" t="s">
        <v>942</v>
      </c>
      <c r="C5" s="925">
        <v>0</v>
      </c>
    </row>
    <row r="6" spans="1:3" s="173" customFormat="1" ht="15" customHeight="1" x14ac:dyDescent="0.2">
      <c r="A6" s="923" t="s">
        <v>941</v>
      </c>
      <c r="B6" s="924" t="s">
        <v>940</v>
      </c>
      <c r="C6" s="925">
        <v>89.655320000000003</v>
      </c>
    </row>
    <row r="7" spans="1:3" s="173" customFormat="1" ht="15" customHeight="1" x14ac:dyDescent="0.2">
      <c r="A7" s="923" t="s">
        <v>939</v>
      </c>
      <c r="B7" s="924" t="s">
        <v>938</v>
      </c>
      <c r="C7" s="925">
        <v>0</v>
      </c>
    </row>
    <row r="8" spans="1:3" s="173" customFormat="1" ht="15" customHeight="1" x14ac:dyDescent="0.2">
      <c r="A8" s="923" t="s">
        <v>937</v>
      </c>
      <c r="B8" s="924" t="s">
        <v>936</v>
      </c>
      <c r="C8" s="925">
        <v>12.58244</v>
      </c>
    </row>
    <row r="9" spans="1:3" s="173" customFormat="1" ht="12.75" x14ac:dyDescent="0.2">
      <c r="A9" s="923" t="s">
        <v>935</v>
      </c>
      <c r="B9" s="926" t="s">
        <v>934</v>
      </c>
      <c r="C9" s="927">
        <v>204.41657000000001</v>
      </c>
    </row>
    <row r="10" spans="1:3" s="173" customFormat="1" ht="15" customHeight="1" x14ac:dyDescent="0.2">
      <c r="A10" s="923" t="s">
        <v>933</v>
      </c>
      <c r="B10" s="924" t="s">
        <v>932</v>
      </c>
      <c r="C10" s="925">
        <v>5.8700000000000002E-3</v>
      </c>
    </row>
    <row r="11" spans="1:3" s="173" customFormat="1" ht="15" customHeight="1" x14ac:dyDescent="0.2">
      <c r="A11" s="923" t="s">
        <v>931</v>
      </c>
      <c r="B11" s="924" t="s">
        <v>930</v>
      </c>
      <c r="C11" s="925">
        <v>0</v>
      </c>
    </row>
    <row r="12" spans="1:3" s="173" customFormat="1" ht="15" customHeight="1" x14ac:dyDescent="0.2">
      <c r="A12" s="923" t="s">
        <v>929</v>
      </c>
      <c r="B12" s="924" t="s">
        <v>928</v>
      </c>
      <c r="C12" s="925">
        <v>3.2309999999999999</v>
      </c>
    </row>
    <row r="13" spans="1:3" s="173" customFormat="1" ht="15" customHeight="1" x14ac:dyDescent="0.2">
      <c r="A13" s="923" t="s">
        <v>927</v>
      </c>
      <c r="B13" s="924" t="s">
        <v>926</v>
      </c>
      <c r="C13" s="925">
        <v>0</v>
      </c>
    </row>
    <row r="14" spans="1:3" s="173" customFormat="1" ht="15" customHeight="1" x14ac:dyDescent="0.2">
      <c r="A14" s="923" t="s">
        <v>925</v>
      </c>
      <c r="B14" s="924" t="s">
        <v>924</v>
      </c>
      <c r="C14" s="925">
        <v>12.60543</v>
      </c>
    </row>
    <row r="15" spans="1:3" s="173" customFormat="1" ht="15" customHeight="1" x14ac:dyDescent="0.2">
      <c r="A15" s="923" t="s">
        <v>923</v>
      </c>
      <c r="B15" s="924" t="s">
        <v>922</v>
      </c>
      <c r="C15" s="925">
        <v>12.08071</v>
      </c>
    </row>
    <row r="16" spans="1:3" s="173" customFormat="1" ht="15" customHeight="1" x14ac:dyDescent="0.2">
      <c r="A16" s="923" t="s">
        <v>921</v>
      </c>
      <c r="B16" s="924" t="s">
        <v>920</v>
      </c>
      <c r="C16" s="925">
        <v>3.9649999999999999</v>
      </c>
    </row>
    <row r="17" spans="1:3" s="173" customFormat="1" ht="15" customHeight="1" x14ac:dyDescent="0.2">
      <c r="A17" s="928" t="s">
        <v>919</v>
      </c>
      <c r="B17" s="929" t="s">
        <v>918</v>
      </c>
      <c r="C17" s="925">
        <v>0</v>
      </c>
    </row>
    <row r="18" spans="1:3" s="173" customFormat="1" ht="15" customHeight="1" x14ac:dyDescent="0.2">
      <c r="A18" s="928" t="s">
        <v>917</v>
      </c>
      <c r="B18" s="929" t="s">
        <v>916</v>
      </c>
      <c r="C18" s="925">
        <v>0</v>
      </c>
    </row>
    <row r="19" spans="1:3" s="173" customFormat="1" ht="15" customHeight="1" x14ac:dyDescent="0.2">
      <c r="A19" s="928" t="s">
        <v>915</v>
      </c>
      <c r="B19" s="929" t="s">
        <v>914</v>
      </c>
      <c r="C19" s="925">
        <v>0</v>
      </c>
    </row>
    <row r="20" spans="1:3" s="173" customFormat="1" ht="15" customHeight="1" x14ac:dyDescent="0.2">
      <c r="A20" s="928" t="s">
        <v>913</v>
      </c>
      <c r="B20" s="929" t="s">
        <v>912</v>
      </c>
      <c r="C20" s="925">
        <v>3.1830400000000001</v>
      </c>
    </row>
    <row r="21" spans="1:3" s="173" customFormat="1" ht="15" customHeight="1" x14ac:dyDescent="0.2">
      <c r="A21" s="928" t="s">
        <v>911</v>
      </c>
      <c r="B21" s="929" t="s">
        <v>910</v>
      </c>
      <c r="C21" s="925">
        <v>0</v>
      </c>
    </row>
    <row r="22" spans="1:3" s="173" customFormat="1" ht="15" customHeight="1" x14ac:dyDescent="0.2">
      <c r="A22" s="928" t="s">
        <v>909</v>
      </c>
      <c r="B22" s="929" t="s">
        <v>908</v>
      </c>
      <c r="C22" s="925">
        <v>0</v>
      </c>
    </row>
    <row r="23" spans="1:3" s="173" customFormat="1" ht="15" customHeight="1" x14ac:dyDescent="0.2">
      <c r="A23" s="928" t="s">
        <v>907</v>
      </c>
      <c r="B23" s="929" t="s">
        <v>906</v>
      </c>
      <c r="C23" s="925">
        <v>116.03675</v>
      </c>
    </row>
    <row r="24" spans="1:3" s="173" customFormat="1" ht="15" customHeight="1" thickBot="1" x14ac:dyDescent="0.25">
      <c r="A24" s="923" t="s">
        <v>905</v>
      </c>
      <c r="B24" s="924" t="s">
        <v>904</v>
      </c>
      <c r="C24" s="925">
        <v>0</v>
      </c>
    </row>
    <row r="25" spans="1:3" s="173" customFormat="1" ht="18" customHeight="1" thickBot="1" x14ac:dyDescent="0.25">
      <c r="A25" s="1239" t="s">
        <v>903</v>
      </c>
      <c r="B25" s="1240"/>
      <c r="C25" s="184">
        <f>SUM(C4:C24)</f>
        <v>457.76213000000001</v>
      </c>
    </row>
    <row r="26" spans="1:3" ht="15" customHeight="1" x14ac:dyDescent="0.2">
      <c r="A26" s="1241"/>
      <c r="B26" s="1242"/>
      <c r="C26" s="1243"/>
    </row>
    <row r="27" spans="1:3" ht="16.5" customHeight="1" x14ac:dyDescent="0.2"/>
    <row r="36" spans="1:3" x14ac:dyDescent="0.2">
      <c r="A36" s="1244"/>
      <c r="B36" s="1244"/>
      <c r="C36" s="1244"/>
    </row>
  </sheetData>
  <mergeCells count="4">
    <mergeCell ref="A1:C1"/>
    <mergeCell ref="A25:B25"/>
    <mergeCell ref="A26:C26"/>
    <mergeCell ref="A36:C36"/>
  </mergeCells>
  <printOptions horizontalCentered="1"/>
  <pageMargins left="0.39370078740157483" right="0.39370078740157483" top="0.59055118110236227" bottom="0.39370078740157483" header="0.31496062992125984" footer="0.11811023622047245"/>
  <pageSetup paperSize="9" firstPageNumber="321" fitToHeight="0" orientation="portrait" useFirstPageNumber="1" r:id="rId1"/>
  <headerFooter>
    <oddHeader>&amp;L&amp;"Tahoma,Kurzíva"&amp;9Závěrečný účet za rok 2017&amp;R&amp;"Tahoma,Kurzíva"&amp;9Tabulka č. 23</oddHeader>
    <oddFooter>&amp;C&amp;"Tahoma,Obyčejné"&amp;P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0"/>
  <sheetViews>
    <sheetView zoomScaleNormal="100" zoomScaleSheetLayoutView="100" workbookViewId="0">
      <selection activeCell="E4" sqref="E4"/>
    </sheetView>
  </sheetViews>
  <sheetFormatPr defaultRowHeight="14.25" x14ac:dyDescent="0.2"/>
  <cols>
    <col min="1" max="1" width="12.7109375" style="177" bestFit="1" customWidth="1"/>
    <col min="2" max="2" width="66.7109375" style="176" customWidth="1"/>
    <col min="3" max="3" width="16.7109375" style="175" customWidth="1"/>
    <col min="4" max="4" width="5.5703125" style="174" customWidth="1"/>
    <col min="5" max="5" width="9" style="174" bestFit="1" customWidth="1"/>
    <col min="6" max="6" width="70.140625" style="174" bestFit="1" customWidth="1"/>
    <col min="7" max="16384" width="9.140625" style="174"/>
  </cols>
  <sheetData>
    <row r="1" spans="1:3" ht="31.5" customHeight="1" x14ac:dyDescent="0.2">
      <c r="A1" s="1236" t="s">
        <v>4049</v>
      </c>
      <c r="B1" s="1236"/>
      <c r="C1" s="1236"/>
    </row>
    <row r="2" spans="1:3" ht="15" thickBot="1" x14ac:dyDescent="0.25">
      <c r="C2" s="189" t="s">
        <v>2</v>
      </c>
    </row>
    <row r="3" spans="1:3" ht="45.75" customHeight="1" thickBot="1" x14ac:dyDescent="0.25">
      <c r="A3" s="164" t="s">
        <v>887</v>
      </c>
      <c r="B3" s="163" t="s">
        <v>886</v>
      </c>
      <c r="C3" s="162" t="s">
        <v>4046</v>
      </c>
    </row>
    <row r="4" spans="1:3" s="185" customFormat="1" ht="15" x14ac:dyDescent="0.2">
      <c r="A4" s="930" t="s">
        <v>1223</v>
      </c>
      <c r="B4" s="931" t="s">
        <v>1222</v>
      </c>
      <c r="C4" s="932">
        <v>0</v>
      </c>
    </row>
    <row r="5" spans="1:3" s="183" customFormat="1" ht="26.25" customHeight="1" x14ac:dyDescent="0.2">
      <c r="A5" s="933" t="s">
        <v>1221</v>
      </c>
      <c r="B5" s="934" t="s">
        <v>1220</v>
      </c>
      <c r="C5" s="935">
        <v>229.74325999999999</v>
      </c>
    </row>
    <row r="6" spans="1:3" s="183" customFormat="1" ht="15" x14ac:dyDescent="0.2">
      <c r="A6" s="933" t="s">
        <v>1219</v>
      </c>
      <c r="B6" s="934" t="s">
        <v>4050</v>
      </c>
      <c r="C6" s="935">
        <v>0</v>
      </c>
    </row>
    <row r="7" spans="1:3" s="185" customFormat="1" ht="15" x14ac:dyDescent="0.2">
      <c r="A7" s="933" t="s">
        <v>1218</v>
      </c>
      <c r="B7" s="936" t="s">
        <v>1217</v>
      </c>
      <c r="C7" s="935">
        <v>138.02096</v>
      </c>
    </row>
    <row r="8" spans="1:3" s="183" customFormat="1" ht="15" x14ac:dyDescent="0.2">
      <c r="A8" s="933" t="s">
        <v>1216</v>
      </c>
      <c r="B8" s="934" t="s">
        <v>1215</v>
      </c>
      <c r="C8" s="935">
        <v>298.19427999999999</v>
      </c>
    </row>
    <row r="9" spans="1:3" s="183" customFormat="1" ht="15" x14ac:dyDescent="0.2">
      <c r="A9" s="933" t="s">
        <v>1214</v>
      </c>
      <c r="B9" s="934" t="s">
        <v>1213</v>
      </c>
      <c r="C9" s="935">
        <v>275.33461999999997</v>
      </c>
    </row>
    <row r="10" spans="1:3" s="183" customFormat="1" ht="15" x14ac:dyDescent="0.2">
      <c r="A10" s="933" t="s">
        <v>1212</v>
      </c>
      <c r="B10" s="934" t="s">
        <v>1211</v>
      </c>
      <c r="C10" s="935">
        <v>217.93759</v>
      </c>
    </row>
    <row r="11" spans="1:3" s="183" customFormat="1" ht="15" x14ac:dyDescent="0.2">
      <c r="A11" s="933" t="s">
        <v>1210</v>
      </c>
      <c r="B11" s="936" t="s">
        <v>1209</v>
      </c>
      <c r="C11" s="935">
        <v>121.21617000000001</v>
      </c>
    </row>
    <row r="12" spans="1:3" s="183" customFormat="1" ht="15" x14ac:dyDescent="0.2">
      <c r="A12" s="933">
        <v>62331205</v>
      </c>
      <c r="B12" s="934" t="s">
        <v>1208</v>
      </c>
      <c r="C12" s="935">
        <v>47.567999999999998</v>
      </c>
    </row>
    <row r="13" spans="1:3" s="183" customFormat="1" ht="15" x14ac:dyDescent="0.2">
      <c r="A13" s="933">
        <v>62331639</v>
      </c>
      <c r="B13" s="934" t="s">
        <v>1207</v>
      </c>
      <c r="C13" s="935">
        <v>118.28709000000001</v>
      </c>
    </row>
    <row r="14" spans="1:3" s="183" customFormat="1" ht="25.5" customHeight="1" x14ac:dyDescent="0.2">
      <c r="A14" s="933">
        <v>62331493</v>
      </c>
      <c r="B14" s="934" t="s">
        <v>1206</v>
      </c>
      <c r="C14" s="935">
        <v>42.424050000000001</v>
      </c>
    </row>
    <row r="15" spans="1:3" s="183" customFormat="1" ht="15" x14ac:dyDescent="0.2">
      <c r="A15" s="933">
        <v>62331558</v>
      </c>
      <c r="B15" s="934" t="s">
        <v>1205</v>
      </c>
      <c r="C15" s="935">
        <v>135.78</v>
      </c>
    </row>
    <row r="16" spans="1:3" s="183" customFormat="1" ht="15" x14ac:dyDescent="0.2">
      <c r="A16" s="933">
        <v>62331582</v>
      </c>
      <c r="B16" s="934" t="s">
        <v>1204</v>
      </c>
      <c r="C16" s="935">
        <v>186.16</v>
      </c>
    </row>
    <row r="17" spans="1:5" s="183" customFormat="1" ht="15" x14ac:dyDescent="0.2">
      <c r="A17" s="933" t="s">
        <v>4051</v>
      </c>
      <c r="B17" s="937" t="s">
        <v>1203</v>
      </c>
      <c r="C17" s="935">
        <v>55.063560000000003</v>
      </c>
    </row>
    <row r="18" spans="1:5" s="183" customFormat="1" ht="15" x14ac:dyDescent="0.2">
      <c r="A18" s="933">
        <v>62331540</v>
      </c>
      <c r="B18" s="934" t="s">
        <v>1202</v>
      </c>
      <c r="C18" s="935">
        <v>159.80568</v>
      </c>
    </row>
    <row r="19" spans="1:5" s="183" customFormat="1" ht="15" x14ac:dyDescent="0.2">
      <c r="A19" s="933" t="s">
        <v>1201</v>
      </c>
      <c r="B19" s="934" t="s">
        <v>1200</v>
      </c>
      <c r="C19" s="935">
        <v>104.59677000000001</v>
      </c>
    </row>
    <row r="20" spans="1:5" s="183" customFormat="1" ht="25.5" customHeight="1" x14ac:dyDescent="0.2">
      <c r="A20" s="933" t="s">
        <v>1199</v>
      </c>
      <c r="B20" s="936" t="s">
        <v>1198</v>
      </c>
      <c r="C20" s="935">
        <v>182.03206</v>
      </c>
    </row>
    <row r="21" spans="1:5" s="183" customFormat="1" ht="15" x14ac:dyDescent="0.2">
      <c r="A21" s="938" t="s">
        <v>1197</v>
      </c>
      <c r="B21" s="939" t="s">
        <v>4052</v>
      </c>
      <c r="C21" s="935">
        <v>169.00040999999999</v>
      </c>
      <c r="E21" s="940"/>
    </row>
    <row r="22" spans="1:5" s="183" customFormat="1" ht="15" x14ac:dyDescent="0.2">
      <c r="A22" s="933" t="s">
        <v>1196</v>
      </c>
      <c r="B22" s="936" t="s">
        <v>1195</v>
      </c>
      <c r="C22" s="935">
        <v>106.78310999999999</v>
      </c>
    </row>
    <row r="23" spans="1:5" s="183" customFormat="1" ht="15" x14ac:dyDescent="0.2">
      <c r="A23" s="933" t="s">
        <v>1194</v>
      </c>
      <c r="B23" s="934" t="s">
        <v>4053</v>
      </c>
      <c r="C23" s="935">
        <v>26.151910000000001</v>
      </c>
    </row>
    <row r="24" spans="1:5" s="183" customFormat="1" ht="15" x14ac:dyDescent="0.2">
      <c r="A24" s="933">
        <v>47813113</v>
      </c>
      <c r="B24" s="934" t="s">
        <v>1192</v>
      </c>
      <c r="C24" s="935">
        <v>245.69032000000001</v>
      </c>
    </row>
    <row r="25" spans="1:5" s="183" customFormat="1" ht="15" x14ac:dyDescent="0.2">
      <c r="A25" s="933" t="s">
        <v>1191</v>
      </c>
      <c r="B25" s="934" t="s">
        <v>1190</v>
      </c>
      <c r="C25" s="935">
        <v>84.227069999999998</v>
      </c>
    </row>
    <row r="26" spans="1:5" s="183" customFormat="1" ht="15" x14ac:dyDescent="0.2">
      <c r="A26" s="933" t="s">
        <v>1189</v>
      </c>
      <c r="B26" s="934" t="s">
        <v>1188</v>
      </c>
      <c r="C26" s="935">
        <v>39.346359999999997</v>
      </c>
    </row>
    <row r="27" spans="1:5" s="183" customFormat="1" ht="25.5" customHeight="1" x14ac:dyDescent="0.2">
      <c r="A27" s="933" t="s">
        <v>1187</v>
      </c>
      <c r="B27" s="934" t="s">
        <v>1186</v>
      </c>
      <c r="C27" s="935">
        <v>97.327560000000005</v>
      </c>
    </row>
    <row r="28" spans="1:5" s="183" customFormat="1" ht="25.5" customHeight="1" x14ac:dyDescent="0.2">
      <c r="A28" s="933" t="s">
        <v>1185</v>
      </c>
      <c r="B28" s="934" t="s">
        <v>2025</v>
      </c>
      <c r="C28" s="935">
        <v>68.872969999999995</v>
      </c>
    </row>
    <row r="29" spans="1:5" s="183" customFormat="1" ht="15" x14ac:dyDescent="0.2">
      <c r="A29" s="933" t="s">
        <v>1184</v>
      </c>
      <c r="B29" s="934" t="s">
        <v>1183</v>
      </c>
      <c r="C29" s="935">
        <v>28.908169999999998</v>
      </c>
    </row>
    <row r="30" spans="1:5" s="183" customFormat="1" ht="15" x14ac:dyDescent="0.2">
      <c r="A30" s="933" t="s">
        <v>1182</v>
      </c>
      <c r="B30" s="934" t="s">
        <v>1181</v>
      </c>
      <c r="C30" s="935">
        <v>100.98526</v>
      </c>
    </row>
    <row r="31" spans="1:5" s="183" customFormat="1" ht="15" x14ac:dyDescent="0.2">
      <c r="A31" s="933" t="s">
        <v>1180</v>
      </c>
      <c r="B31" s="934" t="s">
        <v>1179</v>
      </c>
      <c r="C31" s="935">
        <v>52.603879999999997</v>
      </c>
    </row>
    <row r="32" spans="1:5" s="183" customFormat="1" ht="15" x14ac:dyDescent="0.2">
      <c r="A32" s="933" t="s">
        <v>1178</v>
      </c>
      <c r="B32" s="934" t="s">
        <v>689</v>
      </c>
      <c r="C32" s="935">
        <v>93.774910000000006</v>
      </c>
    </row>
    <row r="33" spans="1:3" s="183" customFormat="1" ht="25.5" customHeight="1" x14ac:dyDescent="0.2">
      <c r="A33" s="933" t="s">
        <v>1177</v>
      </c>
      <c r="B33" s="934" t="s">
        <v>1176</v>
      </c>
      <c r="C33" s="935">
        <v>0</v>
      </c>
    </row>
    <row r="34" spans="1:3" s="183" customFormat="1" ht="25.5" customHeight="1" x14ac:dyDescent="0.2">
      <c r="A34" s="933" t="s">
        <v>1175</v>
      </c>
      <c r="B34" s="934" t="s">
        <v>1174</v>
      </c>
      <c r="C34" s="935">
        <v>123.75749</v>
      </c>
    </row>
    <row r="35" spans="1:3" s="183" customFormat="1" ht="15" x14ac:dyDescent="0.2">
      <c r="A35" s="933" t="s">
        <v>1173</v>
      </c>
      <c r="B35" s="934" t="s">
        <v>1172</v>
      </c>
      <c r="C35" s="935">
        <v>165.84914000000001</v>
      </c>
    </row>
    <row r="36" spans="1:3" s="183" customFormat="1" ht="15" x14ac:dyDescent="0.2">
      <c r="A36" s="933" t="s">
        <v>1171</v>
      </c>
      <c r="B36" s="934" t="s">
        <v>2039</v>
      </c>
      <c r="C36" s="935">
        <v>50.930219999999998</v>
      </c>
    </row>
    <row r="37" spans="1:3" s="183" customFormat="1" ht="25.5" customHeight="1" x14ac:dyDescent="0.2">
      <c r="A37" s="933" t="s">
        <v>1170</v>
      </c>
      <c r="B37" s="936" t="s">
        <v>1169</v>
      </c>
      <c r="C37" s="935">
        <v>51.317360000000001</v>
      </c>
    </row>
    <row r="38" spans="1:3" s="183" customFormat="1" ht="15" x14ac:dyDescent="0.2">
      <c r="A38" s="933" t="s">
        <v>1168</v>
      </c>
      <c r="B38" s="934" t="s">
        <v>1167</v>
      </c>
      <c r="C38" s="935">
        <v>159.25797</v>
      </c>
    </row>
    <row r="39" spans="1:3" s="183" customFormat="1" ht="15" x14ac:dyDescent="0.2">
      <c r="A39" s="933" t="s">
        <v>1166</v>
      </c>
      <c r="B39" s="934" t="s">
        <v>4054</v>
      </c>
      <c r="C39" s="935">
        <v>166.27838</v>
      </c>
    </row>
    <row r="40" spans="1:3" s="183" customFormat="1" ht="15" x14ac:dyDescent="0.2">
      <c r="A40" s="933" t="s">
        <v>1164</v>
      </c>
      <c r="B40" s="936" t="s">
        <v>1163</v>
      </c>
      <c r="C40" s="935">
        <v>0</v>
      </c>
    </row>
    <row r="41" spans="1:3" s="183" customFormat="1" ht="15" x14ac:dyDescent="0.2">
      <c r="A41" s="933" t="s">
        <v>1162</v>
      </c>
      <c r="B41" s="934" t="s">
        <v>1161</v>
      </c>
      <c r="C41" s="935">
        <v>105.44182000000001</v>
      </c>
    </row>
    <row r="42" spans="1:3" s="183" customFormat="1" ht="25.5" customHeight="1" x14ac:dyDescent="0.2">
      <c r="A42" s="933" t="s">
        <v>1160</v>
      </c>
      <c r="B42" s="934" t="s">
        <v>1159</v>
      </c>
      <c r="C42" s="935">
        <v>78.066909999999893</v>
      </c>
    </row>
    <row r="43" spans="1:3" s="183" customFormat="1" ht="15" x14ac:dyDescent="0.2">
      <c r="A43" s="933" t="s">
        <v>1158</v>
      </c>
      <c r="B43" s="934" t="s">
        <v>1157</v>
      </c>
      <c r="C43" s="935">
        <v>167.54812000000001</v>
      </c>
    </row>
    <row r="44" spans="1:3" s="183" customFormat="1" ht="15" x14ac:dyDescent="0.2">
      <c r="A44" s="933">
        <v>62331566</v>
      </c>
      <c r="B44" s="934" t="s">
        <v>1156</v>
      </c>
      <c r="C44" s="935">
        <v>136.97408999999999</v>
      </c>
    </row>
    <row r="45" spans="1:3" s="183" customFormat="1" ht="15" x14ac:dyDescent="0.2">
      <c r="A45" s="933">
        <v>62331515</v>
      </c>
      <c r="B45" s="934" t="s">
        <v>1155</v>
      </c>
      <c r="C45" s="935">
        <v>231.33136999999999</v>
      </c>
    </row>
    <row r="46" spans="1:3" s="183" customFormat="1" ht="15" x14ac:dyDescent="0.2">
      <c r="A46" s="933" t="s">
        <v>1154</v>
      </c>
      <c r="B46" s="934" t="s">
        <v>1153</v>
      </c>
      <c r="C46" s="935">
        <v>59.568109999999997</v>
      </c>
    </row>
    <row r="47" spans="1:3" s="183" customFormat="1" ht="15" x14ac:dyDescent="0.2">
      <c r="A47" s="933" t="s">
        <v>1152</v>
      </c>
      <c r="B47" s="934" t="s">
        <v>1151</v>
      </c>
      <c r="C47" s="935">
        <v>15.438709999999899</v>
      </c>
    </row>
    <row r="48" spans="1:3" s="183" customFormat="1" ht="25.5" customHeight="1" x14ac:dyDescent="0.2">
      <c r="A48" s="933" t="s">
        <v>1150</v>
      </c>
      <c r="B48" s="934" t="s">
        <v>1149</v>
      </c>
      <c r="C48" s="935">
        <v>137.32112000000001</v>
      </c>
    </row>
    <row r="49" spans="1:3" s="183" customFormat="1" ht="15" x14ac:dyDescent="0.2">
      <c r="A49" s="933" t="s">
        <v>1148</v>
      </c>
      <c r="B49" s="934" t="s">
        <v>1147</v>
      </c>
      <c r="C49" s="935">
        <v>294.18380999999999</v>
      </c>
    </row>
    <row r="50" spans="1:3" s="183" customFormat="1" ht="15" x14ac:dyDescent="0.2">
      <c r="A50" s="933" t="s">
        <v>1146</v>
      </c>
      <c r="B50" s="934" t="s">
        <v>1145</v>
      </c>
      <c r="C50" s="935">
        <v>105.87657</v>
      </c>
    </row>
    <row r="51" spans="1:3" s="183" customFormat="1" ht="25.5" customHeight="1" x14ac:dyDescent="0.2">
      <c r="A51" s="933">
        <v>47813083</v>
      </c>
      <c r="B51" s="934" t="s">
        <v>1144</v>
      </c>
      <c r="C51" s="935">
        <v>120.38706999999999</v>
      </c>
    </row>
    <row r="52" spans="1:3" s="183" customFormat="1" ht="15" x14ac:dyDescent="0.2">
      <c r="A52" s="933" t="s">
        <v>1143</v>
      </c>
      <c r="B52" s="934" t="s">
        <v>1142</v>
      </c>
      <c r="C52" s="935">
        <v>281.41068000000001</v>
      </c>
    </row>
    <row r="53" spans="1:3" s="183" customFormat="1" ht="15" x14ac:dyDescent="0.2">
      <c r="A53" s="933">
        <v>47813121</v>
      </c>
      <c r="B53" s="934" t="s">
        <v>1141</v>
      </c>
      <c r="C53" s="935">
        <v>156.7303</v>
      </c>
    </row>
    <row r="54" spans="1:3" s="183" customFormat="1" ht="25.5" customHeight="1" x14ac:dyDescent="0.2">
      <c r="A54" s="933" t="s">
        <v>4055</v>
      </c>
      <c r="B54" s="934" t="s">
        <v>1140</v>
      </c>
      <c r="C54" s="935">
        <v>160.09759</v>
      </c>
    </row>
    <row r="55" spans="1:3" s="183" customFormat="1" ht="25.5" customHeight="1" x14ac:dyDescent="0.2">
      <c r="A55" s="933" t="s">
        <v>1139</v>
      </c>
      <c r="B55" s="934" t="s">
        <v>1138</v>
      </c>
      <c r="C55" s="935">
        <v>33.283360000000101</v>
      </c>
    </row>
    <row r="56" spans="1:3" s="183" customFormat="1" ht="15" x14ac:dyDescent="0.2">
      <c r="A56" s="933" t="s">
        <v>1137</v>
      </c>
      <c r="B56" s="934" t="s">
        <v>1136</v>
      </c>
      <c r="C56" s="935">
        <v>29.859839999999998</v>
      </c>
    </row>
    <row r="57" spans="1:3" s="183" customFormat="1" ht="15" x14ac:dyDescent="0.2">
      <c r="A57" s="933">
        <v>14450909</v>
      </c>
      <c r="B57" s="934" t="s">
        <v>1135</v>
      </c>
      <c r="C57" s="935">
        <v>162.07987</v>
      </c>
    </row>
    <row r="58" spans="1:3" s="183" customFormat="1" ht="25.5" customHeight="1" x14ac:dyDescent="0.2">
      <c r="A58" s="933" t="s">
        <v>1134</v>
      </c>
      <c r="B58" s="934" t="s">
        <v>1133</v>
      </c>
      <c r="C58" s="935">
        <v>10.89096</v>
      </c>
    </row>
    <row r="59" spans="1:3" s="183" customFormat="1" ht="15" x14ac:dyDescent="0.2">
      <c r="A59" s="933" t="s">
        <v>1132</v>
      </c>
      <c r="B59" s="934" t="s">
        <v>1131</v>
      </c>
      <c r="C59" s="935">
        <v>298.57328999999999</v>
      </c>
    </row>
    <row r="60" spans="1:3" s="183" customFormat="1" ht="15" x14ac:dyDescent="0.2">
      <c r="A60" s="933" t="s">
        <v>1130</v>
      </c>
      <c r="B60" s="934" t="s">
        <v>1129</v>
      </c>
      <c r="C60" s="935">
        <v>43.210129999999999</v>
      </c>
    </row>
    <row r="61" spans="1:3" s="183" customFormat="1" ht="25.5" customHeight="1" x14ac:dyDescent="0.2">
      <c r="A61" s="933" t="s">
        <v>1128</v>
      </c>
      <c r="B61" s="934" t="s">
        <v>1127</v>
      </c>
      <c r="C61" s="935">
        <v>0</v>
      </c>
    </row>
    <row r="62" spans="1:3" s="183" customFormat="1" ht="15" x14ac:dyDescent="0.2">
      <c r="A62" s="933" t="s">
        <v>1126</v>
      </c>
      <c r="B62" s="934" t="s">
        <v>1125</v>
      </c>
      <c r="C62" s="935">
        <v>211.98756</v>
      </c>
    </row>
    <row r="63" spans="1:3" s="183" customFormat="1" ht="15" x14ac:dyDescent="0.2">
      <c r="A63" s="933" t="s">
        <v>1124</v>
      </c>
      <c r="B63" s="934" t="s">
        <v>1123</v>
      </c>
      <c r="C63" s="935">
        <v>814.73603000000003</v>
      </c>
    </row>
    <row r="64" spans="1:3" s="183" customFormat="1" ht="15" x14ac:dyDescent="0.2">
      <c r="A64" s="941" t="s">
        <v>1122</v>
      </c>
      <c r="B64" s="934" t="s">
        <v>1121</v>
      </c>
      <c r="C64" s="935">
        <v>152.01122000000001</v>
      </c>
    </row>
    <row r="65" spans="1:3" s="183" customFormat="1" ht="15" x14ac:dyDescent="0.2">
      <c r="A65" s="941">
        <v>14451093</v>
      </c>
      <c r="B65" s="942" t="s">
        <v>1120</v>
      </c>
      <c r="C65" s="935">
        <v>103.13074</v>
      </c>
    </row>
    <row r="66" spans="1:3" s="183" customFormat="1" ht="15" x14ac:dyDescent="0.2">
      <c r="A66" s="933">
        <v>13644327</v>
      </c>
      <c r="B66" s="934" t="s">
        <v>1119</v>
      </c>
      <c r="C66" s="935">
        <v>149.56611000000001</v>
      </c>
    </row>
    <row r="67" spans="1:3" s="183" customFormat="1" ht="15" x14ac:dyDescent="0.2">
      <c r="A67" s="941" t="s">
        <v>1118</v>
      </c>
      <c r="B67" s="936" t="s">
        <v>1117</v>
      </c>
      <c r="C67" s="935">
        <v>75.755690000000001</v>
      </c>
    </row>
    <row r="68" spans="1:3" s="183" customFormat="1" ht="15" x14ac:dyDescent="0.2">
      <c r="A68" s="933">
        <v>66932581</v>
      </c>
      <c r="B68" s="934" t="s">
        <v>1116</v>
      </c>
      <c r="C68" s="935">
        <v>186.96197000000001</v>
      </c>
    </row>
    <row r="69" spans="1:3" s="183" customFormat="1" ht="25.5" customHeight="1" x14ac:dyDescent="0.2">
      <c r="A69" s="933">
        <v>68321261</v>
      </c>
      <c r="B69" s="934" t="s">
        <v>1115</v>
      </c>
      <c r="C69" s="935">
        <v>7.8012299999999799</v>
      </c>
    </row>
    <row r="70" spans="1:3" s="183" customFormat="1" ht="15" x14ac:dyDescent="0.2">
      <c r="A70" s="933">
        <v>13644271</v>
      </c>
      <c r="B70" s="934" t="s">
        <v>1114</v>
      </c>
      <c r="C70" s="935">
        <v>175.93226999999999</v>
      </c>
    </row>
    <row r="71" spans="1:3" s="183" customFormat="1" ht="15" x14ac:dyDescent="0.2">
      <c r="A71" s="943">
        <v>13644289</v>
      </c>
      <c r="B71" s="944" t="s">
        <v>1113</v>
      </c>
      <c r="C71" s="935">
        <v>259.88493</v>
      </c>
    </row>
    <row r="72" spans="1:3" s="183" customFormat="1" ht="15" x14ac:dyDescent="0.2">
      <c r="A72" s="933" t="s">
        <v>1112</v>
      </c>
      <c r="B72" s="942" t="s">
        <v>1111</v>
      </c>
      <c r="C72" s="935">
        <v>297.82069000000001</v>
      </c>
    </row>
    <row r="73" spans="1:3" s="183" customFormat="1" ht="15" x14ac:dyDescent="0.2">
      <c r="A73" s="933">
        <v>13644254</v>
      </c>
      <c r="B73" s="934" t="s">
        <v>1110</v>
      </c>
      <c r="C73" s="935">
        <v>208.09380999999999</v>
      </c>
    </row>
    <row r="74" spans="1:3" s="183" customFormat="1" ht="15" x14ac:dyDescent="0.2">
      <c r="A74" s="933" t="s">
        <v>1109</v>
      </c>
      <c r="B74" s="942" t="s">
        <v>1108</v>
      </c>
      <c r="C74" s="935">
        <v>8.1820699999999995</v>
      </c>
    </row>
    <row r="75" spans="1:3" s="183" customFormat="1" ht="15" x14ac:dyDescent="0.2">
      <c r="A75" s="933" t="s">
        <v>1107</v>
      </c>
      <c r="B75" s="934" t="s">
        <v>1106</v>
      </c>
      <c r="C75" s="935">
        <v>0</v>
      </c>
    </row>
    <row r="76" spans="1:3" s="183" customFormat="1" ht="15" x14ac:dyDescent="0.2">
      <c r="A76" s="941" t="s">
        <v>1105</v>
      </c>
      <c r="B76" s="934" t="s">
        <v>1104</v>
      </c>
      <c r="C76" s="935">
        <v>210.98356000000001</v>
      </c>
    </row>
    <row r="77" spans="1:3" s="183" customFormat="1" ht="15" x14ac:dyDescent="0.2">
      <c r="A77" s="941" t="s">
        <v>1103</v>
      </c>
      <c r="B77" s="945" t="s">
        <v>1102</v>
      </c>
      <c r="C77" s="935">
        <v>287.60917000000001</v>
      </c>
    </row>
    <row r="78" spans="1:3" s="183" customFormat="1" ht="15" x14ac:dyDescent="0.2">
      <c r="A78" s="933" t="s">
        <v>1101</v>
      </c>
      <c r="B78" s="934" t="s">
        <v>1100</v>
      </c>
      <c r="C78" s="935">
        <v>42.788490000000003</v>
      </c>
    </row>
    <row r="79" spans="1:3" s="183" customFormat="1" ht="15" x14ac:dyDescent="0.2">
      <c r="A79" s="941">
        <v>18054455</v>
      </c>
      <c r="B79" s="942" t="s">
        <v>1099</v>
      </c>
      <c r="C79" s="935">
        <v>43.125729999999997</v>
      </c>
    </row>
    <row r="80" spans="1:3" s="183" customFormat="1" ht="15" x14ac:dyDescent="0.2">
      <c r="A80" s="933" t="s">
        <v>1098</v>
      </c>
      <c r="B80" s="934" t="s">
        <v>1097</v>
      </c>
      <c r="C80" s="935">
        <v>213.62693999999999</v>
      </c>
    </row>
    <row r="81" spans="1:5" s="183" customFormat="1" ht="15" x14ac:dyDescent="0.2">
      <c r="A81" s="933" t="s">
        <v>1096</v>
      </c>
      <c r="B81" s="934" t="s">
        <v>1095</v>
      </c>
      <c r="C81" s="935">
        <v>15.5</v>
      </c>
    </row>
    <row r="82" spans="1:5" s="183" customFormat="1" ht="15" x14ac:dyDescent="0.2">
      <c r="A82" s="933" t="s">
        <v>1094</v>
      </c>
      <c r="B82" s="936" t="s">
        <v>1093</v>
      </c>
      <c r="C82" s="935">
        <v>155.44907000000001</v>
      </c>
      <c r="E82" s="940"/>
    </row>
    <row r="83" spans="1:5" s="183" customFormat="1" ht="15" x14ac:dyDescent="0.2">
      <c r="A83" s="938" t="s">
        <v>1092</v>
      </c>
      <c r="B83" s="946" t="s">
        <v>4056</v>
      </c>
      <c r="C83" s="947">
        <v>46.578400000000002</v>
      </c>
      <c r="E83" s="940"/>
    </row>
    <row r="84" spans="1:5" s="183" customFormat="1" ht="25.5" customHeight="1" x14ac:dyDescent="0.2">
      <c r="A84" s="933" t="s">
        <v>1091</v>
      </c>
      <c r="B84" s="934" t="s">
        <v>1090</v>
      </c>
      <c r="C84" s="935">
        <v>61.664299999999997</v>
      </c>
    </row>
    <row r="85" spans="1:5" s="183" customFormat="1" ht="15" x14ac:dyDescent="0.2">
      <c r="A85" s="933" t="s">
        <v>4057</v>
      </c>
      <c r="B85" s="934" t="s">
        <v>1089</v>
      </c>
      <c r="C85" s="935">
        <v>299.25720999999999</v>
      </c>
    </row>
    <row r="86" spans="1:5" s="183" customFormat="1" ht="15" x14ac:dyDescent="0.2">
      <c r="A86" s="933" t="s">
        <v>1088</v>
      </c>
      <c r="B86" s="934" t="s">
        <v>4058</v>
      </c>
      <c r="C86" s="935">
        <v>24.66555</v>
      </c>
    </row>
    <row r="87" spans="1:5" s="183" customFormat="1" ht="15" x14ac:dyDescent="0.2">
      <c r="A87" s="933">
        <v>13643479</v>
      </c>
      <c r="B87" s="934" t="s">
        <v>1086</v>
      </c>
      <c r="C87" s="935">
        <v>272.90723000000003</v>
      </c>
      <c r="E87" s="940"/>
    </row>
    <row r="88" spans="1:5" s="183" customFormat="1" ht="15" x14ac:dyDescent="0.2">
      <c r="A88" s="938" t="s">
        <v>1085</v>
      </c>
      <c r="B88" s="946" t="s">
        <v>4059</v>
      </c>
      <c r="C88" s="935">
        <v>247.01911999999999</v>
      </c>
      <c r="E88" s="940"/>
    </row>
    <row r="89" spans="1:5" s="183" customFormat="1" ht="25.5" customHeight="1" x14ac:dyDescent="0.2">
      <c r="A89" s="941" t="s">
        <v>1083</v>
      </c>
      <c r="B89" s="934" t="s">
        <v>4060</v>
      </c>
      <c r="C89" s="935">
        <v>125.94289999999999</v>
      </c>
    </row>
    <row r="90" spans="1:5" s="183" customFormat="1" ht="15" customHeight="1" x14ac:dyDescent="0.2">
      <c r="A90" s="941" t="s">
        <v>4061</v>
      </c>
      <c r="B90" s="942" t="s">
        <v>1081</v>
      </c>
      <c r="C90" s="935">
        <v>72.77</v>
      </c>
    </row>
    <row r="91" spans="1:5" s="183" customFormat="1" ht="25.5" customHeight="1" x14ac:dyDescent="0.2">
      <c r="A91" s="941">
        <v>64628124</v>
      </c>
      <c r="B91" s="934" t="s">
        <v>1080</v>
      </c>
      <c r="C91" s="935">
        <v>32.347859999999997</v>
      </c>
    </row>
    <row r="92" spans="1:5" s="183" customFormat="1" ht="25.5" customHeight="1" x14ac:dyDescent="0.2">
      <c r="A92" s="933" t="s">
        <v>1079</v>
      </c>
      <c r="B92" s="934" t="s">
        <v>1078</v>
      </c>
      <c r="C92" s="935">
        <v>33.743400000000001</v>
      </c>
    </row>
    <row r="93" spans="1:5" s="183" customFormat="1" ht="15" x14ac:dyDescent="0.2">
      <c r="A93" s="941" t="s">
        <v>1077</v>
      </c>
      <c r="B93" s="934" t="s">
        <v>1076</v>
      </c>
      <c r="C93" s="935">
        <v>0</v>
      </c>
    </row>
    <row r="94" spans="1:5" s="183" customFormat="1" ht="25.5" customHeight="1" x14ac:dyDescent="0.2">
      <c r="A94" s="941" t="s">
        <v>1075</v>
      </c>
      <c r="B94" s="934" t="s">
        <v>1074</v>
      </c>
      <c r="C94" s="935">
        <v>47.459380000000003</v>
      </c>
    </row>
    <row r="95" spans="1:5" s="183" customFormat="1" ht="15" x14ac:dyDescent="0.2">
      <c r="A95" s="941">
        <v>13644319</v>
      </c>
      <c r="B95" s="936" t="s">
        <v>1073</v>
      </c>
      <c r="C95" s="935">
        <v>28.5235099999997</v>
      </c>
    </row>
    <row r="96" spans="1:5" s="183" customFormat="1" ht="15" x14ac:dyDescent="0.2">
      <c r="A96" s="933" t="s">
        <v>1072</v>
      </c>
      <c r="B96" s="934" t="s">
        <v>1071</v>
      </c>
      <c r="C96" s="935">
        <v>36.39414</v>
      </c>
    </row>
    <row r="97" spans="1:3" s="183" customFormat="1" ht="15" x14ac:dyDescent="0.2">
      <c r="A97" s="933" t="s">
        <v>1070</v>
      </c>
      <c r="B97" s="934" t="s">
        <v>1069</v>
      </c>
      <c r="C97" s="935">
        <v>28.677949999999999</v>
      </c>
    </row>
    <row r="98" spans="1:3" s="183" customFormat="1" ht="25.5" customHeight="1" x14ac:dyDescent="0.2">
      <c r="A98" s="933">
        <v>66741335</v>
      </c>
      <c r="B98" s="942" t="s">
        <v>1068</v>
      </c>
      <c r="C98" s="935">
        <v>55.582000000000001</v>
      </c>
    </row>
    <row r="99" spans="1:3" s="183" customFormat="1" ht="15" x14ac:dyDescent="0.2">
      <c r="A99" s="933" t="s">
        <v>1067</v>
      </c>
      <c r="B99" s="942" t="s">
        <v>1066</v>
      </c>
      <c r="C99" s="935">
        <v>55.38682</v>
      </c>
    </row>
    <row r="100" spans="1:3" s="183" customFormat="1" ht="25.5" customHeight="1" x14ac:dyDescent="0.2">
      <c r="A100" s="933">
        <v>64628159</v>
      </c>
      <c r="B100" s="942" t="s">
        <v>1065</v>
      </c>
      <c r="C100" s="935">
        <v>43.794519999999999</v>
      </c>
    </row>
    <row r="101" spans="1:3" s="183" customFormat="1" ht="15" x14ac:dyDescent="0.2">
      <c r="A101" s="933" t="s">
        <v>1064</v>
      </c>
      <c r="B101" s="942" t="s">
        <v>1063</v>
      </c>
      <c r="C101" s="935">
        <v>41.627980000000001</v>
      </c>
    </row>
    <row r="102" spans="1:3" s="183" customFormat="1" ht="15" x14ac:dyDescent="0.2">
      <c r="A102" s="933" t="s">
        <v>1062</v>
      </c>
      <c r="B102" s="942" t="s">
        <v>1061</v>
      </c>
      <c r="C102" s="935">
        <v>12.541410000000001</v>
      </c>
    </row>
    <row r="103" spans="1:3" s="183" customFormat="1" ht="15" x14ac:dyDescent="0.2">
      <c r="A103" s="933" t="s">
        <v>1060</v>
      </c>
      <c r="B103" s="934" t="s">
        <v>1059</v>
      </c>
      <c r="C103" s="935">
        <v>8.9544999999999995</v>
      </c>
    </row>
    <row r="104" spans="1:3" s="183" customFormat="1" ht="15" x14ac:dyDescent="0.2">
      <c r="A104" s="933">
        <v>64628183</v>
      </c>
      <c r="B104" s="934" t="s">
        <v>1058</v>
      </c>
      <c r="C104" s="935">
        <v>111.63543</v>
      </c>
    </row>
    <row r="105" spans="1:3" s="183" customFormat="1" ht="15" x14ac:dyDescent="0.2">
      <c r="A105" s="948">
        <v>63024616</v>
      </c>
      <c r="B105" s="942" t="s">
        <v>1057</v>
      </c>
      <c r="C105" s="935">
        <v>118.82858</v>
      </c>
    </row>
    <row r="106" spans="1:3" s="183" customFormat="1" ht="15" x14ac:dyDescent="0.2">
      <c r="A106" s="948">
        <v>70640700</v>
      </c>
      <c r="B106" s="934" t="s">
        <v>1056</v>
      </c>
      <c r="C106" s="935">
        <v>104.89516999999999</v>
      </c>
    </row>
    <row r="107" spans="1:3" s="183" customFormat="1" ht="15" x14ac:dyDescent="0.2">
      <c r="A107" s="948">
        <v>70640696</v>
      </c>
      <c r="B107" s="934" t="s">
        <v>2053</v>
      </c>
      <c r="C107" s="935">
        <v>0</v>
      </c>
    </row>
    <row r="108" spans="1:3" s="183" customFormat="1" ht="25.5" customHeight="1" x14ac:dyDescent="0.2">
      <c r="A108" s="948">
        <v>64125912</v>
      </c>
      <c r="B108" s="934" t="s">
        <v>1055</v>
      </c>
      <c r="C108" s="935">
        <v>60.501550000000002</v>
      </c>
    </row>
    <row r="109" spans="1:3" s="183" customFormat="1" ht="15" x14ac:dyDescent="0.2">
      <c r="A109" s="948">
        <v>70640718</v>
      </c>
      <c r="B109" s="934" t="s">
        <v>1054</v>
      </c>
      <c r="C109" s="935">
        <v>64.409649999999999</v>
      </c>
    </row>
    <row r="110" spans="1:3" s="183" customFormat="1" ht="15" x14ac:dyDescent="0.2">
      <c r="A110" s="948" t="s">
        <v>1053</v>
      </c>
      <c r="B110" s="934" t="s">
        <v>1052</v>
      </c>
      <c r="C110" s="935">
        <v>0</v>
      </c>
    </row>
    <row r="111" spans="1:3" s="183" customFormat="1" ht="15" customHeight="1" x14ac:dyDescent="0.2">
      <c r="A111" s="948">
        <v>62330390</v>
      </c>
      <c r="B111" s="934" t="s">
        <v>1051</v>
      </c>
      <c r="C111" s="935">
        <v>19.637170000000001</v>
      </c>
    </row>
    <row r="112" spans="1:3" s="183" customFormat="1" ht="15" x14ac:dyDescent="0.2">
      <c r="A112" s="948">
        <v>47813482</v>
      </c>
      <c r="B112" s="934" t="s">
        <v>1050</v>
      </c>
      <c r="C112" s="935">
        <v>76.800430000000006</v>
      </c>
    </row>
    <row r="113" spans="1:3" s="183" customFormat="1" ht="25.5" customHeight="1" x14ac:dyDescent="0.2">
      <c r="A113" s="933">
        <v>47813491</v>
      </c>
      <c r="B113" s="934" t="s">
        <v>1049</v>
      </c>
      <c r="C113" s="935">
        <v>23.39921</v>
      </c>
    </row>
    <row r="114" spans="1:3" s="183" customFormat="1" ht="15" x14ac:dyDescent="0.2">
      <c r="A114" s="933">
        <v>47813199</v>
      </c>
      <c r="B114" s="934" t="s">
        <v>1048</v>
      </c>
      <c r="C114" s="935">
        <v>0</v>
      </c>
    </row>
    <row r="115" spans="1:3" s="183" customFormat="1" ht="15" customHeight="1" x14ac:dyDescent="0.2">
      <c r="A115" s="933" t="s">
        <v>1047</v>
      </c>
      <c r="B115" s="934" t="s">
        <v>1046</v>
      </c>
      <c r="C115" s="935">
        <v>92.817660000000004</v>
      </c>
    </row>
    <row r="116" spans="1:3" s="183" customFormat="1" ht="15" x14ac:dyDescent="0.2">
      <c r="A116" s="948">
        <v>47813563</v>
      </c>
      <c r="B116" s="934" t="s">
        <v>1045</v>
      </c>
      <c r="C116" s="935">
        <v>92.692610000000002</v>
      </c>
    </row>
    <row r="117" spans="1:3" s="183" customFormat="1" ht="15" customHeight="1" x14ac:dyDescent="0.2">
      <c r="A117" s="933">
        <v>47813571</v>
      </c>
      <c r="B117" s="934" t="s">
        <v>2048</v>
      </c>
      <c r="C117" s="935">
        <v>92.57038</v>
      </c>
    </row>
    <row r="118" spans="1:3" s="183" customFormat="1" ht="15" x14ac:dyDescent="0.2">
      <c r="A118" s="948" t="s">
        <v>1044</v>
      </c>
      <c r="B118" s="934" t="s">
        <v>1043</v>
      </c>
      <c r="C118" s="935">
        <v>155.83815999999999</v>
      </c>
    </row>
    <row r="119" spans="1:3" s="183" customFormat="1" ht="15" customHeight="1" x14ac:dyDescent="0.2">
      <c r="A119" s="933" t="s">
        <v>1042</v>
      </c>
      <c r="B119" s="942" t="s">
        <v>1041</v>
      </c>
      <c r="C119" s="935">
        <v>8.4338599999999992</v>
      </c>
    </row>
    <row r="120" spans="1:3" s="183" customFormat="1" ht="25.5" customHeight="1" x14ac:dyDescent="0.2">
      <c r="A120" s="948">
        <v>70632090</v>
      </c>
      <c r="B120" s="934" t="s">
        <v>1040</v>
      </c>
      <c r="C120" s="935">
        <v>59.99</v>
      </c>
    </row>
    <row r="121" spans="1:3" s="183" customFormat="1" ht="25.5" customHeight="1" x14ac:dyDescent="0.2">
      <c r="A121" s="948">
        <v>69610126</v>
      </c>
      <c r="B121" s="934" t="s">
        <v>1039</v>
      </c>
      <c r="C121" s="935">
        <v>0</v>
      </c>
    </row>
    <row r="122" spans="1:3" s="183" customFormat="1" ht="25.5" customHeight="1" x14ac:dyDescent="0.2">
      <c r="A122" s="949" t="s">
        <v>1038</v>
      </c>
      <c r="B122" s="950" t="s">
        <v>1037</v>
      </c>
      <c r="C122" s="947">
        <v>81.468890000000002</v>
      </c>
    </row>
    <row r="123" spans="1:3" s="183" customFormat="1" ht="15" x14ac:dyDescent="0.2">
      <c r="A123" s="948" t="s">
        <v>1036</v>
      </c>
      <c r="B123" s="934" t="s">
        <v>1035</v>
      </c>
      <c r="C123" s="935">
        <v>0</v>
      </c>
    </row>
    <row r="124" spans="1:3" s="183" customFormat="1" ht="15" x14ac:dyDescent="0.2">
      <c r="A124" s="933" t="s">
        <v>1033</v>
      </c>
      <c r="B124" s="937" t="s">
        <v>1032</v>
      </c>
      <c r="C124" s="935">
        <v>0</v>
      </c>
    </row>
    <row r="125" spans="1:3" s="183" customFormat="1" ht="15" x14ac:dyDescent="0.2">
      <c r="A125" s="941" t="s">
        <v>1031</v>
      </c>
      <c r="B125" s="934" t="s">
        <v>1030</v>
      </c>
      <c r="C125" s="935">
        <v>45.355910000000002</v>
      </c>
    </row>
    <row r="126" spans="1:3" s="183" customFormat="1" ht="25.5" customHeight="1" x14ac:dyDescent="0.2">
      <c r="A126" s="933" t="s">
        <v>1029</v>
      </c>
      <c r="B126" s="934" t="s">
        <v>1028</v>
      </c>
      <c r="C126" s="935">
        <v>189.67806999999999</v>
      </c>
    </row>
    <row r="127" spans="1:3" s="183" customFormat="1" ht="25.5" customHeight="1" x14ac:dyDescent="0.2">
      <c r="A127" s="933" t="s">
        <v>1027</v>
      </c>
      <c r="B127" s="942" t="s">
        <v>1026</v>
      </c>
      <c r="C127" s="935">
        <v>55.660519999999998</v>
      </c>
    </row>
    <row r="128" spans="1:3" s="183" customFormat="1" ht="15" x14ac:dyDescent="0.2">
      <c r="A128" s="933" t="s">
        <v>1025</v>
      </c>
      <c r="B128" s="934" t="s">
        <v>1024</v>
      </c>
      <c r="C128" s="935">
        <v>158.49392</v>
      </c>
    </row>
    <row r="129" spans="1:3" s="183" customFormat="1" ht="25.5" customHeight="1" x14ac:dyDescent="0.2">
      <c r="A129" s="933" t="s">
        <v>1023</v>
      </c>
      <c r="B129" s="942" t="s">
        <v>1022</v>
      </c>
      <c r="C129" s="935">
        <v>96.559629999999999</v>
      </c>
    </row>
    <row r="130" spans="1:3" s="183" customFormat="1" ht="25.5" customHeight="1" x14ac:dyDescent="0.2">
      <c r="A130" s="933" t="s">
        <v>1021</v>
      </c>
      <c r="B130" s="934" t="s">
        <v>1020</v>
      </c>
      <c r="C130" s="935">
        <v>125.14637999999999</v>
      </c>
    </row>
    <row r="131" spans="1:3" s="183" customFormat="1" ht="15" customHeight="1" x14ac:dyDescent="0.2">
      <c r="A131" s="933" t="s">
        <v>1019</v>
      </c>
      <c r="B131" s="934" t="s">
        <v>2057</v>
      </c>
      <c r="C131" s="935">
        <v>92.046660000000003</v>
      </c>
    </row>
    <row r="132" spans="1:3" s="183" customFormat="1" ht="15" customHeight="1" x14ac:dyDescent="0.2">
      <c r="A132" s="933" t="s">
        <v>1018</v>
      </c>
      <c r="B132" s="934" t="s">
        <v>1017</v>
      </c>
      <c r="C132" s="935">
        <v>37.560879999999997</v>
      </c>
    </row>
    <row r="133" spans="1:3" s="183" customFormat="1" ht="15" customHeight="1" x14ac:dyDescent="0.2">
      <c r="A133" s="951" t="s">
        <v>1016</v>
      </c>
      <c r="B133" s="952" t="s">
        <v>1015</v>
      </c>
      <c r="C133" s="935">
        <v>205.40405000000001</v>
      </c>
    </row>
    <row r="134" spans="1:3" s="183" customFormat="1" ht="25.5" customHeight="1" x14ac:dyDescent="0.2">
      <c r="A134" s="941" t="s">
        <v>1014</v>
      </c>
      <c r="B134" s="934" t="s">
        <v>1013</v>
      </c>
      <c r="C134" s="935">
        <v>72.155270000000002</v>
      </c>
    </row>
    <row r="135" spans="1:3" s="183" customFormat="1" ht="25.5" customHeight="1" x14ac:dyDescent="0.2">
      <c r="A135" s="933" t="s">
        <v>1012</v>
      </c>
      <c r="B135" s="934" t="s">
        <v>1011</v>
      </c>
      <c r="C135" s="935">
        <v>175.23186999999999</v>
      </c>
    </row>
    <row r="136" spans="1:3" s="183" customFormat="1" ht="15" x14ac:dyDescent="0.2">
      <c r="A136" s="933" t="s">
        <v>1010</v>
      </c>
      <c r="B136" s="934" t="s">
        <v>1009</v>
      </c>
      <c r="C136" s="935">
        <v>297.54477000000003</v>
      </c>
    </row>
    <row r="137" spans="1:3" s="183" customFormat="1" ht="25.5" customHeight="1" x14ac:dyDescent="0.2">
      <c r="A137" s="933" t="s">
        <v>1008</v>
      </c>
      <c r="B137" s="934" t="s">
        <v>1007</v>
      </c>
      <c r="C137" s="935">
        <v>157.87197</v>
      </c>
    </row>
    <row r="138" spans="1:3" s="183" customFormat="1" ht="15" x14ac:dyDescent="0.2">
      <c r="A138" s="933" t="s">
        <v>1006</v>
      </c>
      <c r="B138" s="936" t="s">
        <v>1005</v>
      </c>
      <c r="C138" s="935">
        <v>197.23742999999999</v>
      </c>
    </row>
    <row r="139" spans="1:3" s="183" customFormat="1" ht="15" customHeight="1" x14ac:dyDescent="0.2">
      <c r="A139" s="933">
        <v>68899092</v>
      </c>
      <c r="B139" s="934" t="s">
        <v>4062</v>
      </c>
      <c r="C139" s="935">
        <v>9.0281199999999995</v>
      </c>
    </row>
    <row r="140" spans="1:3" s="183" customFormat="1" ht="15" x14ac:dyDescent="0.2">
      <c r="A140" s="933">
        <v>62331680</v>
      </c>
      <c r="B140" s="934" t="s">
        <v>1003</v>
      </c>
      <c r="C140" s="935">
        <v>96.534909999999996</v>
      </c>
    </row>
    <row r="141" spans="1:3" s="183" customFormat="1" ht="15" x14ac:dyDescent="0.2">
      <c r="A141" s="933">
        <v>62331698</v>
      </c>
      <c r="B141" s="934" t="s">
        <v>1002</v>
      </c>
      <c r="C141" s="935">
        <v>103.17572</v>
      </c>
    </row>
    <row r="142" spans="1:3" s="183" customFormat="1" ht="15" x14ac:dyDescent="0.2">
      <c r="A142" s="933">
        <v>62330276</v>
      </c>
      <c r="B142" s="934" t="s">
        <v>1001</v>
      </c>
      <c r="C142" s="935">
        <v>7.867</v>
      </c>
    </row>
    <row r="143" spans="1:3" s="183" customFormat="1" ht="25.5" customHeight="1" x14ac:dyDescent="0.2">
      <c r="A143" s="933">
        <v>62330357</v>
      </c>
      <c r="B143" s="934" t="s">
        <v>1000</v>
      </c>
      <c r="C143" s="935">
        <v>0</v>
      </c>
    </row>
    <row r="144" spans="1:3" s="183" customFormat="1" ht="15" x14ac:dyDescent="0.2">
      <c r="A144" s="933">
        <v>62330420</v>
      </c>
      <c r="B144" s="934" t="s">
        <v>999</v>
      </c>
      <c r="C144" s="935">
        <v>119.37609999999999</v>
      </c>
    </row>
    <row r="145" spans="1:3" s="183" customFormat="1" ht="15" x14ac:dyDescent="0.2">
      <c r="A145" s="933">
        <v>62330322</v>
      </c>
      <c r="B145" s="934" t="s">
        <v>998</v>
      </c>
      <c r="C145" s="935">
        <v>32.992559999999997</v>
      </c>
    </row>
    <row r="146" spans="1:3" s="183" customFormat="1" ht="15" x14ac:dyDescent="0.2">
      <c r="A146" s="933">
        <v>62330292</v>
      </c>
      <c r="B146" s="934" t="s">
        <v>997</v>
      </c>
      <c r="C146" s="935">
        <v>96.857699999999994</v>
      </c>
    </row>
    <row r="147" spans="1:3" s="183" customFormat="1" ht="15" x14ac:dyDescent="0.2">
      <c r="A147" s="933">
        <v>62330373</v>
      </c>
      <c r="B147" s="934" t="s">
        <v>996</v>
      </c>
      <c r="C147" s="935">
        <v>24.20392</v>
      </c>
    </row>
    <row r="148" spans="1:3" s="183" customFormat="1" ht="15" x14ac:dyDescent="0.2">
      <c r="A148" s="933">
        <v>49590928</v>
      </c>
      <c r="B148" s="934" t="s">
        <v>995</v>
      </c>
      <c r="C148" s="935">
        <v>107.18273000000001</v>
      </c>
    </row>
    <row r="149" spans="1:3" s="183" customFormat="1" ht="15" x14ac:dyDescent="0.2">
      <c r="A149" s="933">
        <v>62330349</v>
      </c>
      <c r="B149" s="942" t="s">
        <v>994</v>
      </c>
      <c r="C149" s="935">
        <v>13.88743</v>
      </c>
    </row>
    <row r="150" spans="1:3" s="183" customFormat="1" ht="15" x14ac:dyDescent="0.2">
      <c r="A150" s="933">
        <v>47813539</v>
      </c>
      <c r="B150" s="936" t="s">
        <v>993</v>
      </c>
      <c r="C150" s="935">
        <v>28.797160000000002</v>
      </c>
    </row>
    <row r="151" spans="1:3" s="183" customFormat="1" ht="15" customHeight="1" x14ac:dyDescent="0.2">
      <c r="A151" s="933" t="s">
        <v>992</v>
      </c>
      <c r="B151" s="934" t="s">
        <v>991</v>
      </c>
      <c r="C151" s="935">
        <v>209.91757999999999</v>
      </c>
    </row>
    <row r="152" spans="1:3" s="183" customFormat="1" ht="15" customHeight="1" x14ac:dyDescent="0.2">
      <c r="A152" s="933">
        <v>47813504</v>
      </c>
      <c r="B152" s="934" t="s">
        <v>990</v>
      </c>
      <c r="C152" s="935">
        <v>44.042380000000001</v>
      </c>
    </row>
    <row r="153" spans="1:3" s="183" customFormat="1" ht="25.5" customHeight="1" x14ac:dyDescent="0.2">
      <c r="A153" s="933">
        <v>47813521</v>
      </c>
      <c r="B153" s="934" t="s">
        <v>989</v>
      </c>
      <c r="C153" s="935">
        <v>197.41226</v>
      </c>
    </row>
    <row r="154" spans="1:3" s="183" customFormat="1" ht="15" x14ac:dyDescent="0.2">
      <c r="A154" s="933">
        <v>47813512</v>
      </c>
      <c r="B154" s="934" t="s">
        <v>988</v>
      </c>
      <c r="C154" s="935">
        <v>182.63194999999999</v>
      </c>
    </row>
    <row r="155" spans="1:3" s="183" customFormat="1" ht="15" x14ac:dyDescent="0.2">
      <c r="A155" s="933">
        <v>47813598</v>
      </c>
      <c r="B155" s="934" t="s">
        <v>987</v>
      </c>
      <c r="C155" s="935">
        <v>69.720879999999994</v>
      </c>
    </row>
    <row r="156" spans="1:3" s="183" customFormat="1" ht="25.5" customHeight="1" x14ac:dyDescent="0.2">
      <c r="A156" s="933">
        <v>64120384</v>
      </c>
      <c r="B156" s="953" t="s">
        <v>986</v>
      </c>
      <c r="C156" s="935">
        <v>37.891919999999999</v>
      </c>
    </row>
    <row r="157" spans="1:3" s="183" customFormat="1" ht="15" x14ac:dyDescent="0.2">
      <c r="A157" s="933">
        <v>64120392</v>
      </c>
      <c r="B157" s="934" t="s">
        <v>985</v>
      </c>
      <c r="C157" s="935">
        <v>65.030839999999998</v>
      </c>
    </row>
    <row r="158" spans="1:3" s="183" customFormat="1" ht="15" x14ac:dyDescent="0.2">
      <c r="A158" s="933">
        <v>61955574</v>
      </c>
      <c r="B158" s="934" t="s">
        <v>984</v>
      </c>
      <c r="C158" s="935">
        <v>0</v>
      </c>
    </row>
    <row r="159" spans="1:3" s="183" customFormat="1" ht="15" x14ac:dyDescent="0.2">
      <c r="A159" s="933" t="s">
        <v>983</v>
      </c>
      <c r="B159" s="934" t="s">
        <v>982</v>
      </c>
      <c r="C159" s="935">
        <v>78.490459999999999</v>
      </c>
    </row>
    <row r="160" spans="1:3" s="183" customFormat="1" ht="15" x14ac:dyDescent="0.2">
      <c r="A160" s="933">
        <v>60780541</v>
      </c>
      <c r="B160" s="934" t="s">
        <v>981</v>
      </c>
      <c r="C160" s="935">
        <v>126.54707000000001</v>
      </c>
    </row>
    <row r="161" spans="1:3" s="183" customFormat="1" ht="15" x14ac:dyDescent="0.2">
      <c r="A161" s="933" t="s">
        <v>980</v>
      </c>
      <c r="B161" s="934" t="s">
        <v>2056</v>
      </c>
      <c r="C161" s="935">
        <v>0</v>
      </c>
    </row>
    <row r="162" spans="1:3" s="183" customFormat="1" ht="15" x14ac:dyDescent="0.2">
      <c r="A162" s="933" t="s">
        <v>979</v>
      </c>
      <c r="B162" s="934" t="s">
        <v>978</v>
      </c>
      <c r="C162" s="935">
        <v>0</v>
      </c>
    </row>
    <row r="163" spans="1:3" s="183" customFormat="1" ht="15" x14ac:dyDescent="0.2">
      <c r="A163" s="933" t="s">
        <v>977</v>
      </c>
      <c r="B163" s="934" t="s">
        <v>976</v>
      </c>
      <c r="C163" s="935">
        <v>9.0850499999999901</v>
      </c>
    </row>
    <row r="164" spans="1:3" s="183" customFormat="1" ht="15" x14ac:dyDescent="0.2">
      <c r="A164" s="933" t="s">
        <v>4063</v>
      </c>
      <c r="B164" s="934" t="s">
        <v>975</v>
      </c>
      <c r="C164" s="935">
        <v>1.423E-2</v>
      </c>
    </row>
    <row r="165" spans="1:3" s="183" customFormat="1" ht="25.5" customHeight="1" x14ac:dyDescent="0.2">
      <c r="A165" s="933" t="s">
        <v>974</v>
      </c>
      <c r="B165" s="934" t="s">
        <v>973</v>
      </c>
      <c r="C165" s="935">
        <v>230.24536000000001</v>
      </c>
    </row>
    <row r="166" spans="1:3" s="183" customFormat="1" ht="15" x14ac:dyDescent="0.2">
      <c r="A166" s="933">
        <v>62331752</v>
      </c>
      <c r="B166" s="934" t="s">
        <v>972</v>
      </c>
      <c r="C166" s="935">
        <v>39.020789999999998</v>
      </c>
    </row>
    <row r="167" spans="1:3" s="183" customFormat="1" ht="15" x14ac:dyDescent="0.2">
      <c r="A167" s="933">
        <v>62330381</v>
      </c>
      <c r="B167" s="934" t="s">
        <v>971</v>
      </c>
      <c r="C167" s="935">
        <v>96.4191</v>
      </c>
    </row>
    <row r="168" spans="1:3" s="183" customFormat="1" ht="25.5" customHeight="1" x14ac:dyDescent="0.2">
      <c r="A168" s="933" t="s">
        <v>970</v>
      </c>
      <c r="B168" s="934" t="s">
        <v>969</v>
      </c>
      <c r="C168" s="935">
        <v>2757.6480200000001</v>
      </c>
    </row>
    <row r="169" spans="1:3" s="183" customFormat="1" ht="15" x14ac:dyDescent="0.2">
      <c r="A169" s="933" t="s">
        <v>968</v>
      </c>
      <c r="B169" s="934" t="s">
        <v>967</v>
      </c>
      <c r="C169" s="935">
        <v>0.50983299999999998</v>
      </c>
    </row>
    <row r="170" spans="1:3" s="183" customFormat="1" ht="15" x14ac:dyDescent="0.2">
      <c r="A170" s="933" t="s">
        <v>966</v>
      </c>
      <c r="B170" s="937" t="s">
        <v>965</v>
      </c>
      <c r="C170" s="935">
        <v>3.5</v>
      </c>
    </row>
    <row r="171" spans="1:3" s="183" customFormat="1" ht="22.5" x14ac:dyDescent="0.2">
      <c r="A171" s="933" t="s">
        <v>964</v>
      </c>
      <c r="B171" s="934" t="s">
        <v>963</v>
      </c>
      <c r="C171" s="935">
        <v>357.00907000000001</v>
      </c>
    </row>
    <row r="172" spans="1:3" s="183" customFormat="1" ht="15" x14ac:dyDescent="0.2">
      <c r="A172" s="933">
        <v>60045922</v>
      </c>
      <c r="B172" s="937" t="s">
        <v>962</v>
      </c>
      <c r="C172" s="935">
        <v>44.111170000000001</v>
      </c>
    </row>
    <row r="173" spans="1:3" s="183" customFormat="1" ht="15" x14ac:dyDescent="0.2">
      <c r="A173" s="933">
        <v>60802774</v>
      </c>
      <c r="B173" s="937" t="s">
        <v>961</v>
      </c>
      <c r="C173" s="935">
        <v>2.3589099999999998</v>
      </c>
    </row>
    <row r="174" spans="1:3" s="183" customFormat="1" ht="25.5" customHeight="1" x14ac:dyDescent="0.2">
      <c r="A174" s="933" t="s">
        <v>960</v>
      </c>
      <c r="B174" s="937" t="s">
        <v>4064</v>
      </c>
      <c r="C174" s="935">
        <v>36.277610000000003</v>
      </c>
    </row>
    <row r="175" spans="1:3" s="183" customFormat="1" ht="25.5" customHeight="1" x14ac:dyDescent="0.2">
      <c r="A175" s="933">
        <v>61989339</v>
      </c>
      <c r="B175" s="934" t="s">
        <v>958</v>
      </c>
      <c r="C175" s="935">
        <v>42.151249999999997</v>
      </c>
    </row>
    <row r="176" spans="1:3" s="183" customFormat="1" ht="25.5" customHeight="1" x14ac:dyDescent="0.2">
      <c r="A176" s="933">
        <v>48004774</v>
      </c>
      <c r="B176" s="934" t="s">
        <v>957</v>
      </c>
      <c r="C176" s="935">
        <v>3.7982800000000001</v>
      </c>
    </row>
    <row r="177" spans="1:5" s="183" customFormat="1" ht="25.5" customHeight="1" x14ac:dyDescent="0.2">
      <c r="A177" s="933">
        <v>48004898</v>
      </c>
      <c r="B177" s="934" t="s">
        <v>4065</v>
      </c>
      <c r="C177" s="935">
        <v>185.95492999999999</v>
      </c>
    </row>
    <row r="178" spans="1:5" s="183" customFormat="1" ht="15" x14ac:dyDescent="0.2">
      <c r="A178" s="933">
        <v>47658061</v>
      </c>
      <c r="B178" s="934" t="s">
        <v>955</v>
      </c>
      <c r="C178" s="935">
        <v>118.5629</v>
      </c>
    </row>
    <row r="179" spans="1:5" s="183" customFormat="1" ht="15" x14ac:dyDescent="0.2">
      <c r="A179" s="933">
        <v>47998296</v>
      </c>
      <c r="B179" s="936" t="s">
        <v>954</v>
      </c>
      <c r="C179" s="935">
        <v>0</v>
      </c>
    </row>
    <row r="180" spans="1:5" s="183" customFormat="1" ht="15" x14ac:dyDescent="0.2">
      <c r="A180" s="933">
        <v>47813466</v>
      </c>
      <c r="B180" s="936" t="s">
        <v>953</v>
      </c>
      <c r="C180" s="935">
        <v>29.30067</v>
      </c>
    </row>
    <row r="181" spans="1:5" s="183" customFormat="1" ht="15" x14ac:dyDescent="0.2">
      <c r="A181" s="933">
        <v>47811927</v>
      </c>
      <c r="B181" s="934" t="s">
        <v>952</v>
      </c>
      <c r="C181" s="935">
        <v>0</v>
      </c>
    </row>
    <row r="182" spans="1:5" s="183" customFormat="1" ht="15" x14ac:dyDescent="0.2">
      <c r="A182" s="933">
        <v>47811919</v>
      </c>
      <c r="B182" s="934" t="s">
        <v>951</v>
      </c>
      <c r="C182" s="935">
        <v>133.87629999999999</v>
      </c>
    </row>
    <row r="183" spans="1:5" s="183" customFormat="1" ht="15" x14ac:dyDescent="0.2">
      <c r="A183" s="933">
        <v>68334222</v>
      </c>
      <c r="B183" s="937" t="s">
        <v>950</v>
      </c>
      <c r="C183" s="935">
        <v>51.350320000000004</v>
      </c>
    </row>
    <row r="184" spans="1:5" s="183" customFormat="1" ht="15" x14ac:dyDescent="0.2">
      <c r="A184" s="933">
        <v>60043661</v>
      </c>
      <c r="B184" s="934" t="s">
        <v>949</v>
      </c>
      <c r="C184" s="935">
        <v>97.496099999999998</v>
      </c>
    </row>
    <row r="185" spans="1:5" s="183" customFormat="1" ht="15" x14ac:dyDescent="0.2">
      <c r="A185" s="933" t="s">
        <v>948</v>
      </c>
      <c r="B185" s="937" t="s">
        <v>947</v>
      </c>
      <c r="C185" s="935">
        <v>0</v>
      </c>
    </row>
    <row r="186" spans="1:5" s="183" customFormat="1" ht="38.25" customHeight="1" thickBot="1" x14ac:dyDescent="0.25">
      <c r="A186" s="933" t="s">
        <v>4066</v>
      </c>
      <c r="B186" s="959" t="s">
        <v>4070</v>
      </c>
      <c r="C186" s="947">
        <v>0</v>
      </c>
      <c r="E186" s="940"/>
    </row>
    <row r="187" spans="1:5" ht="18" customHeight="1" thickBot="1" x14ac:dyDescent="0.25">
      <c r="A187" s="1245" t="s">
        <v>946</v>
      </c>
      <c r="B187" s="1246"/>
      <c r="C187" s="184">
        <f>SUM(C4:C186)</f>
        <v>20928.430423000002</v>
      </c>
    </row>
    <row r="188" spans="1:5" s="181" customFormat="1" ht="12.75" customHeight="1" x14ac:dyDescent="0.2">
      <c r="A188" s="182"/>
      <c r="B188" s="182"/>
      <c r="C188" s="182"/>
    </row>
    <row r="189" spans="1:5" s="181" customFormat="1" ht="15" x14ac:dyDescent="0.2">
      <c r="A189" s="182"/>
      <c r="B189" s="182"/>
      <c r="C189" s="182"/>
    </row>
    <row r="190" spans="1:5" x14ac:dyDescent="0.2">
      <c r="A190" s="180"/>
      <c r="B190" s="179"/>
      <c r="C190" s="178"/>
    </row>
  </sheetData>
  <mergeCells count="2">
    <mergeCell ref="A1:C1"/>
    <mergeCell ref="A187:B187"/>
  </mergeCells>
  <printOptions horizontalCentered="1"/>
  <pageMargins left="0.39370078740157483" right="0.39370078740157483" top="0.59055118110236227" bottom="0.39370078740157483" header="0.31496062992125984" footer="0.11811023622047245"/>
  <pageSetup paperSize="9" firstPageNumber="322" fitToHeight="0" orientation="portrait" useFirstPageNumber="1" r:id="rId1"/>
  <headerFooter>
    <oddHeader>&amp;L&amp;"Tahoma,Kurzíva"&amp;9Závěrečný účet za rok 2017&amp;R&amp;"Tahoma,Kurzíva"&amp;9Tabulka č. 24</oddHeader>
    <oddFooter>&amp;C&amp;"Tahoma,Obyčejné"&amp;P</oddFooter>
  </headerFooter>
  <rowBreaks count="4" manualBreakCount="4">
    <brk id="42" max="2" man="1"/>
    <brk id="84" max="2" man="1"/>
    <brk id="124" max="2" man="1"/>
    <brk id="164" max="2"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zoomScaleNormal="100" zoomScaleSheetLayoutView="100" workbookViewId="0">
      <selection activeCell="E4" sqref="E4"/>
    </sheetView>
  </sheetViews>
  <sheetFormatPr defaultRowHeight="15" x14ac:dyDescent="0.2"/>
  <cols>
    <col min="1" max="1" width="12.7109375" style="187" bestFit="1" customWidth="1"/>
    <col min="2" max="2" width="62.7109375" style="186" customWidth="1"/>
    <col min="3" max="3" width="16.7109375" style="166" customWidth="1"/>
    <col min="4" max="16384" width="9.140625" style="165"/>
  </cols>
  <sheetData>
    <row r="1" spans="1:3" s="153" customFormat="1" ht="31.5" customHeight="1" x14ac:dyDescent="0.2">
      <c r="A1" s="1236" t="s">
        <v>4067</v>
      </c>
      <c r="B1" s="1236"/>
      <c r="C1" s="1236"/>
    </row>
    <row r="2" spans="1:3" ht="15.75" thickBot="1" x14ac:dyDescent="0.25">
      <c r="C2" s="189" t="s">
        <v>2</v>
      </c>
    </row>
    <row r="3" spans="1:3" s="188" customFormat="1" ht="45.75" customHeight="1" thickBot="1" x14ac:dyDescent="0.25">
      <c r="A3" s="164" t="s">
        <v>887</v>
      </c>
      <c r="B3" s="163" t="s">
        <v>886</v>
      </c>
      <c r="C3" s="162" t="s">
        <v>4046</v>
      </c>
    </row>
    <row r="4" spans="1:3" s="188" customFormat="1" ht="15" customHeight="1" x14ac:dyDescent="0.2">
      <c r="A4" s="954" t="s">
        <v>1243</v>
      </c>
      <c r="B4" s="955" t="s">
        <v>1242</v>
      </c>
      <c r="C4" s="956">
        <v>179.72678999999999</v>
      </c>
    </row>
    <row r="5" spans="1:3" s="188" customFormat="1" ht="15" customHeight="1" x14ac:dyDescent="0.2">
      <c r="A5" s="957" t="s">
        <v>1241</v>
      </c>
      <c r="B5" s="958" t="s">
        <v>1240</v>
      </c>
      <c r="C5" s="956">
        <v>-683.17781000000002</v>
      </c>
    </row>
    <row r="6" spans="1:3" s="188" customFormat="1" ht="15" customHeight="1" x14ac:dyDescent="0.2">
      <c r="A6" s="957" t="s">
        <v>1239</v>
      </c>
      <c r="B6" s="958" t="s">
        <v>1238</v>
      </c>
      <c r="C6" s="956">
        <v>-12355.272569999999</v>
      </c>
    </row>
    <row r="7" spans="1:3" s="188" customFormat="1" ht="15" customHeight="1" x14ac:dyDescent="0.2">
      <c r="A7" s="957" t="s">
        <v>1237</v>
      </c>
      <c r="B7" s="958" t="s">
        <v>1236</v>
      </c>
      <c r="C7" s="956">
        <v>-6182.0030500000003</v>
      </c>
    </row>
    <row r="8" spans="1:3" s="188" customFormat="1" ht="25.5" x14ac:dyDescent="0.2">
      <c r="A8" s="957" t="s">
        <v>1235</v>
      </c>
      <c r="B8" s="958" t="s">
        <v>1234</v>
      </c>
      <c r="C8" s="956">
        <v>478.53084999999999</v>
      </c>
    </row>
    <row r="9" spans="1:3" s="188" customFormat="1" ht="15" customHeight="1" x14ac:dyDescent="0.2">
      <c r="A9" s="957" t="s">
        <v>1233</v>
      </c>
      <c r="B9" s="958" t="s">
        <v>1232</v>
      </c>
      <c r="C9" s="956">
        <v>-24475.643339999999</v>
      </c>
    </row>
    <row r="10" spans="1:3" s="188" customFormat="1" ht="15" customHeight="1" x14ac:dyDescent="0.2">
      <c r="A10" s="957" t="s">
        <v>1231</v>
      </c>
      <c r="B10" s="958" t="s">
        <v>1230</v>
      </c>
      <c r="C10" s="956">
        <v>-26853.659930000002</v>
      </c>
    </row>
    <row r="11" spans="1:3" s="188" customFormat="1" ht="15" customHeight="1" x14ac:dyDescent="0.2">
      <c r="A11" s="957" t="s">
        <v>1229</v>
      </c>
      <c r="B11" s="958" t="s">
        <v>1228</v>
      </c>
      <c r="C11" s="956">
        <v>200.12678</v>
      </c>
    </row>
    <row r="12" spans="1:3" s="188" customFormat="1" ht="15" customHeight="1" x14ac:dyDescent="0.2">
      <c r="A12" s="957" t="s">
        <v>1227</v>
      </c>
      <c r="B12" s="958" t="s">
        <v>1226</v>
      </c>
      <c r="C12" s="956">
        <v>490.28208000000001</v>
      </c>
    </row>
    <row r="13" spans="1:3" s="188" customFormat="1" ht="26.25" thickBot="1" x14ac:dyDescent="0.25">
      <c r="A13" s="957">
        <v>48804525</v>
      </c>
      <c r="B13" s="958" t="s">
        <v>1225</v>
      </c>
      <c r="C13" s="956">
        <v>1040.9347</v>
      </c>
    </row>
    <row r="14" spans="1:3" s="188" customFormat="1" ht="18" customHeight="1" thickBot="1" x14ac:dyDescent="0.25">
      <c r="A14" s="1237" t="s">
        <v>1224</v>
      </c>
      <c r="B14" s="1238"/>
      <c r="C14" s="158">
        <f>SUM(C3:C13)</f>
        <v>-68160.155499999993</v>
      </c>
    </row>
    <row r="17" spans="1:3" x14ac:dyDescent="0.2">
      <c r="A17" s="1247"/>
      <c r="B17" s="1247"/>
      <c r="C17" s="1247"/>
    </row>
  </sheetData>
  <mergeCells count="3">
    <mergeCell ref="A1:C1"/>
    <mergeCell ref="A14:B14"/>
    <mergeCell ref="A17:C17"/>
  </mergeCells>
  <printOptions horizontalCentered="1"/>
  <pageMargins left="0.39370078740157483" right="0.39370078740157483" top="0.59055118110236227" bottom="0.39370078740157483" header="0.31496062992125984" footer="0.11811023622047245"/>
  <pageSetup paperSize="9" firstPageNumber="327" fitToHeight="0" orientation="portrait" useFirstPageNumber="1" r:id="rId1"/>
  <headerFooter>
    <oddHeader>&amp;L&amp;"Tahoma,Kurzíva"&amp;9Závěrečný účet za rok 2017&amp;R&amp;"Tahoma,Kurzíva"&amp;9Tabulka č. 25</oddHeader>
    <oddFooter>&amp;C&amp;"Tahoma,Obyčejné"&amp;P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954"/>
  <sheetViews>
    <sheetView zoomScaleNormal="100" zoomScaleSheetLayoutView="100" workbookViewId="0">
      <selection activeCell="F3" sqref="F3"/>
    </sheetView>
  </sheetViews>
  <sheetFormatPr defaultRowHeight="15" x14ac:dyDescent="0.25"/>
  <cols>
    <col min="1" max="1" width="38.5703125" style="963" customWidth="1"/>
    <col min="2" max="3" width="11.5703125" style="981" customWidth="1"/>
    <col min="4" max="4" width="85.28515625" style="963" customWidth="1"/>
    <col min="5" max="16384" width="9.140625" style="962"/>
  </cols>
  <sheetData>
    <row r="1" spans="1:4" s="282" customFormat="1" ht="21" customHeight="1" x14ac:dyDescent="0.15">
      <c r="A1" s="1249" t="s">
        <v>1956</v>
      </c>
      <c r="B1" s="1249"/>
      <c r="C1" s="1249"/>
      <c r="D1" s="1249"/>
    </row>
    <row r="2" spans="1:4" s="285" customFormat="1" ht="12.75" customHeight="1" x14ac:dyDescent="0.15">
      <c r="A2" s="283"/>
      <c r="B2" s="283"/>
      <c r="C2" s="283"/>
      <c r="D2" s="284" t="s">
        <v>2</v>
      </c>
    </row>
    <row r="3" spans="1:4" s="286" customFormat="1" ht="13.5" customHeight="1" x14ac:dyDescent="0.2">
      <c r="A3" s="844" t="s">
        <v>442</v>
      </c>
      <c r="B3" s="844" t="s">
        <v>1957</v>
      </c>
      <c r="C3" s="844" t="s">
        <v>1958</v>
      </c>
      <c r="D3" s="844" t="s">
        <v>1959</v>
      </c>
    </row>
    <row r="4" spans="1:4" s="282" customFormat="1" ht="24.75" customHeight="1" x14ac:dyDescent="0.15">
      <c r="A4" s="287" t="s">
        <v>4476</v>
      </c>
      <c r="B4" s="288"/>
      <c r="C4" s="288"/>
      <c r="D4" s="289"/>
    </row>
    <row r="5" spans="1:4" ht="11.25" customHeight="1" x14ac:dyDescent="0.25">
      <c r="A5" s="1250" t="s">
        <v>4076</v>
      </c>
      <c r="B5" s="977">
        <v>500</v>
      </c>
      <c r="C5" s="977">
        <v>0</v>
      </c>
      <c r="D5" s="964" t="s">
        <v>2101</v>
      </c>
    </row>
    <row r="6" spans="1:4" ht="11.25" customHeight="1" x14ac:dyDescent="0.25">
      <c r="A6" s="1248"/>
      <c r="B6" s="978">
        <v>6266.57</v>
      </c>
      <c r="C6" s="978">
        <v>6266.5740999999998</v>
      </c>
      <c r="D6" s="965" t="s">
        <v>4077</v>
      </c>
    </row>
    <row r="7" spans="1:4" ht="11.25" customHeight="1" x14ac:dyDescent="0.25">
      <c r="A7" s="1248"/>
      <c r="B7" s="978">
        <v>278.43</v>
      </c>
      <c r="C7" s="978">
        <v>278.42590000000001</v>
      </c>
      <c r="D7" s="965" t="s">
        <v>4078</v>
      </c>
    </row>
    <row r="8" spans="1:4" ht="11.25" customHeight="1" x14ac:dyDescent="0.25">
      <c r="A8" s="1248"/>
      <c r="B8" s="978">
        <v>7045</v>
      </c>
      <c r="C8" s="978">
        <v>6545</v>
      </c>
      <c r="D8" s="965" t="s">
        <v>11</v>
      </c>
    </row>
    <row r="9" spans="1:4" ht="11.25" customHeight="1" x14ac:dyDescent="0.25">
      <c r="A9" s="1250" t="s">
        <v>1960</v>
      </c>
      <c r="B9" s="977">
        <v>6675</v>
      </c>
      <c r="C9" s="977">
        <v>0</v>
      </c>
      <c r="D9" s="964" t="s">
        <v>4079</v>
      </c>
    </row>
    <row r="10" spans="1:4" ht="11.25" customHeight="1" x14ac:dyDescent="0.25">
      <c r="A10" s="1248"/>
      <c r="B10" s="978">
        <v>25500</v>
      </c>
      <c r="C10" s="978">
        <v>25500</v>
      </c>
      <c r="D10" s="965" t="s">
        <v>1961</v>
      </c>
    </row>
    <row r="11" spans="1:4" ht="11.25" customHeight="1" x14ac:dyDescent="0.25">
      <c r="A11" s="1248"/>
      <c r="B11" s="978">
        <v>406169</v>
      </c>
      <c r="C11" s="978">
        <v>406169</v>
      </c>
      <c r="D11" s="965" t="s">
        <v>4077</v>
      </c>
    </row>
    <row r="12" spans="1:4" ht="11.25" customHeight="1" x14ac:dyDescent="0.25">
      <c r="A12" s="1248"/>
      <c r="B12" s="978">
        <v>180000</v>
      </c>
      <c r="C12" s="978">
        <v>180000</v>
      </c>
      <c r="D12" s="965" t="s">
        <v>4078</v>
      </c>
    </row>
    <row r="13" spans="1:4" ht="11.25" customHeight="1" x14ac:dyDescent="0.25">
      <c r="A13" s="1248"/>
      <c r="B13" s="978">
        <v>3000</v>
      </c>
      <c r="C13" s="978">
        <v>3000</v>
      </c>
      <c r="D13" s="965" t="s">
        <v>4080</v>
      </c>
    </row>
    <row r="14" spans="1:4" ht="11.25" customHeight="1" x14ac:dyDescent="0.25">
      <c r="A14" s="1248"/>
      <c r="B14" s="978">
        <v>20000</v>
      </c>
      <c r="C14" s="978">
        <v>20000</v>
      </c>
      <c r="D14" s="965" t="s">
        <v>4081</v>
      </c>
    </row>
    <row r="15" spans="1:4" ht="11.25" customHeight="1" x14ac:dyDescent="0.25">
      <c r="A15" s="1248"/>
      <c r="B15" s="978">
        <v>51500</v>
      </c>
      <c r="C15" s="978">
        <v>51500</v>
      </c>
      <c r="D15" s="965" t="s">
        <v>1962</v>
      </c>
    </row>
    <row r="16" spans="1:4" ht="11.25" customHeight="1" x14ac:dyDescent="0.25">
      <c r="A16" s="1251"/>
      <c r="B16" s="979">
        <v>692844</v>
      </c>
      <c r="C16" s="979">
        <v>686169</v>
      </c>
      <c r="D16" s="966" t="s">
        <v>11</v>
      </c>
    </row>
    <row r="17" spans="1:4" s="293" customFormat="1" ht="24" customHeight="1" x14ac:dyDescent="0.25">
      <c r="A17" s="290" t="s">
        <v>4477</v>
      </c>
      <c r="B17" s="291">
        <v>699889</v>
      </c>
      <c r="C17" s="291">
        <v>692714</v>
      </c>
      <c r="D17" s="292"/>
    </row>
    <row r="18" spans="1:4" s="282" customFormat="1" ht="24.75" customHeight="1" x14ac:dyDescent="0.15">
      <c r="A18" s="287" t="s">
        <v>1963</v>
      </c>
      <c r="B18" s="294"/>
      <c r="C18" s="294"/>
      <c r="D18" s="289"/>
    </row>
    <row r="19" spans="1:4" ht="11.25" customHeight="1" x14ac:dyDescent="0.25">
      <c r="A19" s="1250" t="s">
        <v>899</v>
      </c>
      <c r="B19" s="977">
        <v>630</v>
      </c>
      <c r="C19" s="977">
        <v>630</v>
      </c>
      <c r="D19" s="964" t="s">
        <v>703</v>
      </c>
    </row>
    <row r="20" spans="1:4" ht="11.25" customHeight="1" x14ac:dyDescent="0.25">
      <c r="A20" s="1248"/>
      <c r="B20" s="978">
        <v>150</v>
      </c>
      <c r="C20" s="978">
        <v>150</v>
      </c>
      <c r="D20" s="965" t="s">
        <v>1964</v>
      </c>
    </row>
    <row r="21" spans="1:4" ht="11.25" customHeight="1" x14ac:dyDescent="0.25">
      <c r="A21" s="1248"/>
      <c r="B21" s="978">
        <v>963.9</v>
      </c>
      <c r="C21" s="978">
        <v>963.9</v>
      </c>
      <c r="D21" s="965" t="s">
        <v>4082</v>
      </c>
    </row>
    <row r="22" spans="1:4" ht="11.25" customHeight="1" x14ac:dyDescent="0.25">
      <c r="A22" s="1248"/>
      <c r="B22" s="978">
        <v>2200</v>
      </c>
      <c r="C22" s="978">
        <v>2200</v>
      </c>
      <c r="D22" s="965" t="s">
        <v>4083</v>
      </c>
    </row>
    <row r="23" spans="1:4" ht="11.25" customHeight="1" x14ac:dyDescent="0.25">
      <c r="A23" s="1248"/>
      <c r="B23" s="978">
        <v>20445.09</v>
      </c>
      <c r="C23" s="978">
        <v>20445.087</v>
      </c>
      <c r="D23" s="965" t="s">
        <v>1965</v>
      </c>
    </row>
    <row r="24" spans="1:4" ht="11.25" customHeight="1" x14ac:dyDescent="0.25">
      <c r="A24" s="1248"/>
      <c r="B24" s="978">
        <v>1184.9100000000001</v>
      </c>
      <c r="C24" s="978">
        <v>1184.913</v>
      </c>
      <c r="D24" s="965" t="s">
        <v>1966</v>
      </c>
    </row>
    <row r="25" spans="1:4" ht="11.25" customHeight="1" x14ac:dyDescent="0.25">
      <c r="A25" s="1248"/>
      <c r="B25" s="978">
        <v>25573.9</v>
      </c>
      <c r="C25" s="978">
        <v>25573.9</v>
      </c>
      <c r="D25" s="965" t="s">
        <v>11</v>
      </c>
    </row>
    <row r="26" spans="1:4" ht="11.25" customHeight="1" x14ac:dyDescent="0.25">
      <c r="A26" s="1250" t="s">
        <v>901</v>
      </c>
      <c r="B26" s="977">
        <v>6000</v>
      </c>
      <c r="C26" s="977">
        <v>6000</v>
      </c>
      <c r="D26" s="964" t="s">
        <v>1967</v>
      </c>
    </row>
    <row r="27" spans="1:4" ht="11.25" customHeight="1" x14ac:dyDescent="0.25">
      <c r="A27" s="1248"/>
      <c r="B27" s="978">
        <v>20</v>
      </c>
      <c r="C27" s="978">
        <v>20</v>
      </c>
      <c r="D27" s="965" t="s">
        <v>1973</v>
      </c>
    </row>
    <row r="28" spans="1:4" ht="11.25" customHeight="1" x14ac:dyDescent="0.25">
      <c r="A28" s="1248"/>
      <c r="B28" s="978">
        <v>160</v>
      </c>
      <c r="C28" s="978">
        <v>160</v>
      </c>
      <c r="D28" s="965" t="s">
        <v>1964</v>
      </c>
    </row>
    <row r="29" spans="1:4" ht="11.25" customHeight="1" x14ac:dyDescent="0.25">
      <c r="A29" s="1248"/>
      <c r="B29" s="978">
        <v>31256.42</v>
      </c>
      <c r="C29" s="978">
        <v>31256.416000000001</v>
      </c>
      <c r="D29" s="965" t="s">
        <v>1965</v>
      </c>
    </row>
    <row r="30" spans="1:4" ht="11.25" customHeight="1" x14ac:dyDescent="0.25">
      <c r="A30" s="1248"/>
      <c r="B30" s="978">
        <v>758.58</v>
      </c>
      <c r="C30" s="978">
        <v>758.58399999999995</v>
      </c>
      <c r="D30" s="965" t="s">
        <v>1966</v>
      </c>
    </row>
    <row r="31" spans="1:4" ht="11.25" customHeight="1" x14ac:dyDescent="0.25">
      <c r="A31" s="1248"/>
      <c r="B31" s="978">
        <v>1003</v>
      </c>
      <c r="C31" s="978">
        <v>1003</v>
      </c>
      <c r="D31" s="965" t="s">
        <v>1968</v>
      </c>
    </row>
    <row r="32" spans="1:4" ht="11.25" customHeight="1" x14ac:dyDescent="0.25">
      <c r="A32" s="1248"/>
      <c r="B32" s="978">
        <v>52</v>
      </c>
      <c r="C32" s="978">
        <v>52</v>
      </c>
      <c r="D32" s="965" t="s">
        <v>1969</v>
      </c>
    </row>
    <row r="33" spans="1:4" ht="11.25" customHeight="1" x14ac:dyDescent="0.25">
      <c r="A33" s="1248"/>
      <c r="B33" s="978">
        <v>182</v>
      </c>
      <c r="C33" s="978">
        <v>182</v>
      </c>
      <c r="D33" s="965" t="s">
        <v>702</v>
      </c>
    </row>
    <row r="34" spans="1:4" ht="11.25" customHeight="1" x14ac:dyDescent="0.25">
      <c r="A34" s="1248"/>
      <c r="B34" s="978">
        <v>30</v>
      </c>
      <c r="C34" s="978">
        <v>30</v>
      </c>
      <c r="D34" s="965" t="s">
        <v>4084</v>
      </c>
    </row>
    <row r="35" spans="1:4" ht="11.25" customHeight="1" x14ac:dyDescent="0.25">
      <c r="A35" s="1251"/>
      <c r="B35" s="979">
        <v>39462</v>
      </c>
      <c r="C35" s="979">
        <v>39462</v>
      </c>
      <c r="D35" s="966" t="s">
        <v>11</v>
      </c>
    </row>
    <row r="36" spans="1:4" ht="11.25" customHeight="1" x14ac:dyDescent="0.25">
      <c r="A36" s="1248" t="s">
        <v>893</v>
      </c>
      <c r="B36" s="978">
        <v>5443</v>
      </c>
      <c r="C36" s="978">
        <v>5443</v>
      </c>
      <c r="D36" s="965" t="s">
        <v>4085</v>
      </c>
    </row>
    <row r="37" spans="1:4" ht="11.25" customHeight="1" x14ac:dyDescent="0.25">
      <c r="A37" s="1248"/>
      <c r="B37" s="978">
        <v>357.5</v>
      </c>
      <c r="C37" s="978">
        <v>357.5</v>
      </c>
      <c r="D37" s="965" t="s">
        <v>4082</v>
      </c>
    </row>
    <row r="38" spans="1:4" ht="11.25" customHeight="1" x14ac:dyDescent="0.25">
      <c r="A38" s="1248"/>
      <c r="B38" s="978">
        <v>22701.119999999999</v>
      </c>
      <c r="C38" s="978">
        <v>22701.119999999999</v>
      </c>
      <c r="D38" s="965" t="s">
        <v>1965</v>
      </c>
    </row>
    <row r="39" spans="1:4" ht="11.25" customHeight="1" x14ac:dyDescent="0.25">
      <c r="A39" s="1248"/>
      <c r="B39" s="978">
        <v>548.88</v>
      </c>
      <c r="C39" s="978">
        <v>548.88</v>
      </c>
      <c r="D39" s="965" t="s">
        <v>1966</v>
      </c>
    </row>
    <row r="40" spans="1:4" ht="11.25" customHeight="1" x14ac:dyDescent="0.25">
      <c r="A40" s="1248"/>
      <c r="B40" s="978">
        <v>4170</v>
      </c>
      <c r="C40" s="978">
        <v>0</v>
      </c>
      <c r="D40" s="965" t="s">
        <v>1970</v>
      </c>
    </row>
    <row r="41" spans="1:4" ht="11.25" customHeight="1" x14ac:dyDescent="0.25">
      <c r="A41" s="1248"/>
      <c r="B41" s="978">
        <v>33220.5</v>
      </c>
      <c r="C41" s="978">
        <v>29050.5</v>
      </c>
      <c r="D41" s="965" t="s">
        <v>11</v>
      </c>
    </row>
    <row r="42" spans="1:4" ht="11.25" customHeight="1" x14ac:dyDescent="0.25">
      <c r="A42" s="1250" t="s">
        <v>895</v>
      </c>
      <c r="B42" s="977">
        <v>55</v>
      </c>
      <c r="C42" s="977">
        <v>55</v>
      </c>
      <c r="D42" s="964" t="s">
        <v>703</v>
      </c>
    </row>
    <row r="43" spans="1:4" ht="11.25" customHeight="1" x14ac:dyDescent="0.25">
      <c r="A43" s="1248"/>
      <c r="B43" s="978">
        <v>3465.4</v>
      </c>
      <c r="C43" s="978">
        <v>3458.6963299999998</v>
      </c>
      <c r="D43" s="965" t="s">
        <v>3663</v>
      </c>
    </row>
    <row r="44" spans="1:4" ht="11.25" customHeight="1" x14ac:dyDescent="0.25">
      <c r="A44" s="1248"/>
      <c r="B44" s="978">
        <v>2550.17</v>
      </c>
      <c r="C44" s="978">
        <v>2550.165</v>
      </c>
      <c r="D44" s="965" t="s">
        <v>1973</v>
      </c>
    </row>
    <row r="45" spans="1:4" ht="11.25" customHeight="1" x14ac:dyDescent="0.25">
      <c r="A45" s="1248"/>
      <c r="B45" s="978">
        <v>100</v>
      </c>
      <c r="C45" s="978">
        <v>100</v>
      </c>
      <c r="D45" s="965" t="s">
        <v>1964</v>
      </c>
    </row>
    <row r="46" spans="1:4" ht="11.25" customHeight="1" x14ac:dyDescent="0.25">
      <c r="A46" s="1248"/>
      <c r="B46" s="978">
        <v>392</v>
      </c>
      <c r="C46" s="978">
        <v>392</v>
      </c>
      <c r="D46" s="965" t="s">
        <v>4082</v>
      </c>
    </row>
    <row r="47" spans="1:4" ht="11.25" customHeight="1" x14ac:dyDescent="0.25">
      <c r="A47" s="1248"/>
      <c r="B47" s="978">
        <v>26910.84</v>
      </c>
      <c r="C47" s="978">
        <v>26910.834999999999</v>
      </c>
      <c r="D47" s="965" t="s">
        <v>1965</v>
      </c>
    </row>
    <row r="48" spans="1:4" ht="11.25" customHeight="1" x14ac:dyDescent="0.25">
      <c r="A48" s="1248"/>
      <c r="B48" s="978">
        <v>2942</v>
      </c>
      <c r="C48" s="978">
        <v>2942</v>
      </c>
      <c r="D48" s="965" t="s">
        <v>1966</v>
      </c>
    </row>
    <row r="49" spans="1:4" ht="11.25" customHeight="1" x14ac:dyDescent="0.25">
      <c r="A49" s="1248"/>
      <c r="B49" s="978">
        <v>139.15</v>
      </c>
      <c r="C49" s="978">
        <v>0</v>
      </c>
      <c r="D49" s="965" t="s">
        <v>1909</v>
      </c>
    </row>
    <row r="50" spans="1:4" ht="11.25" customHeight="1" x14ac:dyDescent="0.25">
      <c r="A50" s="1248"/>
      <c r="B50" s="978">
        <v>69</v>
      </c>
      <c r="C50" s="978">
        <v>69</v>
      </c>
      <c r="D50" s="965" t="s">
        <v>4086</v>
      </c>
    </row>
    <row r="51" spans="1:4" ht="11.25" customHeight="1" x14ac:dyDescent="0.25">
      <c r="A51" s="1248"/>
      <c r="B51" s="978">
        <v>546</v>
      </c>
      <c r="C51" s="978">
        <v>546</v>
      </c>
      <c r="D51" s="965" t="s">
        <v>4087</v>
      </c>
    </row>
    <row r="52" spans="1:4" ht="11.25" customHeight="1" x14ac:dyDescent="0.25">
      <c r="A52" s="1248"/>
      <c r="B52" s="978">
        <v>4000</v>
      </c>
      <c r="C52" s="978">
        <v>4000</v>
      </c>
      <c r="D52" s="965" t="s">
        <v>4088</v>
      </c>
    </row>
    <row r="53" spans="1:4" ht="11.25" customHeight="1" x14ac:dyDescent="0.25">
      <c r="A53" s="1251"/>
      <c r="B53" s="979">
        <v>41169.560000000005</v>
      </c>
      <c r="C53" s="979">
        <v>41023.696329999999</v>
      </c>
      <c r="D53" s="966" t="s">
        <v>11</v>
      </c>
    </row>
    <row r="54" spans="1:4" ht="11.25" customHeight="1" x14ac:dyDescent="0.25">
      <c r="A54" s="1248" t="s">
        <v>891</v>
      </c>
      <c r="B54" s="978">
        <v>80</v>
      </c>
      <c r="C54" s="978">
        <v>80</v>
      </c>
      <c r="D54" s="965" t="s">
        <v>1878</v>
      </c>
    </row>
    <row r="55" spans="1:4" ht="11.25" customHeight="1" x14ac:dyDescent="0.25">
      <c r="A55" s="1248"/>
      <c r="B55" s="978">
        <v>199.8</v>
      </c>
      <c r="C55" s="978">
        <v>199.8</v>
      </c>
      <c r="D55" s="965" t="s">
        <v>1971</v>
      </c>
    </row>
    <row r="56" spans="1:4" ht="11.25" customHeight="1" x14ac:dyDescent="0.25">
      <c r="A56" s="1248"/>
      <c r="B56" s="978">
        <v>3530</v>
      </c>
      <c r="C56" s="978">
        <v>1893.5719999999999</v>
      </c>
      <c r="D56" s="965" t="s">
        <v>4089</v>
      </c>
    </row>
    <row r="57" spans="1:4" ht="11.25" customHeight="1" x14ac:dyDescent="0.25">
      <c r="A57" s="1248"/>
      <c r="B57" s="978">
        <v>2500</v>
      </c>
      <c r="C57" s="978">
        <v>2500</v>
      </c>
      <c r="D57" s="965" t="s">
        <v>1972</v>
      </c>
    </row>
    <row r="58" spans="1:4" ht="11.25" customHeight="1" x14ac:dyDescent="0.25">
      <c r="A58" s="1248"/>
      <c r="B58" s="978">
        <v>280</v>
      </c>
      <c r="C58" s="978">
        <v>280</v>
      </c>
      <c r="D58" s="965" t="s">
        <v>1973</v>
      </c>
    </row>
    <row r="59" spans="1:4" ht="11.25" customHeight="1" x14ac:dyDescent="0.25">
      <c r="A59" s="1248"/>
      <c r="B59" s="978">
        <v>236.6</v>
      </c>
      <c r="C59" s="978">
        <v>236.6</v>
      </c>
      <c r="D59" s="965" t="s">
        <v>4082</v>
      </c>
    </row>
    <row r="60" spans="1:4" ht="11.25" customHeight="1" x14ac:dyDescent="0.25">
      <c r="A60" s="1248"/>
      <c r="B60" s="978">
        <v>16220.15</v>
      </c>
      <c r="C60" s="978">
        <v>16220.146000000001</v>
      </c>
      <c r="D60" s="965" t="s">
        <v>1965</v>
      </c>
    </row>
    <row r="61" spans="1:4" ht="11.25" customHeight="1" x14ac:dyDescent="0.25">
      <c r="A61" s="1248"/>
      <c r="B61" s="978">
        <v>1382.85</v>
      </c>
      <c r="C61" s="978">
        <v>1382.854</v>
      </c>
      <c r="D61" s="965" t="s">
        <v>1966</v>
      </c>
    </row>
    <row r="62" spans="1:4" ht="11.25" customHeight="1" x14ac:dyDescent="0.25">
      <c r="A62" s="1248"/>
      <c r="B62" s="978">
        <v>1818</v>
      </c>
      <c r="C62" s="978">
        <v>1818</v>
      </c>
      <c r="D62" s="965" t="s">
        <v>1969</v>
      </c>
    </row>
    <row r="63" spans="1:4" ht="11.25" customHeight="1" x14ac:dyDescent="0.25">
      <c r="A63" s="1248"/>
      <c r="B63" s="978">
        <v>3000</v>
      </c>
      <c r="C63" s="978">
        <v>2924.6495</v>
      </c>
      <c r="D63" s="965" t="s">
        <v>1974</v>
      </c>
    </row>
    <row r="64" spans="1:4" ht="11.25" customHeight="1" x14ac:dyDescent="0.25">
      <c r="A64" s="1248"/>
      <c r="B64" s="978">
        <v>29247.399999999998</v>
      </c>
      <c r="C64" s="978">
        <v>27535.621500000001</v>
      </c>
      <c r="D64" s="965" t="s">
        <v>11</v>
      </c>
    </row>
    <row r="65" spans="1:4" ht="11.25" customHeight="1" x14ac:dyDescent="0.25">
      <c r="A65" s="1250" t="s">
        <v>1975</v>
      </c>
      <c r="B65" s="977">
        <v>130</v>
      </c>
      <c r="C65" s="977">
        <v>130</v>
      </c>
      <c r="D65" s="964" t="s">
        <v>1878</v>
      </c>
    </row>
    <row r="66" spans="1:4" ht="11.25" customHeight="1" x14ac:dyDescent="0.25">
      <c r="A66" s="1248"/>
      <c r="B66" s="978">
        <v>60</v>
      </c>
      <c r="C66" s="978">
        <v>60</v>
      </c>
      <c r="D66" s="965" t="s">
        <v>4021</v>
      </c>
    </row>
    <row r="67" spans="1:4" ht="11.25" customHeight="1" x14ac:dyDescent="0.25">
      <c r="A67" s="1248"/>
      <c r="B67" s="978">
        <v>115</v>
      </c>
      <c r="C67" s="978">
        <v>115</v>
      </c>
      <c r="D67" s="965" t="s">
        <v>4020</v>
      </c>
    </row>
    <row r="68" spans="1:4" ht="11.25" customHeight="1" x14ac:dyDescent="0.25">
      <c r="A68" s="1248"/>
      <c r="B68" s="978">
        <v>137</v>
      </c>
      <c r="C68" s="978">
        <v>137</v>
      </c>
      <c r="D68" s="965" t="s">
        <v>701</v>
      </c>
    </row>
    <row r="69" spans="1:4" ht="11.25" customHeight="1" x14ac:dyDescent="0.25">
      <c r="A69" s="1248"/>
      <c r="B69" s="978">
        <v>2500</v>
      </c>
      <c r="C69" s="978">
        <v>0</v>
      </c>
      <c r="D69" s="965" t="s">
        <v>4090</v>
      </c>
    </row>
    <row r="70" spans="1:4" ht="11.25" customHeight="1" x14ac:dyDescent="0.25">
      <c r="A70" s="1248"/>
      <c r="B70" s="978">
        <v>128</v>
      </c>
      <c r="C70" s="978">
        <v>128</v>
      </c>
      <c r="D70" s="965" t="s">
        <v>703</v>
      </c>
    </row>
    <row r="71" spans="1:4" ht="11.25" customHeight="1" x14ac:dyDescent="0.25">
      <c r="A71" s="1248"/>
      <c r="B71" s="978">
        <v>600</v>
      </c>
      <c r="C71" s="978">
        <v>600</v>
      </c>
      <c r="D71" s="965" t="s">
        <v>3966</v>
      </c>
    </row>
    <row r="72" spans="1:4" ht="11.25" customHeight="1" x14ac:dyDescent="0.25">
      <c r="A72" s="1248"/>
      <c r="B72" s="978">
        <v>617.74</v>
      </c>
      <c r="C72" s="978">
        <v>617.73500000000001</v>
      </c>
      <c r="D72" s="965" t="s">
        <v>1906</v>
      </c>
    </row>
    <row r="73" spans="1:4" ht="11.25" customHeight="1" x14ac:dyDescent="0.25">
      <c r="A73" s="1248"/>
      <c r="B73" s="978">
        <v>650</v>
      </c>
      <c r="C73" s="978">
        <v>650</v>
      </c>
      <c r="D73" s="965" t="s">
        <v>4082</v>
      </c>
    </row>
    <row r="74" spans="1:4" ht="11.25" customHeight="1" x14ac:dyDescent="0.25">
      <c r="A74" s="1248"/>
      <c r="B74" s="978">
        <v>26167</v>
      </c>
      <c r="C74" s="978">
        <v>26167</v>
      </c>
      <c r="D74" s="965" t="s">
        <v>1965</v>
      </c>
    </row>
    <row r="75" spans="1:4" ht="11.25" customHeight="1" x14ac:dyDescent="0.25">
      <c r="A75" s="1248"/>
      <c r="B75" s="978">
        <v>1407</v>
      </c>
      <c r="C75" s="978">
        <v>1407</v>
      </c>
      <c r="D75" s="965" t="s">
        <v>1966</v>
      </c>
    </row>
    <row r="76" spans="1:4" ht="11.25" customHeight="1" x14ac:dyDescent="0.25">
      <c r="A76" s="1248"/>
      <c r="B76" s="978">
        <v>498</v>
      </c>
      <c r="C76" s="978">
        <v>498</v>
      </c>
      <c r="D76" s="965" t="s">
        <v>1969</v>
      </c>
    </row>
    <row r="77" spans="1:4" ht="11.25" customHeight="1" x14ac:dyDescent="0.25">
      <c r="A77" s="1248"/>
      <c r="B77" s="978">
        <v>3953.11</v>
      </c>
      <c r="C77" s="978">
        <v>3953.1080000000002</v>
      </c>
      <c r="D77" s="965" t="s">
        <v>1976</v>
      </c>
    </row>
    <row r="78" spans="1:4" ht="11.25" customHeight="1" x14ac:dyDescent="0.25">
      <c r="A78" s="1248"/>
      <c r="B78" s="978">
        <v>1700</v>
      </c>
      <c r="C78" s="978">
        <v>1700</v>
      </c>
      <c r="D78" s="965" t="s">
        <v>1977</v>
      </c>
    </row>
    <row r="79" spans="1:4" ht="11.25" customHeight="1" x14ac:dyDescent="0.25">
      <c r="A79" s="1248"/>
      <c r="B79" s="978">
        <v>175</v>
      </c>
      <c r="C79" s="978">
        <v>175</v>
      </c>
      <c r="D79" s="965" t="s">
        <v>1905</v>
      </c>
    </row>
    <row r="80" spans="1:4" ht="11.25" customHeight="1" x14ac:dyDescent="0.25">
      <c r="A80" s="1248"/>
      <c r="B80" s="978">
        <v>10141.449999999999</v>
      </c>
      <c r="C80" s="978">
        <v>10141.44</v>
      </c>
      <c r="D80" s="965" t="s">
        <v>1978</v>
      </c>
    </row>
    <row r="81" spans="1:4" ht="11.25" customHeight="1" x14ac:dyDescent="0.25">
      <c r="A81" s="1251"/>
      <c r="B81" s="979">
        <v>48979.299999999996</v>
      </c>
      <c r="C81" s="979">
        <v>46479.283000000003</v>
      </c>
      <c r="D81" s="966" t="s">
        <v>11</v>
      </c>
    </row>
    <row r="82" spans="1:4" ht="11.25" customHeight="1" x14ac:dyDescent="0.25">
      <c r="A82" s="1248" t="s">
        <v>897</v>
      </c>
      <c r="B82" s="978">
        <v>400</v>
      </c>
      <c r="C82" s="978">
        <v>400</v>
      </c>
      <c r="D82" s="965" t="s">
        <v>1979</v>
      </c>
    </row>
    <row r="83" spans="1:4" ht="11.25" customHeight="1" x14ac:dyDescent="0.25">
      <c r="A83" s="1248"/>
      <c r="B83" s="978">
        <v>4100</v>
      </c>
      <c r="C83" s="978">
        <v>4100</v>
      </c>
      <c r="D83" s="965" t="s">
        <v>705</v>
      </c>
    </row>
    <row r="84" spans="1:4" ht="11.25" customHeight="1" x14ac:dyDescent="0.25">
      <c r="A84" s="1248"/>
      <c r="B84" s="978">
        <v>49032.86</v>
      </c>
      <c r="C84" s="978">
        <v>49032.855000000003</v>
      </c>
      <c r="D84" s="965" t="s">
        <v>1965</v>
      </c>
    </row>
    <row r="85" spans="1:4" ht="11.25" customHeight="1" x14ac:dyDescent="0.25">
      <c r="A85" s="1248"/>
      <c r="B85" s="978">
        <v>1945.15</v>
      </c>
      <c r="C85" s="978">
        <v>1945.145</v>
      </c>
      <c r="D85" s="965" t="s">
        <v>1966</v>
      </c>
    </row>
    <row r="86" spans="1:4" ht="11.25" customHeight="1" x14ac:dyDescent="0.25">
      <c r="A86" s="1248"/>
      <c r="B86" s="978">
        <v>55478.01</v>
      </c>
      <c r="C86" s="978">
        <v>55478</v>
      </c>
      <c r="D86" s="965" t="s">
        <v>11</v>
      </c>
    </row>
    <row r="87" spans="1:4" s="295" customFormat="1" ht="23.25" customHeight="1" x14ac:dyDescent="0.2">
      <c r="A87" s="298" t="s">
        <v>1980</v>
      </c>
      <c r="B87" s="291">
        <v>273130.67</v>
      </c>
      <c r="C87" s="291">
        <v>264603.00082999998</v>
      </c>
      <c r="D87" s="343"/>
    </row>
    <row r="88" spans="1:4" s="282" customFormat="1" ht="24.75" customHeight="1" x14ac:dyDescent="0.15">
      <c r="A88" s="287" t="s">
        <v>1981</v>
      </c>
      <c r="B88" s="296"/>
      <c r="C88" s="296"/>
      <c r="D88" s="297"/>
    </row>
    <row r="89" spans="1:4" ht="11.25" customHeight="1" x14ac:dyDescent="0.25">
      <c r="A89" s="1250" t="s">
        <v>1982</v>
      </c>
      <c r="B89" s="977">
        <v>25723</v>
      </c>
      <c r="C89" s="977">
        <v>25723</v>
      </c>
      <c r="D89" s="964" t="s">
        <v>4091</v>
      </c>
    </row>
    <row r="90" spans="1:4" ht="11.25" customHeight="1" x14ac:dyDescent="0.25">
      <c r="A90" s="1248"/>
      <c r="B90" s="978">
        <v>300</v>
      </c>
      <c r="C90" s="978">
        <v>300</v>
      </c>
      <c r="D90" s="965" t="s">
        <v>385</v>
      </c>
    </row>
    <row r="91" spans="1:4" ht="11.25" customHeight="1" x14ac:dyDescent="0.25">
      <c r="A91" s="1248"/>
      <c r="B91" s="978">
        <v>91.64</v>
      </c>
      <c r="C91" s="978">
        <v>91.638000000000005</v>
      </c>
      <c r="D91" s="965" t="s">
        <v>1983</v>
      </c>
    </row>
    <row r="92" spans="1:4" ht="11.25" customHeight="1" x14ac:dyDescent="0.25">
      <c r="A92" s="1248"/>
      <c r="B92" s="978">
        <v>340</v>
      </c>
      <c r="C92" s="978">
        <v>340</v>
      </c>
      <c r="D92" s="965" t="s">
        <v>1984</v>
      </c>
    </row>
    <row r="93" spans="1:4" ht="11.25" customHeight="1" x14ac:dyDescent="0.25">
      <c r="A93" s="1248"/>
      <c r="B93" s="978">
        <v>7500</v>
      </c>
      <c r="C93" s="978">
        <v>7340</v>
      </c>
      <c r="D93" s="965" t="s">
        <v>1985</v>
      </c>
    </row>
    <row r="94" spans="1:4" ht="11.25" customHeight="1" x14ac:dyDescent="0.25">
      <c r="A94" s="1248"/>
      <c r="B94" s="978">
        <v>700</v>
      </c>
      <c r="C94" s="978">
        <v>700</v>
      </c>
      <c r="D94" s="965" t="s">
        <v>1986</v>
      </c>
    </row>
    <row r="95" spans="1:4" ht="11.25" customHeight="1" x14ac:dyDescent="0.25">
      <c r="A95" s="1248"/>
      <c r="B95" s="978">
        <v>34654.639999999999</v>
      </c>
      <c r="C95" s="978">
        <v>34494.637999999999</v>
      </c>
      <c r="D95" s="965" t="s">
        <v>11</v>
      </c>
    </row>
    <row r="96" spans="1:4" ht="21" x14ac:dyDescent="0.25">
      <c r="A96" s="1250" t="s">
        <v>1988</v>
      </c>
      <c r="B96" s="977">
        <v>181.63</v>
      </c>
      <c r="C96" s="977">
        <v>181.62899999999999</v>
      </c>
      <c r="D96" s="964" t="s">
        <v>4092</v>
      </c>
    </row>
    <row r="97" spans="1:4" ht="11.25" customHeight="1" x14ac:dyDescent="0.25">
      <c r="A97" s="1248"/>
      <c r="B97" s="978">
        <v>4884</v>
      </c>
      <c r="C97" s="978">
        <v>4884</v>
      </c>
      <c r="D97" s="965" t="s">
        <v>4091</v>
      </c>
    </row>
    <row r="98" spans="1:4" ht="11.25" customHeight="1" x14ac:dyDescent="0.25">
      <c r="A98" s="1248"/>
      <c r="B98" s="978">
        <v>700</v>
      </c>
      <c r="C98" s="978">
        <v>0</v>
      </c>
      <c r="D98" s="965" t="s">
        <v>4093</v>
      </c>
    </row>
    <row r="99" spans="1:4" ht="11.25" customHeight="1" x14ac:dyDescent="0.25">
      <c r="A99" s="1248"/>
      <c r="B99" s="978">
        <v>1520</v>
      </c>
      <c r="C99" s="978">
        <v>1520</v>
      </c>
      <c r="D99" s="965" t="s">
        <v>1919</v>
      </c>
    </row>
    <row r="100" spans="1:4" ht="11.25" customHeight="1" x14ac:dyDescent="0.25">
      <c r="A100" s="1248"/>
      <c r="B100" s="978">
        <v>6000</v>
      </c>
      <c r="C100" s="978">
        <v>5918.4381999999996</v>
      </c>
      <c r="D100" s="965" t="s">
        <v>1989</v>
      </c>
    </row>
    <row r="101" spans="1:4" ht="11.25" customHeight="1" x14ac:dyDescent="0.25">
      <c r="A101" s="1248"/>
      <c r="B101" s="978">
        <v>3600</v>
      </c>
      <c r="C101" s="978">
        <v>3600</v>
      </c>
      <c r="D101" s="965" t="s">
        <v>1985</v>
      </c>
    </row>
    <row r="102" spans="1:4" ht="11.25" customHeight="1" x14ac:dyDescent="0.25">
      <c r="A102" s="1248"/>
      <c r="B102" s="978">
        <v>100</v>
      </c>
      <c r="C102" s="978">
        <v>100</v>
      </c>
      <c r="D102" s="965" t="s">
        <v>1986</v>
      </c>
    </row>
    <row r="103" spans="1:4" ht="11.25" customHeight="1" x14ac:dyDescent="0.25">
      <c r="A103" s="1248"/>
      <c r="B103" s="978">
        <v>330.57</v>
      </c>
      <c r="C103" s="978">
        <v>330.56565000000001</v>
      </c>
      <c r="D103" s="965" t="s">
        <v>4094</v>
      </c>
    </row>
    <row r="104" spans="1:4" ht="11.25" customHeight="1" x14ac:dyDescent="0.25">
      <c r="A104" s="1251"/>
      <c r="B104" s="979">
        <v>17316.2</v>
      </c>
      <c r="C104" s="979">
        <v>16534.632850000002</v>
      </c>
      <c r="D104" s="966" t="s">
        <v>11</v>
      </c>
    </row>
    <row r="105" spans="1:4" ht="11.25" customHeight="1" x14ac:dyDescent="0.25">
      <c r="A105" s="1248" t="s">
        <v>1990</v>
      </c>
      <c r="B105" s="978">
        <v>18604</v>
      </c>
      <c r="C105" s="978">
        <v>18604</v>
      </c>
      <c r="D105" s="965" t="s">
        <v>4091</v>
      </c>
    </row>
    <row r="106" spans="1:4" ht="11.25" customHeight="1" x14ac:dyDescent="0.25">
      <c r="A106" s="1248"/>
      <c r="B106" s="978">
        <v>450</v>
      </c>
      <c r="C106" s="978">
        <v>390.23399999999998</v>
      </c>
      <c r="D106" s="965" t="s">
        <v>4483</v>
      </c>
    </row>
    <row r="107" spans="1:4" ht="11.25" customHeight="1" x14ac:dyDescent="0.25">
      <c r="A107" s="1248"/>
      <c r="B107" s="978">
        <v>1900</v>
      </c>
      <c r="C107" s="978">
        <v>1900</v>
      </c>
      <c r="D107" s="965" t="s">
        <v>1985</v>
      </c>
    </row>
    <row r="108" spans="1:4" ht="11.25" customHeight="1" x14ac:dyDescent="0.25">
      <c r="A108" s="1248"/>
      <c r="B108" s="978">
        <v>1100</v>
      </c>
      <c r="C108" s="978">
        <v>1100</v>
      </c>
      <c r="D108" s="965" t="s">
        <v>1986</v>
      </c>
    </row>
    <row r="109" spans="1:4" ht="11.25" customHeight="1" x14ac:dyDescent="0.25">
      <c r="A109" s="1248"/>
      <c r="B109" s="978">
        <v>22054</v>
      </c>
      <c r="C109" s="978">
        <v>21994.234</v>
      </c>
      <c r="D109" s="965" t="s">
        <v>11</v>
      </c>
    </row>
    <row r="110" spans="1:4" ht="11.25" customHeight="1" x14ac:dyDescent="0.25">
      <c r="A110" s="1250" t="s">
        <v>1991</v>
      </c>
      <c r="B110" s="977">
        <v>19676</v>
      </c>
      <c r="C110" s="977">
        <v>19676</v>
      </c>
      <c r="D110" s="964" t="s">
        <v>4091</v>
      </c>
    </row>
    <row r="111" spans="1:4" ht="11.25" customHeight="1" x14ac:dyDescent="0.25">
      <c r="A111" s="1248"/>
      <c r="B111" s="978">
        <v>2900</v>
      </c>
      <c r="C111" s="978">
        <v>1600</v>
      </c>
      <c r="D111" s="965" t="s">
        <v>1985</v>
      </c>
    </row>
    <row r="112" spans="1:4" ht="11.25" customHeight="1" x14ac:dyDescent="0.25">
      <c r="A112" s="1248"/>
      <c r="B112" s="978">
        <v>2100</v>
      </c>
      <c r="C112" s="978">
        <v>2100</v>
      </c>
      <c r="D112" s="965" t="s">
        <v>1986</v>
      </c>
    </row>
    <row r="113" spans="1:4" ht="11.25" customHeight="1" x14ac:dyDescent="0.25">
      <c r="A113" s="1251"/>
      <c r="B113" s="979">
        <v>24676</v>
      </c>
      <c r="C113" s="979">
        <v>23376</v>
      </c>
      <c r="D113" s="966" t="s">
        <v>11</v>
      </c>
    </row>
    <row r="114" spans="1:4" ht="11.25" customHeight="1" x14ac:dyDescent="0.25">
      <c r="A114" s="1248" t="s">
        <v>1992</v>
      </c>
      <c r="B114" s="978">
        <v>22200</v>
      </c>
      <c r="C114" s="978">
        <v>22200</v>
      </c>
      <c r="D114" s="965" t="s">
        <v>4091</v>
      </c>
    </row>
    <row r="115" spans="1:4" ht="11.25" customHeight="1" x14ac:dyDescent="0.25">
      <c r="A115" s="1248"/>
      <c r="B115" s="978">
        <v>700</v>
      </c>
      <c r="C115" s="978">
        <v>700</v>
      </c>
      <c r="D115" s="965" t="s">
        <v>385</v>
      </c>
    </row>
    <row r="116" spans="1:4" ht="11.25" customHeight="1" x14ac:dyDescent="0.25">
      <c r="A116" s="1248"/>
      <c r="B116" s="978">
        <v>700</v>
      </c>
      <c r="C116" s="978">
        <v>700</v>
      </c>
      <c r="D116" s="965" t="s">
        <v>1985</v>
      </c>
    </row>
    <row r="117" spans="1:4" ht="11.25" customHeight="1" x14ac:dyDescent="0.25">
      <c r="A117" s="1248"/>
      <c r="B117" s="978">
        <v>1600</v>
      </c>
      <c r="C117" s="978">
        <v>1600</v>
      </c>
      <c r="D117" s="965" t="s">
        <v>1986</v>
      </c>
    </row>
    <row r="118" spans="1:4" ht="11.25" customHeight="1" x14ac:dyDescent="0.25">
      <c r="A118" s="1248"/>
      <c r="B118" s="978">
        <v>8000</v>
      </c>
      <c r="C118" s="978">
        <v>8000</v>
      </c>
      <c r="D118" s="965" t="s">
        <v>4095</v>
      </c>
    </row>
    <row r="119" spans="1:4" ht="11.25" customHeight="1" x14ac:dyDescent="0.25">
      <c r="A119" s="1248"/>
      <c r="B119" s="978">
        <v>33200</v>
      </c>
      <c r="C119" s="978">
        <v>33200</v>
      </c>
      <c r="D119" s="965" t="s">
        <v>11</v>
      </c>
    </row>
    <row r="120" spans="1:4" ht="11.25" customHeight="1" x14ac:dyDescent="0.25">
      <c r="A120" s="1250" t="s">
        <v>1993</v>
      </c>
      <c r="B120" s="977">
        <v>9436</v>
      </c>
      <c r="C120" s="977">
        <v>9436</v>
      </c>
      <c r="D120" s="964" t="s">
        <v>4091</v>
      </c>
    </row>
    <row r="121" spans="1:4" ht="11.25" customHeight="1" x14ac:dyDescent="0.25">
      <c r="A121" s="1248"/>
      <c r="B121" s="978">
        <v>250</v>
      </c>
      <c r="C121" s="978">
        <v>250</v>
      </c>
      <c r="D121" s="965" t="s">
        <v>4483</v>
      </c>
    </row>
    <row r="122" spans="1:4" ht="11.25" customHeight="1" x14ac:dyDescent="0.25">
      <c r="A122" s="1248"/>
      <c r="B122" s="978">
        <v>400</v>
      </c>
      <c r="C122" s="978">
        <v>400</v>
      </c>
      <c r="D122" s="965" t="s">
        <v>1985</v>
      </c>
    </row>
    <row r="123" spans="1:4" ht="11.25" customHeight="1" x14ac:dyDescent="0.25">
      <c r="A123" s="1248"/>
      <c r="B123" s="978">
        <v>1300</v>
      </c>
      <c r="C123" s="978">
        <v>1300</v>
      </c>
      <c r="D123" s="965" t="s">
        <v>1986</v>
      </c>
    </row>
    <row r="124" spans="1:4" ht="11.25" customHeight="1" x14ac:dyDescent="0.25">
      <c r="A124" s="1251"/>
      <c r="B124" s="979">
        <v>11386</v>
      </c>
      <c r="C124" s="979">
        <v>11386</v>
      </c>
      <c r="D124" s="966" t="s">
        <v>11</v>
      </c>
    </row>
    <row r="125" spans="1:4" ht="11.25" customHeight="1" x14ac:dyDescent="0.25">
      <c r="A125" s="1248" t="s">
        <v>1994</v>
      </c>
      <c r="B125" s="978">
        <v>15212</v>
      </c>
      <c r="C125" s="978">
        <v>15212</v>
      </c>
      <c r="D125" s="965" t="s">
        <v>4091</v>
      </c>
    </row>
    <row r="126" spans="1:4" ht="11.25" customHeight="1" x14ac:dyDescent="0.25">
      <c r="A126" s="1248"/>
      <c r="B126" s="978">
        <v>3000</v>
      </c>
      <c r="C126" s="978">
        <v>0</v>
      </c>
      <c r="D126" s="965" t="s">
        <v>4096</v>
      </c>
    </row>
    <row r="127" spans="1:4" ht="11.25" customHeight="1" x14ac:dyDescent="0.25">
      <c r="A127" s="1248"/>
      <c r="B127" s="978">
        <v>300</v>
      </c>
      <c r="C127" s="978">
        <v>300</v>
      </c>
      <c r="D127" s="965" t="s">
        <v>385</v>
      </c>
    </row>
    <row r="128" spans="1:4" ht="11.25" customHeight="1" x14ac:dyDescent="0.25">
      <c r="A128" s="1248"/>
      <c r="B128" s="978">
        <v>1385.9999999999998</v>
      </c>
      <c r="C128" s="978">
        <v>1385.9999999999998</v>
      </c>
      <c r="D128" s="965" t="s">
        <v>1919</v>
      </c>
    </row>
    <row r="129" spans="1:4" ht="11.25" customHeight="1" x14ac:dyDescent="0.25">
      <c r="A129" s="1248"/>
      <c r="B129" s="978">
        <v>4600</v>
      </c>
      <c r="C129" s="978">
        <v>4600</v>
      </c>
      <c r="D129" s="965" t="s">
        <v>1985</v>
      </c>
    </row>
    <row r="130" spans="1:4" ht="11.25" customHeight="1" x14ac:dyDescent="0.25">
      <c r="A130" s="1248"/>
      <c r="B130" s="978">
        <v>900</v>
      </c>
      <c r="C130" s="978">
        <v>900</v>
      </c>
      <c r="D130" s="965" t="s">
        <v>1986</v>
      </c>
    </row>
    <row r="131" spans="1:4" ht="11.25" customHeight="1" x14ac:dyDescent="0.25">
      <c r="A131" s="1248"/>
      <c r="B131" s="978">
        <v>300</v>
      </c>
      <c r="C131" s="978">
        <v>300</v>
      </c>
      <c r="D131" s="965" t="s">
        <v>2003</v>
      </c>
    </row>
    <row r="132" spans="1:4" ht="11.25" customHeight="1" x14ac:dyDescent="0.25">
      <c r="A132" s="1248"/>
      <c r="B132" s="978">
        <v>1281.92</v>
      </c>
      <c r="C132" s="978">
        <v>1281.92174</v>
      </c>
      <c r="D132" s="965" t="s">
        <v>4097</v>
      </c>
    </row>
    <row r="133" spans="1:4" ht="11.25" customHeight="1" x14ac:dyDescent="0.25">
      <c r="A133" s="1248"/>
      <c r="B133" s="978">
        <v>26979.919999999998</v>
      </c>
      <c r="C133" s="978">
        <v>23979.921740000002</v>
      </c>
      <c r="D133" s="965" t="s">
        <v>11</v>
      </c>
    </row>
    <row r="134" spans="1:4" ht="11.25" customHeight="1" x14ac:dyDescent="0.25">
      <c r="A134" s="1250" t="s">
        <v>1995</v>
      </c>
      <c r="B134" s="977">
        <v>6400</v>
      </c>
      <c r="C134" s="977">
        <v>6400</v>
      </c>
      <c r="D134" s="964" t="s">
        <v>4091</v>
      </c>
    </row>
    <row r="135" spans="1:4" ht="11.25" customHeight="1" x14ac:dyDescent="0.25">
      <c r="A135" s="1248"/>
      <c r="B135" s="978">
        <v>1333.51</v>
      </c>
      <c r="C135" s="978">
        <v>1333.4999999999998</v>
      </c>
      <c r="D135" s="965" t="s">
        <v>1919</v>
      </c>
    </row>
    <row r="136" spans="1:4" ht="11.25" customHeight="1" x14ac:dyDescent="0.25">
      <c r="A136" s="1248"/>
      <c r="B136" s="978">
        <v>1400</v>
      </c>
      <c r="C136" s="978">
        <v>1200</v>
      </c>
      <c r="D136" s="965" t="s">
        <v>1985</v>
      </c>
    </row>
    <row r="137" spans="1:4" ht="11.25" customHeight="1" x14ac:dyDescent="0.25">
      <c r="A137" s="1248"/>
      <c r="B137" s="978">
        <v>300</v>
      </c>
      <c r="C137" s="978">
        <v>300</v>
      </c>
      <c r="D137" s="965" t="s">
        <v>1986</v>
      </c>
    </row>
    <row r="138" spans="1:4" ht="11.25" customHeight="1" x14ac:dyDescent="0.25">
      <c r="A138" s="1251"/>
      <c r="B138" s="979">
        <v>9433.51</v>
      </c>
      <c r="C138" s="979">
        <v>9233.5</v>
      </c>
      <c r="D138" s="966" t="s">
        <v>11</v>
      </c>
    </row>
    <row r="139" spans="1:4" ht="11.25" customHeight="1" x14ac:dyDescent="0.25">
      <c r="A139" s="1248" t="s">
        <v>1996</v>
      </c>
      <c r="B139" s="978">
        <v>9583</v>
      </c>
      <c r="C139" s="978">
        <v>9583</v>
      </c>
      <c r="D139" s="965" t="s">
        <v>4091</v>
      </c>
    </row>
    <row r="140" spans="1:4" ht="11.25" customHeight="1" x14ac:dyDescent="0.25">
      <c r="A140" s="1248"/>
      <c r="B140" s="978">
        <v>2600</v>
      </c>
      <c r="C140" s="978">
        <v>2577.232</v>
      </c>
      <c r="D140" s="965" t="s">
        <v>1997</v>
      </c>
    </row>
    <row r="141" spans="1:4" ht="11.25" customHeight="1" x14ac:dyDescent="0.25">
      <c r="A141" s="1248"/>
      <c r="B141" s="978">
        <v>800</v>
      </c>
      <c r="C141" s="978">
        <v>800</v>
      </c>
      <c r="D141" s="965" t="s">
        <v>1985</v>
      </c>
    </row>
    <row r="142" spans="1:4" ht="11.25" customHeight="1" x14ac:dyDescent="0.25">
      <c r="A142" s="1248"/>
      <c r="B142" s="978">
        <v>1100</v>
      </c>
      <c r="C142" s="978">
        <v>1100</v>
      </c>
      <c r="D142" s="965" t="s">
        <v>1986</v>
      </c>
    </row>
    <row r="143" spans="1:4" ht="11.25" customHeight="1" x14ac:dyDescent="0.25">
      <c r="A143" s="1248"/>
      <c r="B143" s="978">
        <v>4500</v>
      </c>
      <c r="C143" s="978">
        <v>0</v>
      </c>
      <c r="D143" s="965" t="s">
        <v>4098</v>
      </c>
    </row>
    <row r="144" spans="1:4" ht="11.25" customHeight="1" x14ac:dyDescent="0.25">
      <c r="A144" s="1248"/>
      <c r="B144" s="978">
        <v>18583</v>
      </c>
      <c r="C144" s="978">
        <v>14060.232</v>
      </c>
      <c r="D144" s="965" t="s">
        <v>11</v>
      </c>
    </row>
    <row r="145" spans="1:4" ht="11.25" customHeight="1" x14ac:dyDescent="0.25">
      <c r="A145" s="1250" t="s">
        <v>1998</v>
      </c>
      <c r="B145" s="977">
        <v>10774</v>
      </c>
      <c r="C145" s="977">
        <v>10774</v>
      </c>
      <c r="D145" s="964" t="s">
        <v>4091</v>
      </c>
    </row>
    <row r="146" spans="1:4" ht="11.25" customHeight="1" x14ac:dyDescent="0.25">
      <c r="A146" s="1248"/>
      <c r="B146" s="978">
        <v>300</v>
      </c>
      <c r="C146" s="978">
        <v>300</v>
      </c>
      <c r="D146" s="965" t="s">
        <v>385</v>
      </c>
    </row>
    <row r="147" spans="1:4" ht="11.25" customHeight="1" x14ac:dyDescent="0.25">
      <c r="A147" s="1248"/>
      <c r="B147" s="978">
        <v>3000</v>
      </c>
      <c r="C147" s="978">
        <v>3000</v>
      </c>
      <c r="D147" s="965" t="s">
        <v>1985</v>
      </c>
    </row>
    <row r="148" spans="1:4" ht="11.25" customHeight="1" x14ac:dyDescent="0.25">
      <c r="A148" s="1248"/>
      <c r="B148" s="978">
        <v>400</v>
      </c>
      <c r="C148" s="978">
        <v>400</v>
      </c>
      <c r="D148" s="965" t="s">
        <v>1986</v>
      </c>
    </row>
    <row r="149" spans="1:4" ht="11.25" customHeight="1" x14ac:dyDescent="0.25">
      <c r="A149" s="1248"/>
      <c r="B149" s="978">
        <v>250</v>
      </c>
      <c r="C149" s="978">
        <v>249.26</v>
      </c>
      <c r="D149" s="965" t="s">
        <v>3979</v>
      </c>
    </row>
    <row r="150" spans="1:4" ht="11.25" customHeight="1" x14ac:dyDescent="0.25">
      <c r="A150" s="1251"/>
      <c r="B150" s="979">
        <v>14724</v>
      </c>
      <c r="C150" s="979">
        <v>14723.26</v>
      </c>
      <c r="D150" s="966" t="s">
        <v>11</v>
      </c>
    </row>
    <row r="151" spans="1:4" ht="11.25" customHeight="1" x14ac:dyDescent="0.25">
      <c r="A151" s="1248" t="s">
        <v>924</v>
      </c>
      <c r="B151" s="978">
        <v>10256</v>
      </c>
      <c r="C151" s="978">
        <v>10256</v>
      </c>
      <c r="D151" s="965" t="s">
        <v>4091</v>
      </c>
    </row>
    <row r="152" spans="1:4" ht="11.25" customHeight="1" x14ac:dyDescent="0.25">
      <c r="A152" s="1248"/>
      <c r="B152" s="978">
        <v>500</v>
      </c>
      <c r="C152" s="978">
        <v>500</v>
      </c>
      <c r="D152" s="965" t="s">
        <v>1985</v>
      </c>
    </row>
    <row r="153" spans="1:4" ht="11.25" customHeight="1" x14ac:dyDescent="0.25">
      <c r="A153" s="1248"/>
      <c r="B153" s="978">
        <v>800</v>
      </c>
      <c r="C153" s="978">
        <v>800</v>
      </c>
      <c r="D153" s="965" t="s">
        <v>1986</v>
      </c>
    </row>
    <row r="154" spans="1:4" ht="11.25" customHeight="1" x14ac:dyDescent="0.25">
      <c r="A154" s="1248"/>
      <c r="B154" s="978">
        <v>1600</v>
      </c>
      <c r="C154" s="978">
        <v>1600</v>
      </c>
      <c r="D154" s="965" t="s">
        <v>1987</v>
      </c>
    </row>
    <row r="155" spans="1:4" ht="11.25" customHeight="1" x14ac:dyDescent="0.25">
      <c r="A155" s="1248"/>
      <c r="B155" s="978">
        <v>13156</v>
      </c>
      <c r="C155" s="978">
        <v>13156</v>
      </c>
      <c r="D155" s="965" t="s">
        <v>11</v>
      </c>
    </row>
    <row r="156" spans="1:4" ht="11.25" customHeight="1" x14ac:dyDescent="0.25">
      <c r="A156" s="1250" t="s">
        <v>926</v>
      </c>
      <c r="B156" s="977">
        <v>5124</v>
      </c>
      <c r="C156" s="977">
        <v>5124</v>
      </c>
      <c r="D156" s="964" t="s">
        <v>4091</v>
      </c>
    </row>
    <row r="157" spans="1:4" ht="11.25" customHeight="1" x14ac:dyDescent="0.25">
      <c r="A157" s="1248"/>
      <c r="B157" s="978">
        <v>800</v>
      </c>
      <c r="C157" s="978">
        <v>800</v>
      </c>
      <c r="D157" s="965" t="s">
        <v>1985</v>
      </c>
    </row>
    <row r="158" spans="1:4" ht="11.25" customHeight="1" x14ac:dyDescent="0.25">
      <c r="A158" s="1248"/>
      <c r="B158" s="978">
        <v>400</v>
      </c>
      <c r="C158" s="978">
        <v>400</v>
      </c>
      <c r="D158" s="965" t="s">
        <v>1986</v>
      </c>
    </row>
    <row r="159" spans="1:4" ht="11.25" customHeight="1" x14ac:dyDescent="0.25">
      <c r="A159" s="1251"/>
      <c r="B159" s="979">
        <v>6324</v>
      </c>
      <c r="C159" s="979">
        <v>6324</v>
      </c>
      <c r="D159" s="966" t="s">
        <v>11</v>
      </c>
    </row>
    <row r="160" spans="1:4" ht="11.25" customHeight="1" x14ac:dyDescent="0.25">
      <c r="A160" s="1248" t="s">
        <v>906</v>
      </c>
      <c r="B160" s="978">
        <v>10722</v>
      </c>
      <c r="C160" s="978">
        <v>10722</v>
      </c>
      <c r="D160" s="965" t="s">
        <v>4091</v>
      </c>
    </row>
    <row r="161" spans="1:4" ht="11.25" customHeight="1" x14ac:dyDescent="0.25">
      <c r="A161" s="1248"/>
      <c r="B161" s="978">
        <v>2300</v>
      </c>
      <c r="C161" s="978">
        <v>2300</v>
      </c>
      <c r="D161" s="965" t="s">
        <v>1985</v>
      </c>
    </row>
    <row r="162" spans="1:4" ht="11.25" customHeight="1" x14ac:dyDescent="0.25">
      <c r="A162" s="1248"/>
      <c r="B162" s="978">
        <v>1100</v>
      </c>
      <c r="C162" s="978">
        <v>1100</v>
      </c>
      <c r="D162" s="965" t="s">
        <v>1986</v>
      </c>
    </row>
    <row r="163" spans="1:4" ht="11.25" customHeight="1" x14ac:dyDescent="0.25">
      <c r="A163" s="1248"/>
      <c r="B163" s="978">
        <v>200</v>
      </c>
      <c r="C163" s="978">
        <v>200</v>
      </c>
      <c r="D163" s="965" t="s">
        <v>4099</v>
      </c>
    </row>
    <row r="164" spans="1:4" ht="11.25" customHeight="1" x14ac:dyDescent="0.25">
      <c r="A164" s="1248"/>
      <c r="B164" s="978">
        <v>1000</v>
      </c>
      <c r="C164" s="978">
        <v>1000</v>
      </c>
      <c r="D164" s="965" t="s">
        <v>2003</v>
      </c>
    </row>
    <row r="165" spans="1:4" ht="11.25" customHeight="1" x14ac:dyDescent="0.25">
      <c r="A165" s="1248"/>
      <c r="B165" s="978">
        <v>15322</v>
      </c>
      <c r="C165" s="978">
        <v>15322</v>
      </c>
      <c r="D165" s="965" t="s">
        <v>11</v>
      </c>
    </row>
    <row r="166" spans="1:4" ht="11.25" customHeight="1" x14ac:dyDescent="0.25">
      <c r="A166" s="1250" t="s">
        <v>1999</v>
      </c>
      <c r="B166" s="977">
        <v>300</v>
      </c>
      <c r="C166" s="977">
        <v>300</v>
      </c>
      <c r="D166" s="964" t="s">
        <v>2000</v>
      </c>
    </row>
    <row r="167" spans="1:4" ht="11.25" customHeight="1" x14ac:dyDescent="0.25">
      <c r="A167" s="1248"/>
      <c r="B167" s="978">
        <v>18866</v>
      </c>
      <c r="C167" s="978">
        <v>18866</v>
      </c>
      <c r="D167" s="965" t="s">
        <v>4091</v>
      </c>
    </row>
    <row r="168" spans="1:4" ht="11.25" customHeight="1" x14ac:dyDescent="0.25">
      <c r="A168" s="1248"/>
      <c r="B168" s="978">
        <v>500</v>
      </c>
      <c r="C168" s="978">
        <v>500</v>
      </c>
      <c r="D168" s="965" t="s">
        <v>1985</v>
      </c>
    </row>
    <row r="169" spans="1:4" ht="11.25" customHeight="1" x14ac:dyDescent="0.25">
      <c r="A169" s="1248"/>
      <c r="B169" s="978">
        <v>3000</v>
      </c>
      <c r="C169" s="978">
        <v>3000</v>
      </c>
      <c r="D169" s="965" t="s">
        <v>1986</v>
      </c>
    </row>
    <row r="170" spans="1:4" ht="11.25" customHeight="1" x14ac:dyDescent="0.25">
      <c r="A170" s="1251"/>
      <c r="B170" s="979">
        <v>22666</v>
      </c>
      <c r="C170" s="979">
        <v>22666</v>
      </c>
      <c r="D170" s="966" t="s">
        <v>11</v>
      </c>
    </row>
    <row r="171" spans="1:4" ht="11.25" customHeight="1" x14ac:dyDescent="0.25">
      <c r="A171" s="1248" t="s">
        <v>2001</v>
      </c>
      <c r="B171" s="978">
        <v>24549</v>
      </c>
      <c r="C171" s="978">
        <v>24549</v>
      </c>
      <c r="D171" s="965" t="s">
        <v>4091</v>
      </c>
    </row>
    <row r="172" spans="1:4" ht="11.25" customHeight="1" x14ac:dyDescent="0.25">
      <c r="A172" s="1248"/>
      <c r="B172" s="978">
        <v>2302.67</v>
      </c>
      <c r="C172" s="978">
        <v>2302.65</v>
      </c>
      <c r="D172" s="965" t="s">
        <v>1919</v>
      </c>
    </row>
    <row r="173" spans="1:4" ht="11.25" customHeight="1" x14ac:dyDescent="0.25">
      <c r="A173" s="1248"/>
      <c r="B173" s="978">
        <v>700</v>
      </c>
      <c r="C173" s="978">
        <v>700</v>
      </c>
      <c r="D173" s="965" t="s">
        <v>1985</v>
      </c>
    </row>
    <row r="174" spans="1:4" ht="11.25" customHeight="1" x14ac:dyDescent="0.25">
      <c r="A174" s="1248"/>
      <c r="B174" s="978">
        <v>2000</v>
      </c>
      <c r="C174" s="978">
        <v>2000</v>
      </c>
      <c r="D174" s="965" t="s">
        <v>1986</v>
      </c>
    </row>
    <row r="175" spans="1:4" ht="11.25" customHeight="1" x14ac:dyDescent="0.25">
      <c r="A175" s="1248"/>
      <c r="B175" s="978">
        <v>700.95999999999992</v>
      </c>
      <c r="C175" s="978">
        <v>700.95031000000006</v>
      </c>
      <c r="D175" s="965" t="s">
        <v>4100</v>
      </c>
    </row>
    <row r="176" spans="1:4" ht="11.25" customHeight="1" x14ac:dyDescent="0.25">
      <c r="A176" s="1248"/>
      <c r="B176" s="978">
        <v>30252.629999999997</v>
      </c>
      <c r="C176" s="978">
        <v>30252.600310000002</v>
      </c>
      <c r="D176" s="965" t="s">
        <v>11</v>
      </c>
    </row>
    <row r="177" spans="1:4" ht="11.25" customHeight="1" x14ac:dyDescent="0.25">
      <c r="A177" s="1250" t="s">
        <v>2002</v>
      </c>
      <c r="B177" s="977">
        <v>9372</v>
      </c>
      <c r="C177" s="977">
        <v>9372</v>
      </c>
      <c r="D177" s="964" t="s">
        <v>4091</v>
      </c>
    </row>
    <row r="178" spans="1:4" ht="11.25" customHeight="1" x14ac:dyDescent="0.25">
      <c r="A178" s="1248"/>
      <c r="B178" s="978">
        <v>850</v>
      </c>
      <c r="C178" s="978">
        <v>0</v>
      </c>
      <c r="D178" s="965" t="s">
        <v>4101</v>
      </c>
    </row>
    <row r="179" spans="1:4" ht="11.25" customHeight="1" x14ac:dyDescent="0.25">
      <c r="A179" s="1248"/>
      <c r="B179" s="978">
        <v>800</v>
      </c>
      <c r="C179" s="978">
        <v>383</v>
      </c>
      <c r="D179" s="965" t="s">
        <v>1985</v>
      </c>
    </row>
    <row r="180" spans="1:4" ht="11.25" customHeight="1" x14ac:dyDescent="0.25">
      <c r="A180" s="1248"/>
      <c r="B180" s="978">
        <v>700</v>
      </c>
      <c r="C180" s="978">
        <v>700</v>
      </c>
      <c r="D180" s="965" t="s">
        <v>1986</v>
      </c>
    </row>
    <row r="181" spans="1:4" ht="11.25" customHeight="1" x14ac:dyDescent="0.25">
      <c r="A181" s="1251"/>
      <c r="B181" s="979">
        <v>11722</v>
      </c>
      <c r="C181" s="979">
        <v>10455</v>
      </c>
      <c r="D181" s="966" t="s">
        <v>11</v>
      </c>
    </row>
    <row r="182" spans="1:4" ht="11.25" customHeight="1" x14ac:dyDescent="0.25">
      <c r="A182" s="1248" t="s">
        <v>2004</v>
      </c>
      <c r="B182" s="978">
        <v>32661</v>
      </c>
      <c r="C182" s="978">
        <v>32661</v>
      </c>
      <c r="D182" s="965" t="s">
        <v>4091</v>
      </c>
    </row>
    <row r="183" spans="1:4" ht="21" x14ac:dyDescent="0.25">
      <c r="A183" s="1248"/>
      <c r="B183" s="978">
        <v>1776.01</v>
      </c>
      <c r="C183" s="978">
        <v>1776.01127</v>
      </c>
      <c r="D183" s="965" t="s">
        <v>4102</v>
      </c>
    </row>
    <row r="184" spans="1:4" ht="11.25" customHeight="1" x14ac:dyDescent="0.25">
      <c r="A184" s="1248"/>
      <c r="B184" s="978">
        <v>4029.7</v>
      </c>
      <c r="C184" s="978">
        <v>4029.6930000000002</v>
      </c>
      <c r="D184" s="965" t="s">
        <v>3667</v>
      </c>
    </row>
    <row r="185" spans="1:4" ht="11.25" customHeight="1" x14ac:dyDescent="0.25">
      <c r="A185" s="1248"/>
      <c r="B185" s="978">
        <v>3030</v>
      </c>
      <c r="C185" s="978">
        <v>3030</v>
      </c>
      <c r="D185" s="965" t="s">
        <v>1919</v>
      </c>
    </row>
    <row r="186" spans="1:4" ht="11.25" customHeight="1" x14ac:dyDescent="0.25">
      <c r="A186" s="1248"/>
      <c r="B186" s="978">
        <v>3800</v>
      </c>
      <c r="C186" s="978">
        <v>3800</v>
      </c>
      <c r="D186" s="965" t="s">
        <v>1985</v>
      </c>
    </row>
    <row r="187" spans="1:4" ht="11.25" customHeight="1" x14ac:dyDescent="0.25">
      <c r="A187" s="1248"/>
      <c r="B187" s="978">
        <v>5000</v>
      </c>
      <c r="C187" s="978">
        <v>5000</v>
      </c>
      <c r="D187" s="965" t="s">
        <v>1986</v>
      </c>
    </row>
    <row r="188" spans="1:4" ht="11.25" customHeight="1" x14ac:dyDescent="0.25">
      <c r="A188" s="1248"/>
      <c r="B188" s="978">
        <v>1300</v>
      </c>
      <c r="C188" s="978">
        <v>1300</v>
      </c>
      <c r="D188" s="965" t="s">
        <v>1987</v>
      </c>
    </row>
    <row r="189" spans="1:4" ht="11.25" customHeight="1" x14ac:dyDescent="0.25">
      <c r="A189" s="1248"/>
      <c r="B189" s="978">
        <v>51596.71</v>
      </c>
      <c r="C189" s="978">
        <v>51596.704270000002</v>
      </c>
      <c r="D189" s="965" t="s">
        <v>11</v>
      </c>
    </row>
    <row r="190" spans="1:4" ht="11.25" customHeight="1" x14ac:dyDescent="0.25">
      <c r="A190" s="1250" t="s">
        <v>2005</v>
      </c>
      <c r="B190" s="977">
        <v>25402</v>
      </c>
      <c r="C190" s="977">
        <v>25402</v>
      </c>
      <c r="D190" s="964" t="s">
        <v>4091</v>
      </c>
    </row>
    <row r="191" spans="1:4" ht="11.25" customHeight="1" x14ac:dyDescent="0.25">
      <c r="A191" s="1248"/>
      <c r="B191" s="978">
        <v>3300</v>
      </c>
      <c r="C191" s="978">
        <v>3300</v>
      </c>
      <c r="D191" s="965" t="s">
        <v>1985</v>
      </c>
    </row>
    <row r="192" spans="1:4" ht="11.25" customHeight="1" x14ac:dyDescent="0.25">
      <c r="A192" s="1248"/>
      <c r="B192" s="978">
        <v>2100</v>
      </c>
      <c r="C192" s="978">
        <v>2100</v>
      </c>
      <c r="D192" s="965" t="s">
        <v>1986</v>
      </c>
    </row>
    <row r="193" spans="1:4" ht="11.25" customHeight="1" x14ac:dyDescent="0.25">
      <c r="A193" s="1251"/>
      <c r="B193" s="979">
        <v>30802</v>
      </c>
      <c r="C193" s="979">
        <v>30802</v>
      </c>
      <c r="D193" s="966" t="s">
        <v>11</v>
      </c>
    </row>
    <row r="194" spans="1:4" ht="11.25" customHeight="1" x14ac:dyDescent="0.25">
      <c r="A194" s="1248" t="s">
        <v>2006</v>
      </c>
      <c r="B194" s="978">
        <v>733</v>
      </c>
      <c r="C194" s="978">
        <v>714.9</v>
      </c>
      <c r="D194" s="965" t="s">
        <v>1917</v>
      </c>
    </row>
    <row r="195" spans="1:4" ht="11.25" customHeight="1" x14ac:dyDescent="0.25">
      <c r="A195" s="1248"/>
      <c r="B195" s="978">
        <v>26083</v>
      </c>
      <c r="C195" s="978">
        <v>26083</v>
      </c>
      <c r="D195" s="965" t="s">
        <v>4091</v>
      </c>
    </row>
    <row r="196" spans="1:4" ht="11.25" customHeight="1" x14ac:dyDescent="0.25">
      <c r="A196" s="1248"/>
      <c r="B196" s="978">
        <v>700</v>
      </c>
      <c r="C196" s="978">
        <v>700</v>
      </c>
      <c r="D196" s="965" t="s">
        <v>385</v>
      </c>
    </row>
    <row r="197" spans="1:4" ht="11.25" customHeight="1" x14ac:dyDescent="0.25">
      <c r="A197" s="1248"/>
      <c r="B197" s="978">
        <v>4220</v>
      </c>
      <c r="C197" s="978">
        <v>4220</v>
      </c>
      <c r="D197" s="965" t="s">
        <v>1919</v>
      </c>
    </row>
    <row r="198" spans="1:4" ht="11.25" customHeight="1" x14ac:dyDescent="0.25">
      <c r="A198" s="1248"/>
      <c r="B198" s="978">
        <v>591.36</v>
      </c>
      <c r="C198" s="978">
        <v>591.35932000000003</v>
      </c>
      <c r="D198" s="965" t="s">
        <v>4103</v>
      </c>
    </row>
    <row r="199" spans="1:4" ht="11.25" customHeight="1" x14ac:dyDescent="0.25">
      <c r="A199" s="1248"/>
      <c r="B199" s="978">
        <v>2450</v>
      </c>
      <c r="C199" s="978">
        <v>2450</v>
      </c>
      <c r="D199" s="965" t="s">
        <v>1985</v>
      </c>
    </row>
    <row r="200" spans="1:4" ht="11.25" customHeight="1" x14ac:dyDescent="0.25">
      <c r="A200" s="1248"/>
      <c r="B200" s="978">
        <v>250</v>
      </c>
      <c r="C200" s="978">
        <v>250</v>
      </c>
      <c r="D200" s="965" t="s">
        <v>1986</v>
      </c>
    </row>
    <row r="201" spans="1:4" ht="11.25" customHeight="1" x14ac:dyDescent="0.25">
      <c r="A201" s="1248"/>
      <c r="B201" s="978">
        <v>637</v>
      </c>
      <c r="C201" s="978">
        <v>637</v>
      </c>
      <c r="D201" s="965" t="s">
        <v>1916</v>
      </c>
    </row>
    <row r="202" spans="1:4" ht="11.25" customHeight="1" x14ac:dyDescent="0.25">
      <c r="A202" s="1248"/>
      <c r="B202" s="978">
        <v>35664.36</v>
      </c>
      <c r="C202" s="978">
        <v>35646.259319999997</v>
      </c>
      <c r="D202" s="965" t="s">
        <v>11</v>
      </c>
    </row>
    <row r="203" spans="1:4" ht="11.25" customHeight="1" x14ac:dyDescent="0.25">
      <c r="A203" s="1250" t="s">
        <v>2007</v>
      </c>
      <c r="B203" s="977">
        <v>26525</v>
      </c>
      <c r="C203" s="977">
        <v>26525</v>
      </c>
      <c r="D203" s="964" t="s">
        <v>4091</v>
      </c>
    </row>
    <row r="204" spans="1:4" ht="11.25" customHeight="1" x14ac:dyDescent="0.25">
      <c r="A204" s="1248"/>
      <c r="B204" s="978">
        <v>1250</v>
      </c>
      <c r="C204" s="978">
        <v>1226.721</v>
      </c>
      <c r="D204" s="965" t="s">
        <v>385</v>
      </c>
    </row>
    <row r="205" spans="1:4" ht="11.25" customHeight="1" x14ac:dyDescent="0.25">
      <c r="A205" s="1248"/>
      <c r="B205" s="978">
        <v>163.46</v>
      </c>
      <c r="C205" s="978">
        <v>163.45438000000001</v>
      </c>
      <c r="D205" s="965" t="s">
        <v>4104</v>
      </c>
    </row>
    <row r="206" spans="1:4" ht="11.25" customHeight="1" x14ac:dyDescent="0.25">
      <c r="A206" s="1248"/>
      <c r="B206" s="978">
        <v>1544.0000000000002</v>
      </c>
      <c r="C206" s="978">
        <v>1544.0000000000002</v>
      </c>
      <c r="D206" s="965" t="s">
        <v>1919</v>
      </c>
    </row>
    <row r="207" spans="1:4" ht="11.25" customHeight="1" x14ac:dyDescent="0.25">
      <c r="A207" s="1248"/>
      <c r="B207" s="978">
        <v>6650</v>
      </c>
      <c r="C207" s="978">
        <v>6650</v>
      </c>
      <c r="D207" s="965" t="s">
        <v>1985</v>
      </c>
    </row>
    <row r="208" spans="1:4" ht="11.25" customHeight="1" x14ac:dyDescent="0.25">
      <c r="A208" s="1248"/>
      <c r="B208" s="978">
        <v>350</v>
      </c>
      <c r="C208" s="978">
        <v>350</v>
      </c>
      <c r="D208" s="965" t="s">
        <v>1986</v>
      </c>
    </row>
    <row r="209" spans="1:4" ht="11.25" customHeight="1" x14ac:dyDescent="0.25">
      <c r="A209" s="1248"/>
      <c r="B209" s="978">
        <v>1300</v>
      </c>
      <c r="C209" s="978">
        <v>1300</v>
      </c>
      <c r="D209" s="965" t="s">
        <v>1987</v>
      </c>
    </row>
    <row r="210" spans="1:4" ht="11.25" customHeight="1" x14ac:dyDescent="0.25">
      <c r="A210" s="1248"/>
      <c r="B210" s="978">
        <v>1000</v>
      </c>
      <c r="C210" s="978">
        <v>292.21499999999997</v>
      </c>
      <c r="D210" s="965" t="s">
        <v>4105</v>
      </c>
    </row>
    <row r="211" spans="1:4" ht="11.25" customHeight="1" x14ac:dyDescent="0.25">
      <c r="A211" s="1251"/>
      <c r="B211" s="979">
        <v>38782.46</v>
      </c>
      <c r="C211" s="979">
        <v>38051.390379999997</v>
      </c>
      <c r="D211" s="966" t="s">
        <v>11</v>
      </c>
    </row>
    <row r="212" spans="1:4" ht="11.25" customHeight="1" x14ac:dyDescent="0.25">
      <c r="A212" s="1248" t="s">
        <v>916</v>
      </c>
      <c r="B212" s="978">
        <v>18611</v>
      </c>
      <c r="C212" s="978">
        <v>18611</v>
      </c>
      <c r="D212" s="965" t="s">
        <v>4091</v>
      </c>
    </row>
    <row r="213" spans="1:4" ht="11.25" customHeight="1" x14ac:dyDescent="0.25">
      <c r="A213" s="1248"/>
      <c r="B213" s="978">
        <v>344.18</v>
      </c>
      <c r="C213" s="978">
        <v>344.17570000000001</v>
      </c>
      <c r="D213" s="965" t="s">
        <v>2008</v>
      </c>
    </row>
    <row r="214" spans="1:4" ht="11.25" customHeight="1" x14ac:dyDescent="0.25">
      <c r="A214" s="1248"/>
      <c r="B214" s="978">
        <v>2424</v>
      </c>
      <c r="C214" s="978">
        <v>2424</v>
      </c>
      <c r="D214" s="965" t="s">
        <v>1919</v>
      </c>
    </row>
    <row r="215" spans="1:4" ht="11.25" customHeight="1" x14ac:dyDescent="0.25">
      <c r="A215" s="1248"/>
      <c r="B215" s="978">
        <v>2300</v>
      </c>
      <c r="C215" s="978">
        <v>2300</v>
      </c>
      <c r="D215" s="965" t="s">
        <v>1985</v>
      </c>
    </row>
    <row r="216" spans="1:4" ht="11.25" customHeight="1" x14ac:dyDescent="0.25">
      <c r="A216" s="1248"/>
      <c r="B216" s="978">
        <v>500</v>
      </c>
      <c r="C216" s="978">
        <v>500</v>
      </c>
      <c r="D216" s="965" t="s">
        <v>1986</v>
      </c>
    </row>
    <row r="217" spans="1:4" ht="11.25" customHeight="1" x14ac:dyDescent="0.25">
      <c r="A217" s="1248"/>
      <c r="B217" s="978">
        <v>24179.18</v>
      </c>
      <c r="C217" s="978">
        <v>24179.1757</v>
      </c>
      <c r="D217" s="965" t="s">
        <v>11</v>
      </c>
    </row>
    <row r="218" spans="1:4" s="295" customFormat="1" ht="23.25" customHeight="1" x14ac:dyDescent="0.2">
      <c r="A218" s="290" t="s">
        <v>2009</v>
      </c>
      <c r="B218" s="291">
        <v>493474.61000000004</v>
      </c>
      <c r="C218" s="291">
        <v>481433.5485700001</v>
      </c>
      <c r="D218" s="292"/>
    </row>
    <row r="219" spans="1:4" s="282" customFormat="1" ht="24.75" customHeight="1" x14ac:dyDescent="0.15">
      <c r="A219" s="287" t="s">
        <v>2010</v>
      </c>
      <c r="B219" s="296"/>
      <c r="C219" s="296"/>
      <c r="D219" s="297"/>
    </row>
    <row r="220" spans="1:4" ht="11.25" customHeight="1" x14ac:dyDescent="0.25">
      <c r="A220" s="1250" t="s">
        <v>1111</v>
      </c>
      <c r="B220" s="977">
        <v>403.5</v>
      </c>
      <c r="C220" s="977">
        <v>403.5</v>
      </c>
      <c r="D220" s="964" t="s">
        <v>2011</v>
      </c>
    </row>
    <row r="221" spans="1:4" ht="11.25" customHeight="1" x14ac:dyDescent="0.25">
      <c r="A221" s="1248"/>
      <c r="B221" s="978">
        <v>250</v>
      </c>
      <c r="C221" s="978">
        <v>250</v>
      </c>
      <c r="D221" s="965" t="s">
        <v>2012</v>
      </c>
    </row>
    <row r="222" spans="1:4" ht="11.25" customHeight="1" x14ac:dyDescent="0.25">
      <c r="A222" s="1248"/>
      <c r="B222" s="978">
        <v>776.89</v>
      </c>
      <c r="C222" s="978">
        <v>776.88499999999999</v>
      </c>
      <c r="D222" s="965" t="s">
        <v>718</v>
      </c>
    </row>
    <row r="223" spans="1:4" ht="11.25" customHeight="1" x14ac:dyDescent="0.25">
      <c r="A223" s="1248"/>
      <c r="B223" s="978">
        <v>15.2</v>
      </c>
      <c r="C223" s="978">
        <v>15.2</v>
      </c>
      <c r="D223" s="965" t="s">
        <v>4106</v>
      </c>
    </row>
    <row r="224" spans="1:4" ht="11.25" customHeight="1" x14ac:dyDescent="0.25">
      <c r="A224" s="1248"/>
      <c r="B224" s="978">
        <v>93.3</v>
      </c>
      <c r="C224" s="978">
        <v>93.3</v>
      </c>
      <c r="D224" s="965" t="s">
        <v>2019</v>
      </c>
    </row>
    <row r="225" spans="1:4" ht="11.25" customHeight="1" x14ac:dyDescent="0.25">
      <c r="A225" s="1248"/>
      <c r="B225" s="978">
        <v>43488.7</v>
      </c>
      <c r="C225" s="978">
        <v>43488.703000000001</v>
      </c>
      <c r="D225" s="965" t="s">
        <v>726</v>
      </c>
    </row>
    <row r="226" spans="1:4" ht="11.25" customHeight="1" x14ac:dyDescent="0.25">
      <c r="A226" s="1248"/>
      <c r="B226" s="978">
        <v>9438</v>
      </c>
      <c r="C226" s="978">
        <v>9438</v>
      </c>
      <c r="D226" s="965" t="s">
        <v>2013</v>
      </c>
    </row>
    <row r="227" spans="1:4" ht="11.25" customHeight="1" x14ac:dyDescent="0.25">
      <c r="A227" s="1248"/>
      <c r="B227" s="978">
        <v>1535</v>
      </c>
      <c r="C227" s="978">
        <v>1535</v>
      </c>
      <c r="D227" s="965" t="s">
        <v>2014</v>
      </c>
    </row>
    <row r="228" spans="1:4" ht="11.25" customHeight="1" x14ac:dyDescent="0.25">
      <c r="A228" s="1248"/>
      <c r="B228" s="978">
        <v>6283.57</v>
      </c>
      <c r="C228" s="978">
        <v>6283.5616600000003</v>
      </c>
      <c r="D228" s="965" t="s">
        <v>4107</v>
      </c>
    </row>
    <row r="229" spans="1:4" ht="11.25" customHeight="1" x14ac:dyDescent="0.25">
      <c r="A229" s="1248"/>
      <c r="B229" s="978">
        <v>1023.41</v>
      </c>
      <c r="C229" s="978">
        <v>1023.4086</v>
      </c>
      <c r="D229" s="965" t="s">
        <v>4108</v>
      </c>
    </row>
    <row r="230" spans="1:4" ht="11.25" customHeight="1" x14ac:dyDescent="0.25">
      <c r="A230" s="1248"/>
      <c r="B230" s="978">
        <v>323.18</v>
      </c>
      <c r="C230" s="978">
        <v>260.90200000000004</v>
      </c>
      <c r="D230" s="965" t="s">
        <v>4109</v>
      </c>
    </row>
    <row r="231" spans="1:4" ht="11.25" customHeight="1" x14ac:dyDescent="0.25">
      <c r="A231" s="1248"/>
      <c r="B231" s="978">
        <v>889.75</v>
      </c>
      <c r="C231" s="978">
        <v>889.74900000000002</v>
      </c>
      <c r="D231" s="965" t="s">
        <v>720</v>
      </c>
    </row>
    <row r="232" spans="1:4" ht="11.25" customHeight="1" x14ac:dyDescent="0.25">
      <c r="A232" s="1248"/>
      <c r="B232" s="978">
        <v>64520.5</v>
      </c>
      <c r="C232" s="978">
        <v>64458.209260000011</v>
      </c>
      <c r="D232" s="965" t="s">
        <v>11</v>
      </c>
    </row>
    <row r="233" spans="1:4" ht="11.25" customHeight="1" x14ac:dyDescent="0.25">
      <c r="A233" s="1250" t="s">
        <v>953</v>
      </c>
      <c r="B233" s="977">
        <v>9168.7999999999993</v>
      </c>
      <c r="C233" s="977">
        <v>9168.7999999999993</v>
      </c>
      <c r="D233" s="964" t="s">
        <v>726</v>
      </c>
    </row>
    <row r="234" spans="1:4" ht="11.25" customHeight="1" x14ac:dyDescent="0.25">
      <c r="A234" s="1248"/>
      <c r="B234" s="978">
        <v>2625</v>
      </c>
      <c r="C234" s="978">
        <v>2625</v>
      </c>
      <c r="D234" s="965" t="s">
        <v>2013</v>
      </c>
    </row>
    <row r="235" spans="1:4" ht="11.25" customHeight="1" x14ac:dyDescent="0.25">
      <c r="A235" s="1248"/>
      <c r="B235" s="978">
        <v>448</v>
      </c>
      <c r="C235" s="978">
        <v>448</v>
      </c>
      <c r="D235" s="965" t="s">
        <v>2014</v>
      </c>
    </row>
    <row r="236" spans="1:4" ht="11.25" customHeight="1" x14ac:dyDescent="0.25">
      <c r="A236" s="1248"/>
      <c r="B236" s="978">
        <v>129.13</v>
      </c>
      <c r="C236" s="978">
        <v>104.797</v>
      </c>
      <c r="D236" s="965" t="s">
        <v>4109</v>
      </c>
    </row>
    <row r="237" spans="1:4" ht="11.25" customHeight="1" x14ac:dyDescent="0.25">
      <c r="A237" s="1248"/>
      <c r="B237" s="978">
        <v>140.66</v>
      </c>
      <c r="C237" s="978">
        <v>140.65899999999999</v>
      </c>
      <c r="D237" s="965" t="s">
        <v>720</v>
      </c>
    </row>
    <row r="238" spans="1:4" ht="11.25" customHeight="1" x14ac:dyDescent="0.25">
      <c r="A238" s="1251"/>
      <c r="B238" s="979">
        <v>12511.589999999998</v>
      </c>
      <c r="C238" s="979">
        <v>12487.255999999998</v>
      </c>
      <c r="D238" s="966" t="s">
        <v>11</v>
      </c>
    </row>
    <row r="239" spans="1:4" ht="11.25" customHeight="1" x14ac:dyDescent="0.25">
      <c r="A239" s="1248" t="s">
        <v>949</v>
      </c>
      <c r="B239" s="978">
        <v>3557.03</v>
      </c>
      <c r="C239" s="978">
        <v>3557.0209999999997</v>
      </c>
      <c r="D239" s="965" t="s">
        <v>4110</v>
      </c>
    </row>
    <row r="240" spans="1:4" ht="11.25" customHeight="1" x14ac:dyDescent="0.25">
      <c r="A240" s="1248"/>
      <c r="B240" s="978">
        <v>13705.45</v>
      </c>
      <c r="C240" s="978">
        <v>13705.446</v>
      </c>
      <c r="D240" s="965" t="s">
        <v>726</v>
      </c>
    </row>
    <row r="241" spans="1:4" ht="11.25" customHeight="1" x14ac:dyDescent="0.25">
      <c r="A241" s="1248"/>
      <c r="B241" s="978">
        <v>4561</v>
      </c>
      <c r="C241" s="978">
        <v>4561</v>
      </c>
      <c r="D241" s="965" t="s">
        <v>2013</v>
      </c>
    </row>
    <row r="242" spans="1:4" ht="11.25" customHeight="1" x14ac:dyDescent="0.25">
      <c r="A242" s="1248"/>
      <c r="B242" s="978">
        <v>450</v>
      </c>
      <c r="C242" s="978">
        <v>450</v>
      </c>
      <c r="D242" s="965" t="s">
        <v>2014</v>
      </c>
    </row>
    <row r="243" spans="1:4" ht="11.25" customHeight="1" x14ac:dyDescent="0.25">
      <c r="A243" s="1248"/>
      <c r="B243" s="978">
        <v>144.29</v>
      </c>
      <c r="C243" s="978">
        <v>144.29300000000001</v>
      </c>
      <c r="D243" s="965" t="s">
        <v>4109</v>
      </c>
    </row>
    <row r="244" spans="1:4" ht="11.25" customHeight="1" x14ac:dyDescent="0.25">
      <c r="A244" s="1248"/>
      <c r="B244" s="978">
        <v>240.28</v>
      </c>
      <c r="C244" s="978">
        <v>240.27500000000001</v>
      </c>
      <c r="D244" s="965" t="s">
        <v>720</v>
      </c>
    </row>
    <row r="245" spans="1:4" ht="11.25" customHeight="1" x14ac:dyDescent="0.25">
      <c r="A245" s="1248"/>
      <c r="B245" s="978">
        <v>22658.05</v>
      </c>
      <c r="C245" s="978">
        <v>22658.035000000003</v>
      </c>
      <c r="D245" s="965" t="s">
        <v>11</v>
      </c>
    </row>
    <row r="246" spans="1:4" ht="11.25" customHeight="1" x14ac:dyDescent="0.25">
      <c r="A246" s="1250" t="s">
        <v>950</v>
      </c>
      <c r="B246" s="977">
        <v>16045.4</v>
      </c>
      <c r="C246" s="977">
        <v>16045.4</v>
      </c>
      <c r="D246" s="964" t="s">
        <v>726</v>
      </c>
    </row>
    <row r="247" spans="1:4" ht="11.25" customHeight="1" x14ac:dyDescent="0.25">
      <c r="A247" s="1248"/>
      <c r="B247" s="978">
        <v>5150</v>
      </c>
      <c r="C247" s="978">
        <v>5150</v>
      </c>
      <c r="D247" s="965" t="s">
        <v>2013</v>
      </c>
    </row>
    <row r="248" spans="1:4" ht="11.25" customHeight="1" x14ac:dyDescent="0.25">
      <c r="A248" s="1248"/>
      <c r="B248" s="978">
        <v>502</v>
      </c>
      <c r="C248" s="978">
        <v>502</v>
      </c>
      <c r="D248" s="965" t="s">
        <v>2014</v>
      </c>
    </row>
    <row r="249" spans="1:4" ht="11.25" customHeight="1" x14ac:dyDescent="0.25">
      <c r="A249" s="1248"/>
      <c r="B249" s="978">
        <v>200.9</v>
      </c>
      <c r="C249" s="978">
        <v>192.357</v>
      </c>
      <c r="D249" s="965" t="s">
        <v>4109</v>
      </c>
    </row>
    <row r="250" spans="1:4" ht="11.25" customHeight="1" x14ac:dyDescent="0.25">
      <c r="A250" s="1248"/>
      <c r="B250" s="978">
        <v>278.19</v>
      </c>
      <c r="C250" s="978">
        <v>278.18900000000002</v>
      </c>
      <c r="D250" s="965" t="s">
        <v>720</v>
      </c>
    </row>
    <row r="251" spans="1:4" ht="11.25" customHeight="1" x14ac:dyDescent="0.25">
      <c r="A251" s="1251"/>
      <c r="B251" s="979">
        <v>22176.49</v>
      </c>
      <c r="C251" s="979">
        <v>22167.946</v>
      </c>
      <c r="D251" s="966" t="s">
        <v>11</v>
      </c>
    </row>
    <row r="252" spans="1:4" ht="11.25" customHeight="1" x14ac:dyDescent="0.25">
      <c r="A252" s="1248" t="s">
        <v>957</v>
      </c>
      <c r="B252" s="978">
        <v>7394.16</v>
      </c>
      <c r="C252" s="978">
        <v>7394.16</v>
      </c>
      <c r="D252" s="965" t="s">
        <v>726</v>
      </c>
    </row>
    <row r="253" spans="1:4" ht="11.25" customHeight="1" x14ac:dyDescent="0.25">
      <c r="A253" s="1248"/>
      <c r="B253" s="978">
        <v>2545</v>
      </c>
      <c r="C253" s="978">
        <v>2545</v>
      </c>
      <c r="D253" s="965" t="s">
        <v>2013</v>
      </c>
    </row>
    <row r="254" spans="1:4" ht="11.25" customHeight="1" x14ac:dyDescent="0.25">
      <c r="A254" s="1248"/>
      <c r="B254" s="978">
        <v>121</v>
      </c>
      <c r="C254" s="978">
        <v>121</v>
      </c>
      <c r="D254" s="965" t="s">
        <v>2014</v>
      </c>
    </row>
    <row r="255" spans="1:4" ht="11.25" customHeight="1" x14ac:dyDescent="0.25">
      <c r="A255" s="1248"/>
      <c r="B255" s="978">
        <v>111.79</v>
      </c>
      <c r="C255" s="978">
        <v>82.087999999999994</v>
      </c>
      <c r="D255" s="965" t="s">
        <v>4109</v>
      </c>
    </row>
    <row r="256" spans="1:4" ht="11.25" customHeight="1" x14ac:dyDescent="0.25">
      <c r="A256" s="1248"/>
      <c r="B256" s="978">
        <v>132.47</v>
      </c>
      <c r="C256" s="978">
        <v>132.471</v>
      </c>
      <c r="D256" s="965" t="s">
        <v>720</v>
      </c>
    </row>
    <row r="257" spans="1:4" ht="11.25" customHeight="1" x14ac:dyDescent="0.25">
      <c r="A257" s="1248"/>
      <c r="B257" s="978">
        <v>10304.42</v>
      </c>
      <c r="C257" s="978">
        <v>10274.718999999999</v>
      </c>
      <c r="D257" s="965" t="s">
        <v>11</v>
      </c>
    </row>
    <row r="258" spans="1:4" ht="11.25" customHeight="1" x14ac:dyDescent="0.25">
      <c r="A258" s="1250" t="s">
        <v>947</v>
      </c>
      <c r="B258" s="977">
        <v>509</v>
      </c>
      <c r="C258" s="977">
        <v>87.12</v>
      </c>
      <c r="D258" s="964" t="s">
        <v>1954</v>
      </c>
    </row>
    <row r="259" spans="1:4" ht="11.25" customHeight="1" x14ac:dyDescent="0.25">
      <c r="A259" s="1248"/>
      <c r="B259" s="978">
        <v>9179.68</v>
      </c>
      <c r="C259" s="978">
        <v>9179.68</v>
      </c>
      <c r="D259" s="965" t="s">
        <v>726</v>
      </c>
    </row>
    <row r="260" spans="1:4" ht="11.25" customHeight="1" x14ac:dyDescent="0.25">
      <c r="A260" s="1248"/>
      <c r="B260" s="978">
        <v>3897</v>
      </c>
      <c r="C260" s="978">
        <v>3897</v>
      </c>
      <c r="D260" s="965" t="s">
        <v>2013</v>
      </c>
    </row>
    <row r="261" spans="1:4" ht="11.25" customHeight="1" x14ac:dyDescent="0.25">
      <c r="A261" s="1248"/>
      <c r="B261" s="978">
        <v>313</v>
      </c>
      <c r="C261" s="978">
        <v>313</v>
      </c>
      <c r="D261" s="965" t="s">
        <v>2014</v>
      </c>
    </row>
    <row r="262" spans="1:4" ht="11.25" customHeight="1" x14ac:dyDescent="0.25">
      <c r="A262" s="1248"/>
      <c r="B262" s="978">
        <v>120.93</v>
      </c>
      <c r="C262" s="978">
        <v>120.931</v>
      </c>
      <c r="D262" s="965" t="s">
        <v>4109</v>
      </c>
    </row>
    <row r="263" spans="1:4" ht="11.25" customHeight="1" x14ac:dyDescent="0.25">
      <c r="A263" s="1248"/>
      <c r="B263" s="978">
        <v>160.72</v>
      </c>
      <c r="C263" s="978">
        <v>160.71899999999999</v>
      </c>
      <c r="D263" s="965" t="s">
        <v>720</v>
      </c>
    </row>
    <row r="264" spans="1:4" ht="11.25" customHeight="1" x14ac:dyDescent="0.25">
      <c r="A264" s="1251"/>
      <c r="B264" s="979">
        <v>14180.33</v>
      </c>
      <c r="C264" s="979">
        <v>13758.45</v>
      </c>
      <c r="D264" s="966" t="s">
        <v>11</v>
      </c>
    </row>
    <row r="265" spans="1:4" ht="11.25" customHeight="1" x14ac:dyDescent="0.25">
      <c r="A265" s="1248" t="s">
        <v>952</v>
      </c>
      <c r="B265" s="978">
        <v>11556.28</v>
      </c>
      <c r="C265" s="978">
        <v>11556.281999999999</v>
      </c>
      <c r="D265" s="965" t="s">
        <v>726</v>
      </c>
    </row>
    <row r="266" spans="1:4" ht="11.25" customHeight="1" x14ac:dyDescent="0.25">
      <c r="A266" s="1248"/>
      <c r="B266" s="978">
        <v>3913</v>
      </c>
      <c r="C266" s="978">
        <v>3913</v>
      </c>
      <c r="D266" s="965" t="s">
        <v>2013</v>
      </c>
    </row>
    <row r="267" spans="1:4" ht="11.25" customHeight="1" x14ac:dyDescent="0.25">
      <c r="A267" s="1248"/>
      <c r="B267" s="978">
        <v>349</v>
      </c>
      <c r="C267" s="978">
        <v>349</v>
      </c>
      <c r="D267" s="965" t="s">
        <v>2014</v>
      </c>
    </row>
    <row r="268" spans="1:4" ht="11.25" customHeight="1" x14ac:dyDescent="0.25">
      <c r="A268" s="1248"/>
      <c r="B268" s="978">
        <v>163.34</v>
      </c>
      <c r="C268" s="978">
        <v>163.34299999999999</v>
      </c>
      <c r="D268" s="965" t="s">
        <v>4109</v>
      </c>
    </row>
    <row r="269" spans="1:4" ht="11.25" customHeight="1" x14ac:dyDescent="0.25">
      <c r="A269" s="1248"/>
      <c r="B269" s="978">
        <v>191.37</v>
      </c>
      <c r="C269" s="978">
        <v>191.37299999999999</v>
      </c>
      <c r="D269" s="965" t="s">
        <v>720</v>
      </c>
    </row>
    <row r="270" spans="1:4" ht="11.25" customHeight="1" x14ac:dyDescent="0.25">
      <c r="A270" s="1248"/>
      <c r="B270" s="978">
        <v>16173</v>
      </c>
      <c r="C270" s="978">
        <v>16172.998</v>
      </c>
      <c r="D270" s="965" t="s">
        <v>11</v>
      </c>
    </row>
    <row r="271" spans="1:4" ht="11.25" customHeight="1" x14ac:dyDescent="0.25">
      <c r="A271" s="1252" t="s">
        <v>955</v>
      </c>
      <c r="B271" s="977">
        <v>9168.7999999999993</v>
      </c>
      <c r="C271" s="977">
        <v>9168.7999999999993</v>
      </c>
      <c r="D271" s="964" t="s">
        <v>726</v>
      </c>
    </row>
    <row r="272" spans="1:4" ht="11.25" customHeight="1" x14ac:dyDescent="0.25">
      <c r="A272" s="1253"/>
      <c r="B272" s="978">
        <v>2585</v>
      </c>
      <c r="C272" s="978">
        <v>2585</v>
      </c>
      <c r="D272" s="965" t="s">
        <v>2013</v>
      </c>
    </row>
    <row r="273" spans="1:4" ht="11.25" customHeight="1" x14ac:dyDescent="0.25">
      <c r="A273" s="1253"/>
      <c r="B273" s="978">
        <v>194</v>
      </c>
      <c r="C273" s="978">
        <v>194</v>
      </c>
      <c r="D273" s="965" t="s">
        <v>2014</v>
      </c>
    </row>
    <row r="274" spans="1:4" ht="11.25" customHeight="1" x14ac:dyDescent="0.25">
      <c r="A274" s="1253"/>
      <c r="B274" s="978">
        <v>262.49</v>
      </c>
      <c r="C274" s="978">
        <v>0</v>
      </c>
      <c r="D274" s="965" t="s">
        <v>2017</v>
      </c>
    </row>
    <row r="275" spans="1:4" ht="11.25" customHeight="1" x14ac:dyDescent="0.25">
      <c r="A275" s="1253"/>
      <c r="B275" s="978">
        <v>621.5</v>
      </c>
      <c r="C275" s="978">
        <v>621.49800000000005</v>
      </c>
      <c r="D275" s="965" t="s">
        <v>2018</v>
      </c>
    </row>
    <row r="276" spans="1:4" ht="11.25" customHeight="1" x14ac:dyDescent="0.25">
      <c r="A276" s="1253"/>
      <c r="B276" s="978">
        <v>572</v>
      </c>
      <c r="C276" s="978">
        <v>572</v>
      </c>
      <c r="D276" s="965" t="s">
        <v>3680</v>
      </c>
    </row>
    <row r="277" spans="1:4" ht="11.25" customHeight="1" x14ac:dyDescent="0.25">
      <c r="A277" s="1253"/>
      <c r="B277" s="978">
        <v>105.97</v>
      </c>
      <c r="C277" s="978">
        <v>105.973</v>
      </c>
      <c r="D277" s="965" t="s">
        <v>4109</v>
      </c>
    </row>
    <row r="278" spans="1:4" ht="11.25" customHeight="1" x14ac:dyDescent="0.25">
      <c r="A278" s="1253"/>
      <c r="B278" s="978">
        <v>154.63999999999999</v>
      </c>
      <c r="C278" s="978">
        <v>154.63499999999999</v>
      </c>
      <c r="D278" s="965" t="s">
        <v>720</v>
      </c>
    </row>
    <row r="279" spans="1:4" ht="11.25" customHeight="1" x14ac:dyDescent="0.25">
      <c r="A279" s="1254"/>
      <c r="B279" s="979">
        <v>13664.399999999998</v>
      </c>
      <c r="C279" s="979">
        <v>13401.905999999999</v>
      </c>
      <c r="D279" s="966" t="s">
        <v>11</v>
      </c>
    </row>
    <row r="280" spans="1:4" ht="11.25" customHeight="1" x14ac:dyDescent="0.25">
      <c r="A280" s="1248" t="s">
        <v>951</v>
      </c>
      <c r="B280" s="978">
        <v>13753.2</v>
      </c>
      <c r="C280" s="978">
        <v>13753.2</v>
      </c>
      <c r="D280" s="965" t="s">
        <v>726</v>
      </c>
    </row>
    <row r="281" spans="1:4" ht="11.25" customHeight="1" x14ac:dyDescent="0.25">
      <c r="A281" s="1248"/>
      <c r="B281" s="978">
        <v>4733</v>
      </c>
      <c r="C281" s="978">
        <v>4733</v>
      </c>
      <c r="D281" s="965" t="s">
        <v>2013</v>
      </c>
    </row>
    <row r="282" spans="1:4" ht="11.25" customHeight="1" x14ac:dyDescent="0.25">
      <c r="A282" s="1248"/>
      <c r="B282" s="978">
        <v>231</v>
      </c>
      <c r="C282" s="978">
        <v>231</v>
      </c>
      <c r="D282" s="965" t="s">
        <v>2014</v>
      </c>
    </row>
    <row r="283" spans="1:4" ht="11.25" customHeight="1" x14ac:dyDescent="0.25">
      <c r="A283" s="1248"/>
      <c r="B283" s="978">
        <v>209.88</v>
      </c>
      <c r="C283" s="978">
        <v>209.875</v>
      </c>
      <c r="D283" s="965" t="s">
        <v>4109</v>
      </c>
    </row>
    <row r="284" spans="1:4" ht="11.25" customHeight="1" x14ac:dyDescent="0.25">
      <c r="A284" s="1248"/>
      <c r="B284" s="978">
        <v>220.61</v>
      </c>
      <c r="C284" s="978">
        <v>220.613</v>
      </c>
      <c r="D284" s="965" t="s">
        <v>720</v>
      </c>
    </row>
    <row r="285" spans="1:4" ht="11.25" customHeight="1" x14ac:dyDescent="0.25">
      <c r="A285" s="1248"/>
      <c r="B285" s="978">
        <v>19147.690000000002</v>
      </c>
      <c r="C285" s="978">
        <v>19147.688000000002</v>
      </c>
      <c r="D285" s="965" t="s">
        <v>11</v>
      </c>
    </row>
    <row r="286" spans="1:4" ht="11.25" customHeight="1" x14ac:dyDescent="0.25">
      <c r="A286" s="1250" t="s">
        <v>958</v>
      </c>
      <c r="B286" s="977">
        <v>9216.4</v>
      </c>
      <c r="C286" s="977">
        <v>9216.4</v>
      </c>
      <c r="D286" s="964" t="s">
        <v>726</v>
      </c>
    </row>
    <row r="287" spans="1:4" ht="11.25" customHeight="1" x14ac:dyDescent="0.25">
      <c r="A287" s="1248"/>
      <c r="B287" s="978">
        <v>3093</v>
      </c>
      <c r="C287" s="978">
        <v>3093</v>
      </c>
      <c r="D287" s="965" t="s">
        <v>2013</v>
      </c>
    </row>
    <row r="288" spans="1:4" ht="11.25" customHeight="1" x14ac:dyDescent="0.25">
      <c r="A288" s="1248"/>
      <c r="B288" s="978">
        <v>623</v>
      </c>
      <c r="C288" s="978">
        <v>623</v>
      </c>
      <c r="D288" s="965" t="s">
        <v>2014</v>
      </c>
    </row>
    <row r="289" spans="1:4" ht="11.25" customHeight="1" x14ac:dyDescent="0.25">
      <c r="A289" s="1248"/>
      <c r="B289" s="978">
        <v>119.18</v>
      </c>
      <c r="C289" s="978">
        <v>119.18300000000001</v>
      </c>
      <c r="D289" s="965" t="s">
        <v>4109</v>
      </c>
    </row>
    <row r="290" spans="1:4" ht="11.25" customHeight="1" x14ac:dyDescent="0.25">
      <c r="A290" s="1248"/>
      <c r="B290" s="978">
        <v>166.83</v>
      </c>
      <c r="C290" s="978">
        <v>166.82900000000001</v>
      </c>
      <c r="D290" s="965" t="s">
        <v>720</v>
      </c>
    </row>
    <row r="291" spans="1:4" ht="11.25" customHeight="1" x14ac:dyDescent="0.25">
      <c r="A291" s="1251"/>
      <c r="B291" s="979">
        <v>13218.41</v>
      </c>
      <c r="C291" s="979">
        <v>13218.412</v>
      </c>
      <c r="D291" s="966" t="s">
        <v>11</v>
      </c>
    </row>
    <row r="292" spans="1:4" ht="11.25" customHeight="1" x14ac:dyDescent="0.25">
      <c r="A292" s="1248" t="s">
        <v>1074</v>
      </c>
      <c r="B292" s="978">
        <v>15</v>
      </c>
      <c r="C292" s="978">
        <v>15</v>
      </c>
      <c r="D292" s="965" t="s">
        <v>2019</v>
      </c>
    </row>
    <row r="293" spans="1:4" ht="11.25" customHeight="1" x14ac:dyDescent="0.25">
      <c r="A293" s="1248"/>
      <c r="B293" s="978">
        <v>13925.29</v>
      </c>
      <c r="C293" s="978">
        <v>13925.286</v>
      </c>
      <c r="D293" s="965" t="s">
        <v>726</v>
      </c>
    </row>
    <row r="294" spans="1:4" ht="11.25" customHeight="1" x14ac:dyDescent="0.25">
      <c r="A294" s="1248"/>
      <c r="B294" s="978">
        <v>4129</v>
      </c>
      <c r="C294" s="978">
        <v>4129</v>
      </c>
      <c r="D294" s="965" t="s">
        <v>2013</v>
      </c>
    </row>
    <row r="295" spans="1:4" ht="11.25" customHeight="1" x14ac:dyDescent="0.25">
      <c r="A295" s="1248"/>
      <c r="B295" s="978">
        <v>960</v>
      </c>
      <c r="C295" s="978">
        <v>960</v>
      </c>
      <c r="D295" s="965" t="s">
        <v>2014</v>
      </c>
    </row>
    <row r="296" spans="1:4" ht="11.25" customHeight="1" x14ac:dyDescent="0.25">
      <c r="A296" s="1248"/>
      <c r="B296" s="978">
        <v>150.88999999999999</v>
      </c>
      <c r="C296" s="978">
        <v>145.172</v>
      </c>
      <c r="D296" s="965" t="s">
        <v>4109</v>
      </c>
    </row>
    <row r="297" spans="1:4" ht="11.25" customHeight="1" x14ac:dyDescent="0.25">
      <c r="A297" s="1248"/>
      <c r="B297" s="978">
        <v>228.92</v>
      </c>
      <c r="C297" s="978">
        <v>228.91499999999999</v>
      </c>
      <c r="D297" s="965" t="s">
        <v>720</v>
      </c>
    </row>
    <row r="298" spans="1:4" ht="11.25" customHeight="1" x14ac:dyDescent="0.25">
      <c r="A298" s="1248"/>
      <c r="B298" s="978">
        <v>19409.099999999999</v>
      </c>
      <c r="C298" s="978">
        <v>19403.373</v>
      </c>
      <c r="D298" s="965" t="s">
        <v>11</v>
      </c>
    </row>
    <row r="299" spans="1:4" ht="11.25" customHeight="1" x14ac:dyDescent="0.25">
      <c r="A299" s="1250" t="s">
        <v>954</v>
      </c>
      <c r="B299" s="977">
        <v>7394.16</v>
      </c>
      <c r="C299" s="977">
        <v>7394.16</v>
      </c>
      <c r="D299" s="964" t="s">
        <v>726</v>
      </c>
    </row>
    <row r="300" spans="1:4" ht="11.25" customHeight="1" x14ac:dyDescent="0.25">
      <c r="A300" s="1248"/>
      <c r="B300" s="978">
        <v>1951</v>
      </c>
      <c r="C300" s="978">
        <v>1951</v>
      </c>
      <c r="D300" s="965" t="s">
        <v>2013</v>
      </c>
    </row>
    <row r="301" spans="1:4" ht="11.25" customHeight="1" x14ac:dyDescent="0.25">
      <c r="A301" s="1248"/>
      <c r="B301" s="978">
        <v>295</v>
      </c>
      <c r="C301" s="978">
        <v>295</v>
      </c>
      <c r="D301" s="965" t="s">
        <v>2014</v>
      </c>
    </row>
    <row r="302" spans="1:4" ht="11.25" customHeight="1" x14ac:dyDescent="0.25">
      <c r="A302" s="1248"/>
      <c r="B302" s="978">
        <v>99.96</v>
      </c>
      <c r="C302" s="978">
        <v>99.96</v>
      </c>
      <c r="D302" s="965" t="s">
        <v>4109</v>
      </c>
    </row>
    <row r="303" spans="1:4" ht="11.25" customHeight="1" x14ac:dyDescent="0.25">
      <c r="A303" s="1248"/>
      <c r="B303" s="978">
        <v>124.21</v>
      </c>
      <c r="C303" s="978">
        <v>124.212</v>
      </c>
      <c r="D303" s="965" t="s">
        <v>720</v>
      </c>
    </row>
    <row r="304" spans="1:4" ht="11.25" customHeight="1" x14ac:dyDescent="0.25">
      <c r="A304" s="1251"/>
      <c r="B304" s="979">
        <v>9864.3299999999981</v>
      </c>
      <c r="C304" s="979">
        <v>9864.3319999999985</v>
      </c>
      <c r="D304" s="966" t="s">
        <v>11</v>
      </c>
    </row>
    <row r="305" spans="1:4" ht="11.25" customHeight="1" x14ac:dyDescent="0.25">
      <c r="A305" s="1248" t="s">
        <v>1045</v>
      </c>
      <c r="B305" s="978">
        <v>9168.7999999999993</v>
      </c>
      <c r="C305" s="978">
        <v>9168.7999999999993</v>
      </c>
      <c r="D305" s="965" t="s">
        <v>726</v>
      </c>
    </row>
    <row r="306" spans="1:4" ht="11.25" customHeight="1" x14ac:dyDescent="0.25">
      <c r="A306" s="1248"/>
      <c r="B306" s="978">
        <v>3605</v>
      </c>
      <c r="C306" s="978">
        <v>3605</v>
      </c>
      <c r="D306" s="965" t="s">
        <v>2013</v>
      </c>
    </row>
    <row r="307" spans="1:4" ht="11.25" customHeight="1" x14ac:dyDescent="0.25">
      <c r="A307" s="1248"/>
      <c r="B307" s="978">
        <v>106</v>
      </c>
      <c r="C307" s="978">
        <v>106</v>
      </c>
      <c r="D307" s="965" t="s">
        <v>2014</v>
      </c>
    </row>
    <row r="308" spans="1:4" ht="11.25" customHeight="1" x14ac:dyDescent="0.25">
      <c r="A308" s="1248"/>
      <c r="B308" s="978">
        <v>81.680000000000007</v>
      </c>
      <c r="C308" s="978">
        <v>81.680999999999997</v>
      </c>
      <c r="D308" s="965" t="s">
        <v>4109</v>
      </c>
    </row>
    <row r="309" spans="1:4" ht="11.25" customHeight="1" x14ac:dyDescent="0.25">
      <c r="A309" s="1248"/>
      <c r="B309" s="978">
        <v>159.13</v>
      </c>
      <c r="C309" s="978">
        <v>159.13300000000001</v>
      </c>
      <c r="D309" s="965" t="s">
        <v>720</v>
      </c>
    </row>
    <row r="310" spans="1:4" ht="11.25" customHeight="1" x14ac:dyDescent="0.25">
      <c r="A310" s="1248"/>
      <c r="B310" s="978">
        <v>13120.609999999999</v>
      </c>
      <c r="C310" s="978">
        <v>13120.614</v>
      </c>
      <c r="D310" s="965" t="s">
        <v>11</v>
      </c>
    </row>
    <row r="311" spans="1:4" ht="11.25" customHeight="1" x14ac:dyDescent="0.25">
      <c r="A311" s="1250" t="s">
        <v>1052</v>
      </c>
      <c r="B311" s="977">
        <v>300</v>
      </c>
      <c r="C311" s="977">
        <v>300</v>
      </c>
      <c r="D311" s="964" t="s">
        <v>381</v>
      </c>
    </row>
    <row r="312" spans="1:4" ht="11.25" customHeight="1" x14ac:dyDescent="0.25">
      <c r="A312" s="1248"/>
      <c r="B312" s="978">
        <v>9168.7999999999993</v>
      </c>
      <c r="C312" s="978">
        <v>9168.7999999999993</v>
      </c>
      <c r="D312" s="965" t="s">
        <v>726</v>
      </c>
    </row>
    <row r="313" spans="1:4" ht="11.25" customHeight="1" x14ac:dyDescent="0.25">
      <c r="A313" s="1248"/>
      <c r="B313" s="978">
        <v>2724</v>
      </c>
      <c r="C313" s="978">
        <v>2724</v>
      </c>
      <c r="D313" s="965" t="s">
        <v>2013</v>
      </c>
    </row>
    <row r="314" spans="1:4" ht="11.25" customHeight="1" x14ac:dyDescent="0.25">
      <c r="A314" s="1248"/>
      <c r="B314" s="978">
        <v>416</v>
      </c>
      <c r="C314" s="978">
        <v>415.267</v>
      </c>
      <c r="D314" s="965" t="s">
        <v>2014</v>
      </c>
    </row>
    <row r="315" spans="1:4" ht="11.25" customHeight="1" x14ac:dyDescent="0.25">
      <c r="A315" s="1248"/>
      <c r="B315" s="978">
        <v>85.27</v>
      </c>
      <c r="C315" s="978">
        <v>70.957000000000008</v>
      </c>
      <c r="D315" s="965" t="s">
        <v>4109</v>
      </c>
    </row>
    <row r="316" spans="1:4" ht="11.25" customHeight="1" x14ac:dyDescent="0.25">
      <c r="A316" s="1248"/>
      <c r="B316" s="978">
        <v>164.53</v>
      </c>
      <c r="C316" s="978">
        <v>164.529</v>
      </c>
      <c r="D316" s="965" t="s">
        <v>720</v>
      </c>
    </row>
    <row r="317" spans="1:4" ht="11.25" customHeight="1" x14ac:dyDescent="0.25">
      <c r="A317" s="1251"/>
      <c r="B317" s="979">
        <v>12858.6</v>
      </c>
      <c r="C317" s="979">
        <v>12843.553</v>
      </c>
      <c r="D317" s="966" t="s">
        <v>11</v>
      </c>
    </row>
    <row r="318" spans="1:4" ht="11.25" customHeight="1" x14ac:dyDescent="0.25">
      <c r="A318" s="1248" t="s">
        <v>956</v>
      </c>
      <c r="B318" s="978">
        <v>13910.32</v>
      </c>
      <c r="C318" s="978">
        <v>13910.322</v>
      </c>
      <c r="D318" s="965" t="s">
        <v>726</v>
      </c>
    </row>
    <row r="319" spans="1:4" ht="11.25" customHeight="1" x14ac:dyDescent="0.25">
      <c r="A319" s="1248"/>
      <c r="B319" s="978">
        <v>4815</v>
      </c>
      <c r="C319" s="978">
        <v>4815</v>
      </c>
      <c r="D319" s="965" t="s">
        <v>2013</v>
      </c>
    </row>
    <row r="320" spans="1:4" ht="11.25" customHeight="1" x14ac:dyDescent="0.25">
      <c r="A320" s="1248"/>
      <c r="B320" s="978">
        <v>400</v>
      </c>
      <c r="C320" s="978">
        <v>400</v>
      </c>
      <c r="D320" s="965" t="s">
        <v>2014</v>
      </c>
    </row>
    <row r="321" spans="1:4" ht="11.25" customHeight="1" x14ac:dyDescent="0.25">
      <c r="A321" s="1248"/>
      <c r="B321" s="978">
        <v>177.58</v>
      </c>
      <c r="C321" s="978">
        <v>177.577</v>
      </c>
      <c r="D321" s="965" t="s">
        <v>4109</v>
      </c>
    </row>
    <row r="322" spans="1:4" ht="11.25" customHeight="1" x14ac:dyDescent="0.25">
      <c r="A322" s="1248"/>
      <c r="B322" s="978">
        <v>232.45</v>
      </c>
      <c r="C322" s="978">
        <v>232.44499999999999</v>
      </c>
      <c r="D322" s="965" t="s">
        <v>720</v>
      </c>
    </row>
    <row r="323" spans="1:4" ht="11.25" customHeight="1" x14ac:dyDescent="0.25">
      <c r="A323" s="1248"/>
      <c r="B323" s="978">
        <v>19535.350000000002</v>
      </c>
      <c r="C323" s="978">
        <v>19535.344000000001</v>
      </c>
      <c r="D323" s="965" t="s">
        <v>11</v>
      </c>
    </row>
    <row r="324" spans="1:4" ht="11.25" customHeight="1" x14ac:dyDescent="0.25">
      <c r="A324" s="1250" t="s">
        <v>959</v>
      </c>
      <c r="B324" s="977">
        <v>7429.48</v>
      </c>
      <c r="C324" s="977">
        <v>7421.6480000000001</v>
      </c>
      <c r="D324" s="964" t="s">
        <v>726</v>
      </c>
    </row>
    <row r="325" spans="1:4" ht="11.25" customHeight="1" x14ac:dyDescent="0.25">
      <c r="A325" s="1248"/>
      <c r="B325" s="978">
        <v>2730</v>
      </c>
      <c r="C325" s="978">
        <v>2730</v>
      </c>
      <c r="D325" s="965" t="s">
        <v>2013</v>
      </c>
    </row>
    <row r="326" spans="1:4" ht="11.25" customHeight="1" x14ac:dyDescent="0.25">
      <c r="A326" s="1248"/>
      <c r="B326" s="978">
        <v>69</v>
      </c>
      <c r="C326" s="978">
        <v>69</v>
      </c>
      <c r="D326" s="965" t="s">
        <v>2014</v>
      </c>
    </row>
    <row r="327" spans="1:4" ht="11.25" customHeight="1" x14ac:dyDescent="0.25">
      <c r="A327" s="1248"/>
      <c r="B327" s="978">
        <v>109.05</v>
      </c>
      <c r="C327" s="978">
        <v>109.051</v>
      </c>
      <c r="D327" s="965" t="s">
        <v>4109</v>
      </c>
    </row>
    <row r="328" spans="1:4" ht="11.25" customHeight="1" x14ac:dyDescent="0.25">
      <c r="A328" s="1248"/>
      <c r="B328" s="978">
        <v>111.13</v>
      </c>
      <c r="C328" s="978">
        <v>111.13200000000001</v>
      </c>
      <c r="D328" s="965" t="s">
        <v>720</v>
      </c>
    </row>
    <row r="329" spans="1:4" ht="11.25" customHeight="1" x14ac:dyDescent="0.25">
      <c r="A329" s="1251"/>
      <c r="B329" s="979">
        <v>10448.659999999998</v>
      </c>
      <c r="C329" s="979">
        <v>10440.830999999998</v>
      </c>
      <c r="D329" s="966" t="s">
        <v>11</v>
      </c>
    </row>
    <row r="330" spans="1:4" ht="11.25" customHeight="1" x14ac:dyDescent="0.25">
      <c r="A330" s="1248" t="s">
        <v>973</v>
      </c>
      <c r="B330" s="978">
        <v>7379.2199999999993</v>
      </c>
      <c r="C330" s="978">
        <v>7379.2210000000005</v>
      </c>
      <c r="D330" s="965" t="s">
        <v>726</v>
      </c>
    </row>
    <row r="331" spans="1:4" ht="11.25" customHeight="1" x14ac:dyDescent="0.25">
      <c r="A331" s="1248"/>
      <c r="B331" s="978">
        <v>1825</v>
      </c>
      <c r="C331" s="978">
        <v>1825</v>
      </c>
      <c r="D331" s="965" t="s">
        <v>2013</v>
      </c>
    </row>
    <row r="332" spans="1:4" ht="11.25" customHeight="1" x14ac:dyDescent="0.25">
      <c r="A332" s="1248"/>
      <c r="B332" s="978">
        <v>117</v>
      </c>
      <c r="C332" s="978">
        <v>117</v>
      </c>
      <c r="D332" s="965" t="s">
        <v>2014</v>
      </c>
    </row>
    <row r="333" spans="1:4" ht="11.25" customHeight="1" x14ac:dyDescent="0.25">
      <c r="A333" s="1248"/>
      <c r="B333" s="978">
        <v>114.37</v>
      </c>
      <c r="C333" s="978">
        <v>101.38300000000001</v>
      </c>
      <c r="D333" s="965" t="s">
        <v>4109</v>
      </c>
    </row>
    <row r="334" spans="1:4" ht="11.25" customHeight="1" x14ac:dyDescent="0.25">
      <c r="A334" s="1248"/>
      <c r="B334" s="978">
        <v>139.54</v>
      </c>
      <c r="C334" s="978">
        <v>139.53700000000001</v>
      </c>
      <c r="D334" s="965" t="s">
        <v>720</v>
      </c>
    </row>
    <row r="335" spans="1:4" ht="11.25" customHeight="1" x14ac:dyDescent="0.25">
      <c r="A335" s="1248"/>
      <c r="B335" s="978">
        <v>9575.130000000001</v>
      </c>
      <c r="C335" s="978">
        <v>9562.1410000000014</v>
      </c>
      <c r="D335" s="965" t="s">
        <v>11</v>
      </c>
    </row>
    <row r="336" spans="1:4" ht="11.25" customHeight="1" x14ac:dyDescent="0.25">
      <c r="A336" s="1250" t="s">
        <v>1202</v>
      </c>
      <c r="B336" s="977">
        <v>33.799999999999997</v>
      </c>
      <c r="C336" s="977">
        <v>33.796999999999997</v>
      </c>
      <c r="D336" s="964" t="s">
        <v>717</v>
      </c>
    </row>
    <row r="337" spans="1:4" ht="11.25" customHeight="1" x14ac:dyDescent="0.25">
      <c r="A337" s="1248"/>
      <c r="B337" s="978">
        <v>17</v>
      </c>
      <c r="C337" s="978">
        <v>17</v>
      </c>
      <c r="D337" s="965" t="s">
        <v>4106</v>
      </c>
    </row>
    <row r="338" spans="1:4" ht="21" x14ac:dyDescent="0.25">
      <c r="A338" s="1248"/>
      <c r="B338" s="978">
        <v>72.08</v>
      </c>
      <c r="C338" s="978">
        <v>60.519999999999996</v>
      </c>
      <c r="D338" s="965" t="s">
        <v>716</v>
      </c>
    </row>
    <row r="339" spans="1:4" ht="11.25" customHeight="1" x14ac:dyDescent="0.25">
      <c r="A339" s="1248"/>
      <c r="B339" s="978">
        <v>13</v>
      </c>
      <c r="C339" s="978">
        <v>13</v>
      </c>
      <c r="D339" s="965" t="s">
        <v>722</v>
      </c>
    </row>
    <row r="340" spans="1:4" ht="11.25" customHeight="1" x14ac:dyDescent="0.25">
      <c r="A340" s="1248"/>
      <c r="B340" s="978">
        <v>32958.58</v>
      </c>
      <c r="C340" s="978">
        <v>32958.578999999998</v>
      </c>
      <c r="D340" s="965" t="s">
        <v>726</v>
      </c>
    </row>
    <row r="341" spans="1:4" ht="11.25" customHeight="1" x14ac:dyDescent="0.25">
      <c r="A341" s="1248"/>
      <c r="B341" s="978">
        <v>6583</v>
      </c>
      <c r="C341" s="978">
        <v>6583</v>
      </c>
      <c r="D341" s="965" t="s">
        <v>2013</v>
      </c>
    </row>
    <row r="342" spans="1:4" ht="11.25" customHeight="1" x14ac:dyDescent="0.25">
      <c r="A342" s="1248"/>
      <c r="B342" s="978">
        <v>3446</v>
      </c>
      <c r="C342" s="978">
        <v>3446</v>
      </c>
      <c r="D342" s="965" t="s">
        <v>2014</v>
      </c>
    </row>
    <row r="343" spans="1:4" ht="11.25" customHeight="1" x14ac:dyDescent="0.25">
      <c r="A343" s="1248"/>
      <c r="B343" s="978">
        <v>682.75</v>
      </c>
      <c r="C343" s="978">
        <v>682.75379999999996</v>
      </c>
      <c r="D343" s="965" t="s">
        <v>4108</v>
      </c>
    </row>
    <row r="344" spans="1:4" ht="11.25" customHeight="1" x14ac:dyDescent="0.25">
      <c r="A344" s="1248"/>
      <c r="B344" s="978">
        <v>237.74</v>
      </c>
      <c r="C344" s="978">
        <v>197.63499999999999</v>
      </c>
      <c r="D344" s="965" t="s">
        <v>4109</v>
      </c>
    </row>
    <row r="345" spans="1:4" ht="11.25" customHeight="1" x14ac:dyDescent="0.25">
      <c r="A345" s="1248"/>
      <c r="B345" s="978">
        <v>685.35</v>
      </c>
      <c r="C345" s="978">
        <v>685.35199999999998</v>
      </c>
      <c r="D345" s="965" t="s">
        <v>720</v>
      </c>
    </row>
    <row r="346" spans="1:4" ht="11.25" customHeight="1" x14ac:dyDescent="0.25">
      <c r="A346" s="1251"/>
      <c r="B346" s="979">
        <v>44729.299999999996</v>
      </c>
      <c r="C346" s="979">
        <v>44677.6368</v>
      </c>
      <c r="D346" s="966" t="s">
        <v>11</v>
      </c>
    </row>
    <row r="347" spans="1:4" ht="11.25" customHeight="1" x14ac:dyDescent="0.25">
      <c r="A347" s="1248" t="s">
        <v>1186</v>
      </c>
      <c r="B347" s="978">
        <v>11.27</v>
      </c>
      <c r="C347" s="978">
        <v>11.266</v>
      </c>
      <c r="D347" s="965" t="s">
        <v>717</v>
      </c>
    </row>
    <row r="348" spans="1:4" ht="11.25" customHeight="1" x14ac:dyDescent="0.25">
      <c r="A348" s="1248"/>
      <c r="B348" s="978">
        <v>20416.11</v>
      </c>
      <c r="C348" s="978">
        <v>20416.103999999999</v>
      </c>
      <c r="D348" s="965" t="s">
        <v>726</v>
      </c>
    </row>
    <row r="349" spans="1:4" ht="11.25" customHeight="1" x14ac:dyDescent="0.25">
      <c r="A349" s="1248"/>
      <c r="B349" s="978">
        <v>2653</v>
      </c>
      <c r="C349" s="978">
        <v>2653</v>
      </c>
      <c r="D349" s="965" t="s">
        <v>2013</v>
      </c>
    </row>
    <row r="350" spans="1:4" ht="11.25" customHeight="1" x14ac:dyDescent="0.25">
      <c r="A350" s="1248"/>
      <c r="B350" s="978">
        <v>1020</v>
      </c>
      <c r="C350" s="978">
        <v>1020</v>
      </c>
      <c r="D350" s="965" t="s">
        <v>2014</v>
      </c>
    </row>
    <row r="351" spans="1:4" ht="11.25" customHeight="1" x14ac:dyDescent="0.25">
      <c r="A351" s="1248"/>
      <c r="B351" s="978">
        <v>625.32999999999993</v>
      </c>
      <c r="C351" s="978">
        <v>625.32420000000002</v>
      </c>
      <c r="D351" s="965" t="s">
        <v>4108</v>
      </c>
    </row>
    <row r="352" spans="1:4" ht="11.25" customHeight="1" x14ac:dyDescent="0.25">
      <c r="A352" s="1248"/>
      <c r="B352" s="978">
        <v>92.23</v>
      </c>
      <c r="C352" s="978">
        <v>89.046999999999997</v>
      </c>
      <c r="D352" s="965" t="s">
        <v>4109</v>
      </c>
    </row>
    <row r="353" spans="1:4" ht="11.25" customHeight="1" x14ac:dyDescent="0.25">
      <c r="A353" s="1248"/>
      <c r="B353" s="978">
        <v>408.86</v>
      </c>
      <c r="C353" s="978">
        <v>408.863</v>
      </c>
      <c r="D353" s="965" t="s">
        <v>720</v>
      </c>
    </row>
    <row r="354" spans="1:4" ht="11.25" customHeight="1" x14ac:dyDescent="0.25">
      <c r="A354" s="1248"/>
      <c r="B354" s="978">
        <v>25226.799999999999</v>
      </c>
      <c r="C354" s="978">
        <v>25223.604199999998</v>
      </c>
      <c r="D354" s="965" t="s">
        <v>11</v>
      </c>
    </row>
    <row r="355" spans="1:4" ht="11.25" customHeight="1" x14ac:dyDescent="0.25">
      <c r="A355" s="1250" t="s">
        <v>689</v>
      </c>
      <c r="B355" s="977">
        <v>3.76</v>
      </c>
      <c r="C355" s="977">
        <v>3.7549999999999999</v>
      </c>
      <c r="D355" s="964" t="s">
        <v>717</v>
      </c>
    </row>
    <row r="356" spans="1:4" ht="11.25" customHeight="1" x14ac:dyDescent="0.25">
      <c r="A356" s="1248"/>
      <c r="B356" s="978">
        <v>6.86</v>
      </c>
      <c r="C356" s="978">
        <v>6.8550000000000004</v>
      </c>
      <c r="D356" s="965" t="s">
        <v>1885</v>
      </c>
    </row>
    <row r="357" spans="1:4" ht="11.25" customHeight="1" x14ac:dyDescent="0.25">
      <c r="A357" s="1248"/>
      <c r="B357" s="978">
        <v>170</v>
      </c>
      <c r="C357" s="978">
        <v>170</v>
      </c>
      <c r="D357" s="965" t="s">
        <v>2012</v>
      </c>
    </row>
    <row r="358" spans="1:4" ht="11.25" customHeight="1" x14ac:dyDescent="0.25">
      <c r="A358" s="1248"/>
      <c r="B358" s="978">
        <v>274.93</v>
      </c>
      <c r="C358" s="978">
        <v>274.928</v>
      </c>
      <c r="D358" s="965" t="s">
        <v>718</v>
      </c>
    </row>
    <row r="359" spans="1:4" ht="11.25" customHeight="1" x14ac:dyDescent="0.25">
      <c r="A359" s="1248"/>
      <c r="B359" s="978">
        <v>16576.57</v>
      </c>
      <c r="C359" s="978">
        <v>16576.566999999999</v>
      </c>
      <c r="D359" s="965" t="s">
        <v>726</v>
      </c>
    </row>
    <row r="360" spans="1:4" ht="11.25" customHeight="1" x14ac:dyDescent="0.25">
      <c r="A360" s="1248"/>
      <c r="B360" s="978">
        <v>4888</v>
      </c>
      <c r="C360" s="978">
        <v>4888</v>
      </c>
      <c r="D360" s="965" t="s">
        <v>2013</v>
      </c>
    </row>
    <row r="361" spans="1:4" ht="11.25" customHeight="1" x14ac:dyDescent="0.25">
      <c r="A361" s="1248"/>
      <c r="B361" s="978">
        <v>1369</v>
      </c>
      <c r="C361" s="978">
        <v>1369</v>
      </c>
      <c r="D361" s="965" t="s">
        <v>2014</v>
      </c>
    </row>
    <row r="362" spans="1:4" ht="11.25" customHeight="1" x14ac:dyDescent="0.25">
      <c r="A362" s="1248"/>
      <c r="B362" s="978">
        <v>457.59999999999997</v>
      </c>
      <c r="C362" s="978">
        <v>457.60140000000001</v>
      </c>
      <c r="D362" s="965" t="s">
        <v>4108</v>
      </c>
    </row>
    <row r="363" spans="1:4" ht="21" x14ac:dyDescent="0.25">
      <c r="A363" s="1248"/>
      <c r="B363" s="978">
        <v>1132</v>
      </c>
      <c r="C363" s="978">
        <v>1132</v>
      </c>
      <c r="D363" s="965" t="s">
        <v>2015</v>
      </c>
    </row>
    <row r="364" spans="1:4" ht="11.25" customHeight="1" x14ac:dyDescent="0.25">
      <c r="A364" s="1248"/>
      <c r="B364" s="978">
        <v>159.30000000000001</v>
      </c>
      <c r="C364" s="978">
        <v>136.09700000000001</v>
      </c>
      <c r="D364" s="965" t="s">
        <v>4109</v>
      </c>
    </row>
    <row r="365" spans="1:4" ht="11.25" customHeight="1" x14ac:dyDescent="0.25">
      <c r="A365" s="1248"/>
      <c r="B365" s="978">
        <v>352.14</v>
      </c>
      <c r="C365" s="978">
        <v>352.13900000000001</v>
      </c>
      <c r="D365" s="965" t="s">
        <v>720</v>
      </c>
    </row>
    <row r="366" spans="1:4" ht="11.25" customHeight="1" x14ac:dyDescent="0.25">
      <c r="A366" s="1251"/>
      <c r="B366" s="979">
        <v>25390.159999999996</v>
      </c>
      <c r="C366" s="979">
        <v>25366.942399999996</v>
      </c>
      <c r="D366" s="966" t="s">
        <v>11</v>
      </c>
    </row>
    <row r="367" spans="1:4" ht="11.25" customHeight="1" x14ac:dyDescent="0.25">
      <c r="A367" s="1248" t="s">
        <v>1198</v>
      </c>
      <c r="B367" s="978">
        <v>26.29</v>
      </c>
      <c r="C367" s="978">
        <v>26.286999999999999</v>
      </c>
      <c r="D367" s="965" t="s">
        <v>717</v>
      </c>
    </row>
    <row r="368" spans="1:4" ht="11.25" customHeight="1" x14ac:dyDescent="0.25">
      <c r="A368" s="1248"/>
      <c r="B368" s="978">
        <v>8.57</v>
      </c>
      <c r="C368" s="978">
        <v>8.5690000000000008</v>
      </c>
      <c r="D368" s="965" t="s">
        <v>1885</v>
      </c>
    </row>
    <row r="369" spans="1:4" ht="11.25" customHeight="1" x14ac:dyDescent="0.25">
      <c r="A369" s="1248"/>
      <c r="B369" s="978">
        <v>450</v>
      </c>
      <c r="C369" s="978">
        <v>450</v>
      </c>
      <c r="D369" s="965" t="s">
        <v>4111</v>
      </c>
    </row>
    <row r="370" spans="1:4" ht="11.25" customHeight="1" x14ac:dyDescent="0.25">
      <c r="A370" s="1248"/>
      <c r="B370" s="978">
        <v>238.92</v>
      </c>
      <c r="C370" s="978">
        <v>238.91800000000001</v>
      </c>
      <c r="D370" s="965" t="s">
        <v>718</v>
      </c>
    </row>
    <row r="371" spans="1:4" ht="11.25" customHeight="1" x14ac:dyDescent="0.25">
      <c r="A371" s="1248"/>
      <c r="B371" s="978">
        <v>23.9</v>
      </c>
      <c r="C371" s="978">
        <v>23.9</v>
      </c>
      <c r="D371" s="965" t="s">
        <v>4106</v>
      </c>
    </row>
    <row r="372" spans="1:4" ht="11.25" customHeight="1" x14ac:dyDescent="0.25">
      <c r="A372" s="1248"/>
      <c r="B372" s="978">
        <v>36455.230000000003</v>
      </c>
      <c r="C372" s="978">
        <v>36455.226999999999</v>
      </c>
      <c r="D372" s="965" t="s">
        <v>726</v>
      </c>
    </row>
    <row r="373" spans="1:4" ht="11.25" customHeight="1" x14ac:dyDescent="0.25">
      <c r="A373" s="1248"/>
      <c r="B373" s="978">
        <v>7042</v>
      </c>
      <c r="C373" s="978">
        <v>7042</v>
      </c>
      <c r="D373" s="965" t="s">
        <v>2013</v>
      </c>
    </row>
    <row r="374" spans="1:4" ht="11.25" customHeight="1" x14ac:dyDescent="0.25">
      <c r="A374" s="1248"/>
      <c r="B374" s="978">
        <v>801</v>
      </c>
      <c r="C374" s="978">
        <v>801</v>
      </c>
      <c r="D374" s="965" t="s">
        <v>2014</v>
      </c>
    </row>
    <row r="375" spans="1:4" ht="11.25" customHeight="1" x14ac:dyDescent="0.25">
      <c r="A375" s="1248"/>
      <c r="B375" s="978">
        <v>517.81999999999994</v>
      </c>
      <c r="C375" s="978">
        <v>517.82279999999992</v>
      </c>
      <c r="D375" s="965" t="s">
        <v>4108</v>
      </c>
    </row>
    <row r="376" spans="1:4" ht="11.25" customHeight="1" x14ac:dyDescent="0.25">
      <c r="A376" s="1248"/>
      <c r="B376" s="978">
        <v>229.38</v>
      </c>
      <c r="C376" s="978">
        <v>208.62300000000002</v>
      </c>
      <c r="D376" s="965" t="s">
        <v>4109</v>
      </c>
    </row>
    <row r="377" spans="1:4" ht="11.25" customHeight="1" x14ac:dyDescent="0.25">
      <c r="A377" s="1248"/>
      <c r="B377" s="978">
        <v>705.86</v>
      </c>
      <c r="C377" s="978">
        <v>705.85900000000004</v>
      </c>
      <c r="D377" s="965" t="s">
        <v>720</v>
      </c>
    </row>
    <row r="378" spans="1:4" ht="11.25" customHeight="1" x14ac:dyDescent="0.25">
      <c r="A378" s="1248"/>
      <c r="B378" s="978">
        <v>46498.97</v>
      </c>
      <c r="C378" s="978">
        <v>46478.205799999996</v>
      </c>
      <c r="D378" s="965" t="s">
        <v>11</v>
      </c>
    </row>
    <row r="379" spans="1:4" ht="11.25" customHeight="1" x14ac:dyDescent="0.25">
      <c r="A379" s="1250" t="s">
        <v>1208</v>
      </c>
      <c r="B379" s="977">
        <v>22.53</v>
      </c>
      <c r="C379" s="977">
        <v>22.530999999999999</v>
      </c>
      <c r="D379" s="964" t="s">
        <v>717</v>
      </c>
    </row>
    <row r="380" spans="1:4" ht="11.25" customHeight="1" x14ac:dyDescent="0.25">
      <c r="A380" s="1248"/>
      <c r="B380" s="978">
        <v>70</v>
      </c>
      <c r="C380" s="978">
        <v>70</v>
      </c>
      <c r="D380" s="965" t="s">
        <v>2012</v>
      </c>
    </row>
    <row r="381" spans="1:4" ht="11.25" customHeight="1" x14ac:dyDescent="0.25">
      <c r="A381" s="1248"/>
      <c r="B381" s="978">
        <v>7</v>
      </c>
      <c r="C381" s="978">
        <v>7</v>
      </c>
      <c r="D381" s="965" t="s">
        <v>4106</v>
      </c>
    </row>
    <row r="382" spans="1:4" ht="11.25" customHeight="1" x14ac:dyDescent="0.25">
      <c r="A382" s="1248"/>
      <c r="B382" s="978">
        <v>15694.02</v>
      </c>
      <c r="C382" s="978">
        <v>15694.02</v>
      </c>
      <c r="D382" s="965" t="s">
        <v>726</v>
      </c>
    </row>
    <row r="383" spans="1:4" ht="11.25" customHeight="1" x14ac:dyDescent="0.25">
      <c r="A383" s="1248"/>
      <c r="B383" s="978">
        <v>2505</v>
      </c>
      <c r="C383" s="978">
        <v>2505</v>
      </c>
      <c r="D383" s="965" t="s">
        <v>2013</v>
      </c>
    </row>
    <row r="384" spans="1:4" ht="11.25" customHeight="1" x14ac:dyDescent="0.25">
      <c r="A384" s="1248"/>
      <c r="B384" s="978">
        <v>248</v>
      </c>
      <c r="C384" s="978">
        <v>248</v>
      </c>
      <c r="D384" s="965" t="s">
        <v>2014</v>
      </c>
    </row>
    <row r="385" spans="1:4" ht="11.25" customHeight="1" x14ac:dyDescent="0.25">
      <c r="A385" s="1248"/>
      <c r="B385" s="978">
        <v>406.71999999999997</v>
      </c>
      <c r="C385" s="978">
        <v>406.71360000000004</v>
      </c>
      <c r="D385" s="965" t="s">
        <v>4108</v>
      </c>
    </row>
    <row r="386" spans="1:4" ht="11.25" customHeight="1" x14ac:dyDescent="0.25">
      <c r="A386" s="1248"/>
      <c r="B386" s="978">
        <v>72.22</v>
      </c>
      <c r="C386" s="978">
        <v>64.492999999999995</v>
      </c>
      <c r="D386" s="965" t="s">
        <v>4109</v>
      </c>
    </row>
    <row r="387" spans="1:4" ht="11.25" customHeight="1" x14ac:dyDescent="0.25">
      <c r="A387" s="1248"/>
      <c r="B387" s="978">
        <v>311.02</v>
      </c>
      <c r="C387" s="978">
        <v>311.01900000000001</v>
      </c>
      <c r="D387" s="965" t="s">
        <v>720</v>
      </c>
    </row>
    <row r="388" spans="1:4" ht="11.25" customHeight="1" x14ac:dyDescent="0.25">
      <c r="A388" s="1251"/>
      <c r="B388" s="979">
        <v>19336.510000000006</v>
      </c>
      <c r="C388" s="979">
        <v>19328.776599999997</v>
      </c>
      <c r="D388" s="966" t="s">
        <v>11</v>
      </c>
    </row>
    <row r="389" spans="1:4" ht="11.25" customHeight="1" x14ac:dyDescent="0.25">
      <c r="A389" s="1248" t="s">
        <v>4112</v>
      </c>
      <c r="B389" s="978">
        <v>2909.07</v>
      </c>
      <c r="C389" s="978">
        <v>2909.0626400000001</v>
      </c>
      <c r="D389" s="965" t="s">
        <v>4113</v>
      </c>
    </row>
    <row r="390" spans="1:4" ht="11.25" customHeight="1" x14ac:dyDescent="0.25">
      <c r="A390" s="1248"/>
      <c r="B390" s="978">
        <v>33.799999999999997</v>
      </c>
      <c r="C390" s="978">
        <v>33.796999999999997</v>
      </c>
      <c r="D390" s="965" t="s">
        <v>717</v>
      </c>
    </row>
    <row r="391" spans="1:4" ht="11.25" customHeight="1" x14ac:dyDescent="0.25">
      <c r="A391" s="1248"/>
      <c r="B391" s="978">
        <v>845.7</v>
      </c>
      <c r="C391" s="978">
        <v>845.7</v>
      </c>
      <c r="D391" s="965" t="s">
        <v>4106</v>
      </c>
    </row>
    <row r="392" spans="1:4" ht="11.25" customHeight="1" x14ac:dyDescent="0.25">
      <c r="A392" s="1248"/>
      <c r="B392" s="978">
        <v>25575.94</v>
      </c>
      <c r="C392" s="978">
        <v>25575.935000000001</v>
      </c>
      <c r="D392" s="965" t="s">
        <v>726</v>
      </c>
    </row>
    <row r="393" spans="1:4" ht="11.25" customHeight="1" x14ac:dyDescent="0.25">
      <c r="A393" s="1248"/>
      <c r="B393" s="978">
        <v>2822</v>
      </c>
      <c r="C393" s="978">
        <v>2822</v>
      </c>
      <c r="D393" s="965" t="s">
        <v>2013</v>
      </c>
    </row>
    <row r="394" spans="1:4" ht="11.25" customHeight="1" x14ac:dyDescent="0.25">
      <c r="A394" s="1248"/>
      <c r="B394" s="978">
        <v>532</v>
      </c>
      <c r="C394" s="978">
        <v>532</v>
      </c>
      <c r="D394" s="965" t="s">
        <v>2014</v>
      </c>
    </row>
    <row r="395" spans="1:4" ht="11.25" customHeight="1" x14ac:dyDescent="0.25">
      <c r="A395" s="1248"/>
      <c r="B395" s="978">
        <v>735.29</v>
      </c>
      <c r="C395" s="978">
        <v>735.29279999999994</v>
      </c>
      <c r="D395" s="965" t="s">
        <v>4108</v>
      </c>
    </row>
    <row r="396" spans="1:4" ht="11.25" customHeight="1" x14ac:dyDescent="0.25">
      <c r="A396" s="1248"/>
      <c r="B396" s="978">
        <v>159.93</v>
      </c>
      <c r="C396" s="978">
        <v>156.60999999999999</v>
      </c>
      <c r="D396" s="965" t="s">
        <v>2021</v>
      </c>
    </row>
    <row r="397" spans="1:4" ht="11.25" customHeight="1" x14ac:dyDescent="0.25">
      <c r="A397" s="1248"/>
      <c r="B397" s="978">
        <v>331.9</v>
      </c>
      <c r="C397" s="978">
        <v>331.9</v>
      </c>
      <c r="D397" s="965" t="s">
        <v>2022</v>
      </c>
    </row>
    <row r="398" spans="1:4" ht="11.25" customHeight="1" x14ac:dyDescent="0.25">
      <c r="A398" s="1248"/>
      <c r="B398" s="978">
        <v>114.98</v>
      </c>
      <c r="C398" s="978">
        <v>96.317999999999998</v>
      </c>
      <c r="D398" s="965" t="s">
        <v>4109</v>
      </c>
    </row>
    <row r="399" spans="1:4" ht="11.25" customHeight="1" x14ac:dyDescent="0.25">
      <c r="A399" s="1248"/>
      <c r="B399" s="978">
        <v>491.67</v>
      </c>
      <c r="C399" s="978">
        <v>491.66899999999998</v>
      </c>
      <c r="D399" s="965" t="s">
        <v>720</v>
      </c>
    </row>
    <row r="400" spans="1:4" ht="11.25" customHeight="1" x14ac:dyDescent="0.25">
      <c r="A400" s="1248"/>
      <c r="B400" s="978">
        <v>34552.28</v>
      </c>
      <c r="C400" s="978">
        <v>34530.284440000003</v>
      </c>
      <c r="D400" s="965" t="s">
        <v>11</v>
      </c>
    </row>
    <row r="401" spans="1:4" ht="11.25" customHeight="1" x14ac:dyDescent="0.25">
      <c r="A401" s="1250" t="s">
        <v>1207</v>
      </c>
      <c r="B401" s="977">
        <v>3403.35</v>
      </c>
      <c r="C401" s="977">
        <v>3403.3427799999999</v>
      </c>
      <c r="D401" s="964" t="s">
        <v>4114</v>
      </c>
    </row>
    <row r="402" spans="1:4" ht="11.25" customHeight="1" x14ac:dyDescent="0.25">
      <c r="A402" s="1248"/>
      <c r="B402" s="978">
        <v>33.799999999999997</v>
      </c>
      <c r="C402" s="978">
        <v>33.796999999999997</v>
      </c>
      <c r="D402" s="965" t="s">
        <v>717</v>
      </c>
    </row>
    <row r="403" spans="1:4" ht="11.25" customHeight="1" x14ac:dyDescent="0.25">
      <c r="A403" s="1248"/>
      <c r="B403" s="978">
        <v>799</v>
      </c>
      <c r="C403" s="978">
        <v>679.65700000000004</v>
      </c>
      <c r="D403" s="965" t="s">
        <v>4115</v>
      </c>
    </row>
    <row r="404" spans="1:4" ht="11.25" customHeight="1" x14ac:dyDescent="0.25">
      <c r="A404" s="1248"/>
      <c r="B404" s="978">
        <v>45</v>
      </c>
      <c r="C404" s="978">
        <v>45</v>
      </c>
      <c r="D404" s="965" t="s">
        <v>2011</v>
      </c>
    </row>
    <row r="405" spans="1:4" ht="11.25" customHeight="1" x14ac:dyDescent="0.25">
      <c r="A405" s="1248"/>
      <c r="B405" s="978">
        <v>50</v>
      </c>
      <c r="C405" s="978">
        <v>50</v>
      </c>
      <c r="D405" s="965" t="s">
        <v>2012</v>
      </c>
    </row>
    <row r="406" spans="1:4" ht="11.25" customHeight="1" x14ac:dyDescent="0.25">
      <c r="A406" s="1248"/>
      <c r="B406" s="978">
        <v>17</v>
      </c>
      <c r="C406" s="978">
        <v>17</v>
      </c>
      <c r="D406" s="965" t="s">
        <v>4106</v>
      </c>
    </row>
    <row r="407" spans="1:4" ht="11.25" customHeight="1" x14ac:dyDescent="0.25">
      <c r="A407" s="1248"/>
      <c r="B407" s="978">
        <v>18466.12</v>
      </c>
      <c r="C407" s="978">
        <v>18466.116000000002</v>
      </c>
      <c r="D407" s="965" t="s">
        <v>726</v>
      </c>
    </row>
    <row r="408" spans="1:4" ht="11.25" customHeight="1" x14ac:dyDescent="0.25">
      <c r="A408" s="1248"/>
      <c r="B408" s="978">
        <v>3438</v>
      </c>
      <c r="C408" s="978">
        <v>3438</v>
      </c>
      <c r="D408" s="965" t="s">
        <v>2013</v>
      </c>
    </row>
    <row r="409" spans="1:4" ht="11.25" customHeight="1" x14ac:dyDescent="0.25">
      <c r="A409" s="1248"/>
      <c r="B409" s="978">
        <v>799</v>
      </c>
      <c r="C409" s="978">
        <v>799</v>
      </c>
      <c r="D409" s="965" t="s">
        <v>2014</v>
      </c>
    </row>
    <row r="410" spans="1:4" ht="11.25" customHeight="1" x14ac:dyDescent="0.25">
      <c r="A410" s="1248"/>
      <c r="B410" s="978">
        <v>100</v>
      </c>
      <c r="C410" s="978">
        <v>100</v>
      </c>
      <c r="D410" s="965" t="s">
        <v>3680</v>
      </c>
    </row>
    <row r="411" spans="1:4" ht="11.25" customHeight="1" x14ac:dyDescent="0.25">
      <c r="A411" s="1248"/>
      <c r="B411" s="978">
        <v>135.02000000000001</v>
      </c>
      <c r="C411" s="978">
        <v>120.589</v>
      </c>
      <c r="D411" s="965" t="s">
        <v>4109</v>
      </c>
    </row>
    <row r="412" spans="1:4" ht="11.25" customHeight="1" x14ac:dyDescent="0.25">
      <c r="A412" s="1248"/>
      <c r="B412" s="978">
        <v>371.1</v>
      </c>
      <c r="C412" s="978">
        <v>371.09899999999999</v>
      </c>
      <c r="D412" s="965" t="s">
        <v>720</v>
      </c>
    </row>
    <row r="413" spans="1:4" ht="11.25" customHeight="1" x14ac:dyDescent="0.25">
      <c r="A413" s="1251"/>
      <c r="B413" s="979">
        <v>27657.39</v>
      </c>
      <c r="C413" s="979">
        <v>27523.600780000001</v>
      </c>
      <c r="D413" s="966" t="s">
        <v>11</v>
      </c>
    </row>
    <row r="414" spans="1:4" ht="11.25" customHeight="1" x14ac:dyDescent="0.25">
      <c r="A414" s="1248" t="s">
        <v>1193</v>
      </c>
      <c r="B414" s="978">
        <v>37.549999999999997</v>
      </c>
      <c r="C414" s="978">
        <v>37.552</v>
      </c>
      <c r="D414" s="965" t="s">
        <v>717</v>
      </c>
    </row>
    <row r="415" spans="1:4" ht="11.25" customHeight="1" x14ac:dyDescent="0.25">
      <c r="A415" s="1248"/>
      <c r="B415" s="978">
        <v>10</v>
      </c>
      <c r="C415" s="978">
        <v>10</v>
      </c>
      <c r="D415" s="965" t="s">
        <v>2011</v>
      </c>
    </row>
    <row r="416" spans="1:4" ht="11.25" customHeight="1" x14ac:dyDescent="0.25">
      <c r="A416" s="1248"/>
      <c r="B416" s="978">
        <v>7</v>
      </c>
      <c r="C416" s="978">
        <v>7</v>
      </c>
      <c r="D416" s="965" t="s">
        <v>4106</v>
      </c>
    </row>
    <row r="417" spans="1:4" ht="11.25" customHeight="1" x14ac:dyDescent="0.25">
      <c r="A417" s="1248"/>
      <c r="B417" s="978">
        <v>14265.03</v>
      </c>
      <c r="C417" s="978">
        <v>14265.025</v>
      </c>
      <c r="D417" s="965" t="s">
        <v>726</v>
      </c>
    </row>
    <row r="418" spans="1:4" ht="11.25" customHeight="1" x14ac:dyDescent="0.25">
      <c r="A418" s="1248"/>
      <c r="B418" s="978">
        <v>2514</v>
      </c>
      <c r="C418" s="978">
        <v>2514</v>
      </c>
      <c r="D418" s="965" t="s">
        <v>2013</v>
      </c>
    </row>
    <row r="419" spans="1:4" ht="11.25" customHeight="1" x14ac:dyDescent="0.25">
      <c r="A419" s="1248"/>
      <c r="B419" s="978">
        <v>231</v>
      </c>
      <c r="C419" s="978">
        <v>231</v>
      </c>
      <c r="D419" s="965" t="s">
        <v>2014</v>
      </c>
    </row>
    <row r="420" spans="1:4" ht="11.25" customHeight="1" x14ac:dyDescent="0.25">
      <c r="A420" s="1248"/>
      <c r="B420" s="978">
        <v>462.57</v>
      </c>
      <c r="C420" s="978">
        <v>462.56939999999997</v>
      </c>
      <c r="D420" s="965" t="s">
        <v>4108</v>
      </c>
    </row>
    <row r="421" spans="1:4" ht="11.25" customHeight="1" x14ac:dyDescent="0.25">
      <c r="A421" s="1248"/>
      <c r="B421" s="978">
        <v>1043.7</v>
      </c>
      <c r="C421" s="978">
        <v>1043.7</v>
      </c>
      <c r="D421" s="965" t="s">
        <v>2023</v>
      </c>
    </row>
    <row r="422" spans="1:4" ht="11.25" customHeight="1" x14ac:dyDescent="0.25">
      <c r="A422" s="1248"/>
      <c r="B422" s="978">
        <v>72.790000000000006</v>
      </c>
      <c r="C422" s="978">
        <v>61.971000000000004</v>
      </c>
      <c r="D422" s="965" t="s">
        <v>4109</v>
      </c>
    </row>
    <row r="423" spans="1:4" ht="11.25" customHeight="1" x14ac:dyDescent="0.25">
      <c r="A423" s="1248"/>
      <c r="B423" s="978">
        <v>286.33999999999997</v>
      </c>
      <c r="C423" s="978">
        <v>286.33699999999999</v>
      </c>
      <c r="D423" s="965" t="s">
        <v>720</v>
      </c>
    </row>
    <row r="424" spans="1:4" ht="11.25" customHeight="1" x14ac:dyDescent="0.25">
      <c r="A424" s="1248"/>
      <c r="B424" s="978">
        <v>18929.980000000003</v>
      </c>
      <c r="C424" s="978">
        <v>18919.154399999999</v>
      </c>
      <c r="D424" s="965" t="s">
        <v>11</v>
      </c>
    </row>
    <row r="425" spans="1:4" ht="11.25" customHeight="1" x14ac:dyDescent="0.25">
      <c r="A425" s="1250" t="s">
        <v>1200</v>
      </c>
      <c r="B425" s="977">
        <v>90.13</v>
      </c>
      <c r="C425" s="977">
        <v>90.126000000000005</v>
      </c>
      <c r="D425" s="964" t="s">
        <v>717</v>
      </c>
    </row>
    <row r="426" spans="1:4" ht="11.25" customHeight="1" x14ac:dyDescent="0.25">
      <c r="A426" s="1248"/>
      <c r="B426" s="978">
        <v>19.71</v>
      </c>
      <c r="C426" s="978">
        <v>19.709</v>
      </c>
      <c r="D426" s="965" t="s">
        <v>1885</v>
      </c>
    </row>
    <row r="427" spans="1:4" ht="11.25" customHeight="1" x14ac:dyDescent="0.25">
      <c r="A427" s="1248"/>
      <c r="B427" s="978">
        <v>10</v>
      </c>
      <c r="C427" s="978">
        <v>10</v>
      </c>
      <c r="D427" s="965" t="s">
        <v>2011</v>
      </c>
    </row>
    <row r="428" spans="1:4" ht="11.25" customHeight="1" x14ac:dyDescent="0.25">
      <c r="A428" s="1248"/>
      <c r="B428" s="978">
        <v>19</v>
      </c>
      <c r="C428" s="978">
        <v>19</v>
      </c>
      <c r="D428" s="965" t="s">
        <v>4106</v>
      </c>
    </row>
    <row r="429" spans="1:4" ht="11.25" customHeight="1" x14ac:dyDescent="0.25">
      <c r="A429" s="1248"/>
      <c r="B429" s="978">
        <v>19970.830000000002</v>
      </c>
      <c r="C429" s="978">
        <v>19970.828000000001</v>
      </c>
      <c r="D429" s="965" t="s">
        <v>726</v>
      </c>
    </row>
    <row r="430" spans="1:4" ht="11.25" customHeight="1" x14ac:dyDescent="0.25">
      <c r="A430" s="1248"/>
      <c r="B430" s="978">
        <v>3540</v>
      </c>
      <c r="C430" s="978">
        <v>3540</v>
      </c>
      <c r="D430" s="965" t="s">
        <v>2013</v>
      </c>
    </row>
    <row r="431" spans="1:4" ht="11.25" customHeight="1" x14ac:dyDescent="0.25">
      <c r="A431" s="1248"/>
      <c r="B431" s="978">
        <v>976</v>
      </c>
      <c r="C431" s="978">
        <v>976</v>
      </c>
      <c r="D431" s="965" t="s">
        <v>2014</v>
      </c>
    </row>
    <row r="432" spans="1:4" ht="11.25" customHeight="1" x14ac:dyDescent="0.25">
      <c r="A432" s="1248"/>
      <c r="B432" s="978">
        <v>554.01</v>
      </c>
      <c r="C432" s="978">
        <v>554.00879999999995</v>
      </c>
      <c r="D432" s="965" t="s">
        <v>4108</v>
      </c>
    </row>
    <row r="433" spans="1:4" ht="11.25" customHeight="1" x14ac:dyDescent="0.25">
      <c r="A433" s="1248"/>
      <c r="B433" s="978">
        <v>268.39999999999998</v>
      </c>
      <c r="C433" s="978">
        <v>268.39999999999998</v>
      </c>
      <c r="D433" s="965" t="s">
        <v>2022</v>
      </c>
    </row>
    <row r="434" spans="1:4" ht="11.25" customHeight="1" x14ac:dyDescent="0.25">
      <c r="A434" s="1248"/>
      <c r="B434" s="978">
        <v>166.33</v>
      </c>
      <c r="C434" s="978">
        <v>135.62299999999999</v>
      </c>
      <c r="D434" s="965" t="s">
        <v>4109</v>
      </c>
    </row>
    <row r="435" spans="1:4" ht="11.25" customHeight="1" x14ac:dyDescent="0.25">
      <c r="A435" s="1248"/>
      <c r="B435" s="978">
        <v>379.96</v>
      </c>
      <c r="C435" s="978">
        <v>379.959</v>
      </c>
      <c r="D435" s="965" t="s">
        <v>720</v>
      </c>
    </row>
    <row r="436" spans="1:4" ht="11.25" customHeight="1" x14ac:dyDescent="0.25">
      <c r="A436" s="1251"/>
      <c r="B436" s="979">
        <v>25994.370000000003</v>
      </c>
      <c r="C436" s="979">
        <v>25963.6538</v>
      </c>
      <c r="D436" s="966" t="s">
        <v>11</v>
      </c>
    </row>
    <row r="437" spans="1:4" ht="11.25" customHeight="1" x14ac:dyDescent="0.25">
      <c r="A437" s="1248" t="s">
        <v>1217</v>
      </c>
      <c r="B437" s="978">
        <v>67.59</v>
      </c>
      <c r="C437" s="978">
        <v>67.593999999999994</v>
      </c>
      <c r="D437" s="965" t="s">
        <v>717</v>
      </c>
    </row>
    <row r="438" spans="1:4" ht="11.25" customHeight="1" x14ac:dyDescent="0.25">
      <c r="A438" s="1248"/>
      <c r="B438" s="978">
        <v>16.28</v>
      </c>
      <c r="C438" s="978">
        <v>16.280999999999999</v>
      </c>
      <c r="D438" s="965" t="s">
        <v>1885</v>
      </c>
    </row>
    <row r="439" spans="1:4" ht="11.25" customHeight="1" x14ac:dyDescent="0.25">
      <c r="A439" s="1248"/>
      <c r="B439" s="978">
        <v>50</v>
      </c>
      <c r="C439" s="978">
        <v>50</v>
      </c>
      <c r="D439" s="965" t="s">
        <v>2012</v>
      </c>
    </row>
    <row r="440" spans="1:4" ht="11.25" customHeight="1" x14ac:dyDescent="0.25">
      <c r="A440" s="1248"/>
      <c r="B440" s="978">
        <v>30072.06</v>
      </c>
      <c r="C440" s="978">
        <v>30072.055</v>
      </c>
      <c r="D440" s="965" t="s">
        <v>726</v>
      </c>
    </row>
    <row r="441" spans="1:4" ht="11.25" customHeight="1" x14ac:dyDescent="0.25">
      <c r="A441" s="1248"/>
      <c r="B441" s="978">
        <v>2524</v>
      </c>
      <c r="C441" s="978">
        <v>2524</v>
      </c>
      <c r="D441" s="965" t="s">
        <v>2013</v>
      </c>
    </row>
    <row r="442" spans="1:4" ht="11.25" customHeight="1" x14ac:dyDescent="0.25">
      <c r="A442" s="1248"/>
      <c r="B442" s="978">
        <v>690</v>
      </c>
      <c r="C442" s="978">
        <v>678.55</v>
      </c>
      <c r="D442" s="965" t="s">
        <v>2014</v>
      </c>
    </row>
    <row r="443" spans="1:4" ht="11.25" customHeight="1" x14ac:dyDescent="0.25">
      <c r="A443" s="1248"/>
      <c r="B443" s="978">
        <v>448.40999999999997</v>
      </c>
      <c r="C443" s="978">
        <v>448.4076</v>
      </c>
      <c r="D443" s="965" t="s">
        <v>4108</v>
      </c>
    </row>
    <row r="444" spans="1:4" ht="11.25" customHeight="1" x14ac:dyDescent="0.25">
      <c r="A444" s="1248"/>
      <c r="B444" s="978">
        <v>200</v>
      </c>
      <c r="C444" s="978">
        <v>200</v>
      </c>
      <c r="D444" s="965" t="s">
        <v>3680</v>
      </c>
    </row>
    <row r="445" spans="1:4" ht="11.25" customHeight="1" x14ac:dyDescent="0.25">
      <c r="A445" s="1248"/>
      <c r="B445" s="978">
        <v>189.86</v>
      </c>
      <c r="C445" s="978">
        <v>158.482</v>
      </c>
      <c r="D445" s="965" t="s">
        <v>4109</v>
      </c>
    </row>
    <row r="446" spans="1:4" ht="11.25" customHeight="1" x14ac:dyDescent="0.25">
      <c r="A446" s="1248"/>
      <c r="B446" s="978">
        <v>547.47</v>
      </c>
      <c r="C446" s="978">
        <v>547.46799999999996</v>
      </c>
      <c r="D446" s="965" t="s">
        <v>720</v>
      </c>
    </row>
    <row r="447" spans="1:4" ht="11.25" customHeight="1" x14ac:dyDescent="0.25">
      <c r="A447" s="1248"/>
      <c r="B447" s="978">
        <v>34805.670000000006</v>
      </c>
      <c r="C447" s="978">
        <v>34762.837599999999</v>
      </c>
      <c r="D447" s="965" t="s">
        <v>11</v>
      </c>
    </row>
    <row r="448" spans="1:4" ht="11.25" customHeight="1" x14ac:dyDescent="0.25">
      <c r="A448" s="1250" t="s">
        <v>1188</v>
      </c>
      <c r="B448" s="977">
        <v>63.76</v>
      </c>
      <c r="C448" s="977">
        <v>63.764000000000003</v>
      </c>
      <c r="D448" s="964" t="s">
        <v>717</v>
      </c>
    </row>
    <row r="449" spans="1:4" ht="11.25" customHeight="1" x14ac:dyDescent="0.25">
      <c r="A449" s="1248"/>
      <c r="B449" s="978">
        <v>7.71</v>
      </c>
      <c r="C449" s="978">
        <v>7.7119999999999997</v>
      </c>
      <c r="D449" s="965" t="s">
        <v>1885</v>
      </c>
    </row>
    <row r="450" spans="1:4" ht="11.25" customHeight="1" x14ac:dyDescent="0.25">
      <c r="A450" s="1248"/>
      <c r="B450" s="978">
        <v>50</v>
      </c>
      <c r="C450" s="978">
        <v>50</v>
      </c>
      <c r="D450" s="965" t="s">
        <v>2012</v>
      </c>
    </row>
    <row r="451" spans="1:4" ht="11.25" customHeight="1" x14ac:dyDescent="0.25">
      <c r="A451" s="1248"/>
      <c r="B451" s="978">
        <v>22466.559999999998</v>
      </c>
      <c r="C451" s="978">
        <v>22466.554</v>
      </c>
      <c r="D451" s="965" t="s">
        <v>726</v>
      </c>
    </row>
    <row r="452" spans="1:4" ht="11.25" customHeight="1" x14ac:dyDescent="0.25">
      <c r="A452" s="1248"/>
      <c r="B452" s="978">
        <v>3364</v>
      </c>
      <c r="C452" s="978">
        <v>3364</v>
      </c>
      <c r="D452" s="965" t="s">
        <v>2013</v>
      </c>
    </row>
    <row r="453" spans="1:4" ht="11.25" customHeight="1" x14ac:dyDescent="0.25">
      <c r="A453" s="1248"/>
      <c r="B453" s="978">
        <v>667</v>
      </c>
      <c r="C453" s="978">
        <v>667</v>
      </c>
      <c r="D453" s="965" t="s">
        <v>2014</v>
      </c>
    </row>
    <row r="454" spans="1:4" ht="11.25" customHeight="1" x14ac:dyDescent="0.25">
      <c r="A454" s="1248"/>
      <c r="B454" s="978">
        <v>333.7</v>
      </c>
      <c r="C454" s="978">
        <v>333.69720000000001</v>
      </c>
      <c r="D454" s="965" t="s">
        <v>4108</v>
      </c>
    </row>
    <row r="455" spans="1:4" ht="11.25" customHeight="1" x14ac:dyDescent="0.25">
      <c r="A455" s="1248"/>
      <c r="B455" s="978">
        <v>105.46</v>
      </c>
      <c r="C455" s="978">
        <v>88.185000000000002</v>
      </c>
      <c r="D455" s="965" t="s">
        <v>4109</v>
      </c>
    </row>
    <row r="456" spans="1:4" ht="11.25" customHeight="1" x14ac:dyDescent="0.25">
      <c r="A456" s="1248"/>
      <c r="B456" s="978">
        <v>457.06</v>
      </c>
      <c r="C456" s="978">
        <v>457.06</v>
      </c>
      <c r="D456" s="965" t="s">
        <v>720</v>
      </c>
    </row>
    <row r="457" spans="1:4" ht="11.25" customHeight="1" x14ac:dyDescent="0.25">
      <c r="A457" s="1251"/>
      <c r="B457" s="979">
        <v>27515.25</v>
      </c>
      <c r="C457" s="979">
        <v>27497.972199999997</v>
      </c>
      <c r="D457" s="966" t="s">
        <v>11</v>
      </c>
    </row>
    <row r="458" spans="1:4" ht="11.25" customHeight="1" x14ac:dyDescent="0.25">
      <c r="A458" s="1248" t="s">
        <v>2025</v>
      </c>
      <c r="B458" s="978">
        <v>13090.58</v>
      </c>
      <c r="C458" s="978">
        <v>13090.575000000001</v>
      </c>
      <c r="D458" s="965" t="s">
        <v>726</v>
      </c>
    </row>
    <row r="459" spans="1:4" ht="11.25" customHeight="1" x14ac:dyDescent="0.25">
      <c r="A459" s="1248"/>
      <c r="B459" s="978">
        <v>2603</v>
      </c>
      <c r="C459" s="978">
        <v>2603</v>
      </c>
      <c r="D459" s="965" t="s">
        <v>2013</v>
      </c>
    </row>
    <row r="460" spans="1:4" ht="11.25" customHeight="1" x14ac:dyDescent="0.25">
      <c r="A460" s="1248"/>
      <c r="B460" s="978">
        <v>596</v>
      </c>
      <c r="C460" s="978">
        <v>596</v>
      </c>
      <c r="D460" s="965" t="s">
        <v>2014</v>
      </c>
    </row>
    <row r="461" spans="1:4" ht="11.25" customHeight="1" x14ac:dyDescent="0.25">
      <c r="A461" s="1248"/>
      <c r="B461" s="978">
        <v>445.26000000000005</v>
      </c>
      <c r="C461" s="978">
        <v>445.25759999999997</v>
      </c>
      <c r="D461" s="965" t="s">
        <v>4108</v>
      </c>
    </row>
    <row r="462" spans="1:4" ht="11.25" customHeight="1" x14ac:dyDescent="0.25">
      <c r="A462" s="1248"/>
      <c r="B462" s="978">
        <v>59.41</v>
      </c>
      <c r="C462" s="978">
        <v>47.221000000000004</v>
      </c>
      <c r="D462" s="965" t="s">
        <v>4109</v>
      </c>
    </row>
    <row r="463" spans="1:4" ht="11.25" customHeight="1" x14ac:dyDescent="0.25">
      <c r="A463" s="1248"/>
      <c r="B463" s="978">
        <v>276.22000000000003</v>
      </c>
      <c r="C463" s="978">
        <v>276.21600000000001</v>
      </c>
      <c r="D463" s="965" t="s">
        <v>720</v>
      </c>
    </row>
    <row r="464" spans="1:4" ht="11.25" customHeight="1" x14ac:dyDescent="0.25">
      <c r="A464" s="1248"/>
      <c r="B464" s="978">
        <v>17070.47</v>
      </c>
      <c r="C464" s="978">
        <v>17058.2696</v>
      </c>
      <c r="D464" s="965" t="s">
        <v>11</v>
      </c>
    </row>
    <row r="465" spans="1:4" ht="11.25" customHeight="1" x14ac:dyDescent="0.25">
      <c r="A465" s="1250" t="s">
        <v>1205</v>
      </c>
      <c r="B465" s="977">
        <v>52.57</v>
      </c>
      <c r="C465" s="977">
        <v>52.573</v>
      </c>
      <c r="D465" s="964" t="s">
        <v>717</v>
      </c>
    </row>
    <row r="466" spans="1:4" ht="11.25" customHeight="1" x14ac:dyDescent="0.25">
      <c r="A466" s="1248"/>
      <c r="B466" s="978">
        <v>21.42</v>
      </c>
      <c r="C466" s="978">
        <v>21.422999999999998</v>
      </c>
      <c r="D466" s="965" t="s">
        <v>1885</v>
      </c>
    </row>
    <row r="467" spans="1:4" ht="11.25" customHeight="1" x14ac:dyDescent="0.25">
      <c r="A467" s="1248"/>
      <c r="B467" s="978">
        <v>18915.66</v>
      </c>
      <c r="C467" s="978">
        <v>18915.664000000001</v>
      </c>
      <c r="D467" s="965" t="s">
        <v>726</v>
      </c>
    </row>
    <row r="468" spans="1:4" ht="11.25" customHeight="1" x14ac:dyDescent="0.25">
      <c r="A468" s="1248"/>
      <c r="B468" s="978">
        <v>2677</v>
      </c>
      <c r="C468" s="978">
        <v>2677</v>
      </c>
      <c r="D468" s="965" t="s">
        <v>2013</v>
      </c>
    </row>
    <row r="469" spans="1:4" ht="11.25" customHeight="1" x14ac:dyDescent="0.25">
      <c r="A469" s="1248"/>
      <c r="B469" s="978">
        <v>214</v>
      </c>
      <c r="C469" s="978">
        <v>214</v>
      </c>
      <c r="D469" s="965" t="s">
        <v>2014</v>
      </c>
    </row>
    <row r="470" spans="1:4" ht="11.25" customHeight="1" x14ac:dyDescent="0.25">
      <c r="A470" s="1248"/>
      <c r="B470" s="978">
        <v>576.53</v>
      </c>
      <c r="C470" s="978">
        <v>576.52320000000009</v>
      </c>
      <c r="D470" s="965" t="s">
        <v>4108</v>
      </c>
    </row>
    <row r="471" spans="1:4" ht="11.25" customHeight="1" x14ac:dyDescent="0.25">
      <c r="A471" s="1248"/>
      <c r="B471" s="978">
        <v>86.46</v>
      </c>
      <c r="C471" s="978">
        <v>78.099000000000004</v>
      </c>
      <c r="D471" s="965" t="s">
        <v>4109</v>
      </c>
    </row>
    <row r="472" spans="1:4" ht="11.25" customHeight="1" x14ac:dyDescent="0.25">
      <c r="A472" s="1248"/>
      <c r="B472" s="978">
        <v>358.33</v>
      </c>
      <c r="C472" s="978">
        <v>358.33199999999999</v>
      </c>
      <c r="D472" s="965" t="s">
        <v>720</v>
      </c>
    </row>
    <row r="473" spans="1:4" ht="11.25" customHeight="1" x14ac:dyDescent="0.25">
      <c r="A473" s="1251"/>
      <c r="B473" s="979">
        <v>22901.97</v>
      </c>
      <c r="C473" s="979">
        <v>22893.614199999996</v>
      </c>
      <c r="D473" s="966" t="s">
        <v>11</v>
      </c>
    </row>
    <row r="474" spans="1:4" ht="11.25" customHeight="1" x14ac:dyDescent="0.25">
      <c r="A474" s="1248" t="s">
        <v>1204</v>
      </c>
      <c r="B474" s="978">
        <v>37.630000000000003</v>
      </c>
      <c r="C474" s="978">
        <v>37.627000000000002</v>
      </c>
      <c r="D474" s="965" t="s">
        <v>717</v>
      </c>
    </row>
    <row r="475" spans="1:4" ht="11.25" customHeight="1" x14ac:dyDescent="0.25">
      <c r="A475" s="1248"/>
      <c r="B475" s="978">
        <v>4.29</v>
      </c>
      <c r="C475" s="978">
        <v>4.2850000000000001</v>
      </c>
      <c r="D475" s="965" t="s">
        <v>1885</v>
      </c>
    </row>
    <row r="476" spans="1:4" ht="11.25" customHeight="1" x14ac:dyDescent="0.25">
      <c r="A476" s="1248"/>
      <c r="B476" s="978">
        <v>20435.38</v>
      </c>
      <c r="C476" s="978">
        <v>20435.382000000001</v>
      </c>
      <c r="D476" s="965" t="s">
        <v>726</v>
      </c>
    </row>
    <row r="477" spans="1:4" ht="11.25" customHeight="1" x14ac:dyDescent="0.25">
      <c r="A477" s="1248"/>
      <c r="B477" s="978">
        <v>3163</v>
      </c>
      <c r="C477" s="978">
        <v>3163</v>
      </c>
      <c r="D477" s="965" t="s">
        <v>2013</v>
      </c>
    </row>
    <row r="478" spans="1:4" ht="11.25" customHeight="1" x14ac:dyDescent="0.25">
      <c r="A478" s="1248"/>
      <c r="B478" s="978">
        <v>507</v>
      </c>
      <c r="C478" s="978">
        <v>507</v>
      </c>
      <c r="D478" s="965" t="s">
        <v>2014</v>
      </c>
    </row>
    <row r="479" spans="1:4" ht="11.25" customHeight="1" x14ac:dyDescent="0.25">
      <c r="A479" s="1248"/>
      <c r="B479" s="978">
        <v>82.74</v>
      </c>
      <c r="C479" s="978">
        <v>75.86999999999999</v>
      </c>
      <c r="D479" s="965" t="s">
        <v>4109</v>
      </c>
    </row>
    <row r="480" spans="1:4" ht="11.25" customHeight="1" x14ac:dyDescent="0.25">
      <c r="A480" s="1248"/>
      <c r="B480" s="978">
        <v>407.96</v>
      </c>
      <c r="C480" s="978">
        <v>407.95699999999999</v>
      </c>
      <c r="D480" s="965" t="s">
        <v>720</v>
      </c>
    </row>
    <row r="481" spans="1:4" ht="11.25" customHeight="1" x14ac:dyDescent="0.25">
      <c r="A481" s="1248"/>
      <c r="B481" s="978">
        <v>24638</v>
      </c>
      <c r="C481" s="978">
        <v>24631.120999999999</v>
      </c>
      <c r="D481" s="965" t="s">
        <v>11</v>
      </c>
    </row>
    <row r="482" spans="1:4" ht="11.25" customHeight="1" x14ac:dyDescent="0.25">
      <c r="A482" s="1250" t="s">
        <v>1203</v>
      </c>
      <c r="B482" s="977">
        <v>26.29</v>
      </c>
      <c r="C482" s="977">
        <v>26.286999999999999</v>
      </c>
      <c r="D482" s="964" t="s">
        <v>717</v>
      </c>
    </row>
    <row r="483" spans="1:4" ht="11.25" customHeight="1" x14ac:dyDescent="0.25">
      <c r="A483" s="1248"/>
      <c r="B483" s="978">
        <v>11.14</v>
      </c>
      <c r="C483" s="978">
        <v>11.14</v>
      </c>
      <c r="D483" s="965" t="s">
        <v>1885</v>
      </c>
    </row>
    <row r="484" spans="1:4" ht="11.25" customHeight="1" x14ac:dyDescent="0.25">
      <c r="A484" s="1248"/>
      <c r="B484" s="978">
        <v>10</v>
      </c>
      <c r="C484" s="978">
        <v>10</v>
      </c>
      <c r="D484" s="965" t="s">
        <v>2011</v>
      </c>
    </row>
    <row r="485" spans="1:4" ht="11.25" customHeight="1" x14ac:dyDescent="0.25">
      <c r="A485" s="1248"/>
      <c r="B485" s="978">
        <v>80</v>
      </c>
      <c r="C485" s="978">
        <v>80</v>
      </c>
      <c r="D485" s="965" t="s">
        <v>2012</v>
      </c>
    </row>
    <row r="486" spans="1:4" ht="11.25" customHeight="1" x14ac:dyDescent="0.25">
      <c r="A486" s="1248"/>
      <c r="B486" s="978">
        <v>25</v>
      </c>
      <c r="C486" s="978">
        <v>25</v>
      </c>
      <c r="D486" s="965" t="s">
        <v>4106</v>
      </c>
    </row>
    <row r="487" spans="1:4" ht="11.25" customHeight="1" x14ac:dyDescent="0.25">
      <c r="A487" s="1248"/>
      <c r="B487" s="978">
        <v>21747.68</v>
      </c>
      <c r="C487" s="978">
        <v>21747.670999999998</v>
      </c>
      <c r="D487" s="965" t="s">
        <v>726</v>
      </c>
    </row>
    <row r="488" spans="1:4" ht="11.25" customHeight="1" x14ac:dyDescent="0.25">
      <c r="A488" s="1248"/>
      <c r="B488" s="978">
        <v>3944</v>
      </c>
      <c r="C488" s="978">
        <v>3944</v>
      </c>
      <c r="D488" s="965" t="s">
        <v>2013</v>
      </c>
    </row>
    <row r="489" spans="1:4" ht="11.25" customHeight="1" x14ac:dyDescent="0.25">
      <c r="A489" s="1248"/>
      <c r="B489" s="978">
        <v>884</v>
      </c>
      <c r="C489" s="978">
        <v>884</v>
      </c>
      <c r="D489" s="965" t="s">
        <v>2014</v>
      </c>
    </row>
    <row r="490" spans="1:4" ht="11.25" customHeight="1" x14ac:dyDescent="0.25">
      <c r="A490" s="1248"/>
      <c r="B490" s="978">
        <v>631.91999999999996</v>
      </c>
      <c r="C490" s="978">
        <v>631.91520000000003</v>
      </c>
      <c r="D490" s="965" t="s">
        <v>4108</v>
      </c>
    </row>
    <row r="491" spans="1:4" ht="11.25" customHeight="1" x14ac:dyDescent="0.25">
      <c r="A491" s="1248"/>
      <c r="B491" s="978">
        <v>194.82</v>
      </c>
      <c r="C491" s="978">
        <v>128.947</v>
      </c>
      <c r="D491" s="965" t="s">
        <v>4109</v>
      </c>
    </row>
    <row r="492" spans="1:4" ht="11.25" customHeight="1" x14ac:dyDescent="0.25">
      <c r="A492" s="1248"/>
      <c r="B492" s="978">
        <v>426.97</v>
      </c>
      <c r="C492" s="978">
        <v>426.96899999999999</v>
      </c>
      <c r="D492" s="965" t="s">
        <v>720</v>
      </c>
    </row>
    <row r="493" spans="1:4" ht="11.25" customHeight="1" x14ac:dyDescent="0.25">
      <c r="A493" s="1251"/>
      <c r="B493" s="979">
        <v>27981.82</v>
      </c>
      <c r="C493" s="979">
        <v>27915.929199999999</v>
      </c>
      <c r="D493" s="966" t="s">
        <v>11</v>
      </c>
    </row>
    <row r="494" spans="1:4" ht="11.25" customHeight="1" x14ac:dyDescent="0.25">
      <c r="A494" s="1248" t="s">
        <v>1179</v>
      </c>
      <c r="B494" s="978">
        <v>466</v>
      </c>
      <c r="C494" s="978">
        <v>387.2</v>
      </c>
      <c r="D494" s="965" t="s">
        <v>1955</v>
      </c>
    </row>
    <row r="495" spans="1:4" ht="11.25" customHeight="1" x14ac:dyDescent="0.25">
      <c r="A495" s="1248"/>
      <c r="B495" s="978">
        <v>41.31</v>
      </c>
      <c r="C495" s="978">
        <v>41.308</v>
      </c>
      <c r="D495" s="965" t="s">
        <v>717</v>
      </c>
    </row>
    <row r="496" spans="1:4" ht="11.25" customHeight="1" x14ac:dyDescent="0.25">
      <c r="A496" s="1248"/>
      <c r="B496" s="978">
        <v>2.57</v>
      </c>
      <c r="C496" s="978">
        <v>2.5710000000000002</v>
      </c>
      <c r="D496" s="965" t="s">
        <v>1885</v>
      </c>
    </row>
    <row r="497" spans="1:4" ht="11.25" customHeight="1" x14ac:dyDescent="0.25">
      <c r="A497" s="1248"/>
      <c r="B497" s="978">
        <v>400</v>
      </c>
      <c r="C497" s="978">
        <v>84.7</v>
      </c>
      <c r="D497" s="965" t="s">
        <v>2035</v>
      </c>
    </row>
    <row r="498" spans="1:4" ht="11.25" customHeight="1" x14ac:dyDescent="0.25">
      <c r="A498" s="1248"/>
      <c r="B498" s="978">
        <v>16269.27</v>
      </c>
      <c r="C498" s="978">
        <v>16269.272000000001</v>
      </c>
      <c r="D498" s="965" t="s">
        <v>726</v>
      </c>
    </row>
    <row r="499" spans="1:4" ht="11.25" customHeight="1" x14ac:dyDescent="0.25">
      <c r="A499" s="1248"/>
      <c r="B499" s="978">
        <v>2791</v>
      </c>
      <c r="C499" s="978">
        <v>2791</v>
      </c>
      <c r="D499" s="965" t="s">
        <v>2013</v>
      </c>
    </row>
    <row r="500" spans="1:4" ht="11.25" customHeight="1" x14ac:dyDescent="0.25">
      <c r="A500" s="1248"/>
      <c r="B500" s="978">
        <v>319</v>
      </c>
      <c r="C500" s="978">
        <v>319</v>
      </c>
      <c r="D500" s="965" t="s">
        <v>2014</v>
      </c>
    </row>
    <row r="501" spans="1:4" ht="11.25" customHeight="1" x14ac:dyDescent="0.25">
      <c r="A501" s="1248"/>
      <c r="B501" s="978">
        <v>446.84000000000003</v>
      </c>
      <c r="C501" s="978">
        <v>446.83260000000001</v>
      </c>
      <c r="D501" s="965" t="s">
        <v>4108</v>
      </c>
    </row>
    <row r="502" spans="1:4" ht="11.25" customHeight="1" x14ac:dyDescent="0.25">
      <c r="A502" s="1248"/>
      <c r="B502" s="978">
        <v>6043</v>
      </c>
      <c r="C502" s="978">
        <v>6043</v>
      </c>
      <c r="D502" s="965" t="s">
        <v>2028</v>
      </c>
    </row>
    <row r="503" spans="1:4" ht="11.25" customHeight="1" x14ac:dyDescent="0.25">
      <c r="A503" s="1248"/>
      <c r="B503" s="978">
        <v>230</v>
      </c>
      <c r="C503" s="978">
        <v>230</v>
      </c>
      <c r="D503" s="965" t="s">
        <v>4116</v>
      </c>
    </row>
    <row r="504" spans="1:4" ht="11.25" customHeight="1" x14ac:dyDescent="0.25">
      <c r="A504" s="1248"/>
      <c r="B504" s="978">
        <v>81.010000000000005</v>
      </c>
      <c r="C504" s="978">
        <v>73.201999999999998</v>
      </c>
      <c r="D504" s="965" t="s">
        <v>4109</v>
      </c>
    </row>
    <row r="505" spans="1:4" ht="11.25" customHeight="1" x14ac:dyDescent="0.25">
      <c r="A505" s="1248"/>
      <c r="B505" s="978">
        <v>333.3</v>
      </c>
      <c r="C505" s="978">
        <v>333.29899999999998</v>
      </c>
      <c r="D505" s="965" t="s">
        <v>720</v>
      </c>
    </row>
    <row r="506" spans="1:4" ht="11.25" customHeight="1" x14ac:dyDescent="0.25">
      <c r="A506" s="1248"/>
      <c r="B506" s="978">
        <v>27423.3</v>
      </c>
      <c r="C506" s="978">
        <v>27021.384600000001</v>
      </c>
      <c r="D506" s="965" t="s">
        <v>11</v>
      </c>
    </row>
    <row r="507" spans="1:4" ht="11.25" customHeight="1" x14ac:dyDescent="0.25">
      <c r="A507" s="1250" t="s">
        <v>4052</v>
      </c>
      <c r="B507" s="977">
        <v>29.97</v>
      </c>
      <c r="C507" s="977">
        <v>29.966999999999999</v>
      </c>
      <c r="D507" s="964" t="s">
        <v>717</v>
      </c>
    </row>
    <row r="508" spans="1:4" ht="11.25" customHeight="1" x14ac:dyDescent="0.25">
      <c r="A508" s="1248"/>
      <c r="B508" s="978">
        <v>15.42</v>
      </c>
      <c r="C508" s="978">
        <v>15.423999999999999</v>
      </c>
      <c r="D508" s="965" t="s">
        <v>1885</v>
      </c>
    </row>
    <row r="509" spans="1:4" ht="11.25" customHeight="1" x14ac:dyDescent="0.25">
      <c r="A509" s="1248"/>
      <c r="B509" s="978">
        <v>11</v>
      </c>
      <c r="C509" s="978">
        <v>11</v>
      </c>
      <c r="D509" s="965" t="s">
        <v>4106</v>
      </c>
    </row>
    <row r="510" spans="1:4" ht="11.25" customHeight="1" x14ac:dyDescent="0.25">
      <c r="A510" s="1248"/>
      <c r="B510" s="978">
        <v>21059.98</v>
      </c>
      <c r="C510" s="978">
        <v>21059.979000000003</v>
      </c>
      <c r="D510" s="965" t="s">
        <v>726</v>
      </c>
    </row>
    <row r="511" spans="1:4" ht="11.25" customHeight="1" x14ac:dyDescent="0.25">
      <c r="A511" s="1248"/>
      <c r="B511" s="978">
        <v>3713</v>
      </c>
      <c r="C511" s="978">
        <v>3713</v>
      </c>
      <c r="D511" s="965" t="s">
        <v>2013</v>
      </c>
    </row>
    <row r="512" spans="1:4" ht="11.25" customHeight="1" x14ac:dyDescent="0.25">
      <c r="A512" s="1248"/>
      <c r="B512" s="978">
        <v>544</v>
      </c>
      <c r="C512" s="978">
        <v>544</v>
      </c>
      <c r="D512" s="965" t="s">
        <v>2014</v>
      </c>
    </row>
    <row r="513" spans="1:4" ht="11.25" customHeight="1" x14ac:dyDescent="0.25">
      <c r="A513" s="1248"/>
      <c r="B513" s="978">
        <v>590.54</v>
      </c>
      <c r="C513" s="978">
        <v>590.53800000000001</v>
      </c>
      <c r="D513" s="965" t="s">
        <v>4108</v>
      </c>
    </row>
    <row r="514" spans="1:4" ht="11.25" customHeight="1" x14ac:dyDescent="0.25">
      <c r="A514" s="1248"/>
      <c r="B514" s="978">
        <v>128.28</v>
      </c>
      <c r="C514" s="978">
        <v>105.191</v>
      </c>
      <c r="D514" s="965" t="s">
        <v>4109</v>
      </c>
    </row>
    <row r="515" spans="1:4" ht="11.25" customHeight="1" x14ac:dyDescent="0.25">
      <c r="A515" s="1248"/>
      <c r="B515" s="978">
        <v>418.95</v>
      </c>
      <c r="C515" s="978">
        <v>418.94799999999998</v>
      </c>
      <c r="D515" s="965" t="s">
        <v>720</v>
      </c>
    </row>
    <row r="516" spans="1:4" ht="11.25" customHeight="1" x14ac:dyDescent="0.25">
      <c r="A516" s="1251"/>
      <c r="B516" s="979">
        <v>26511.14</v>
      </c>
      <c r="C516" s="979">
        <v>26488.047000000006</v>
      </c>
      <c r="D516" s="966" t="s">
        <v>11</v>
      </c>
    </row>
    <row r="517" spans="1:4" ht="11.25" customHeight="1" x14ac:dyDescent="0.25">
      <c r="A517" s="1248" t="s">
        <v>4117</v>
      </c>
      <c r="B517" s="978">
        <v>30.19</v>
      </c>
      <c r="C517" s="978">
        <v>30.192</v>
      </c>
      <c r="D517" s="965" t="s">
        <v>717</v>
      </c>
    </row>
    <row r="518" spans="1:4" ht="11.25" customHeight="1" x14ac:dyDescent="0.25">
      <c r="A518" s="1248"/>
      <c r="B518" s="978">
        <v>12.85</v>
      </c>
      <c r="C518" s="978">
        <v>12.853999999999999</v>
      </c>
      <c r="D518" s="965" t="s">
        <v>1885</v>
      </c>
    </row>
    <row r="519" spans="1:4" ht="11.25" customHeight="1" x14ac:dyDescent="0.25">
      <c r="A519" s="1248"/>
      <c r="B519" s="978">
        <v>918.5</v>
      </c>
      <c r="C519" s="978">
        <v>918.44478000000004</v>
      </c>
      <c r="D519" s="965" t="s">
        <v>3733</v>
      </c>
    </row>
    <row r="520" spans="1:4" ht="11.25" customHeight="1" x14ac:dyDescent="0.25">
      <c r="A520" s="1248"/>
      <c r="B520" s="978">
        <v>28392.42</v>
      </c>
      <c r="C520" s="978">
        <v>28392.417000000001</v>
      </c>
      <c r="D520" s="965" t="s">
        <v>726</v>
      </c>
    </row>
    <row r="521" spans="1:4" ht="11.25" customHeight="1" x14ac:dyDescent="0.25">
      <c r="A521" s="1248"/>
      <c r="B521" s="978">
        <v>2992</v>
      </c>
      <c r="C521" s="978">
        <v>2992</v>
      </c>
      <c r="D521" s="965" t="s">
        <v>2013</v>
      </c>
    </row>
    <row r="522" spans="1:4" ht="11.25" customHeight="1" x14ac:dyDescent="0.25">
      <c r="A522" s="1248"/>
      <c r="B522" s="978">
        <v>859</v>
      </c>
      <c r="C522" s="978">
        <v>832</v>
      </c>
      <c r="D522" s="965" t="s">
        <v>2014</v>
      </c>
    </row>
    <row r="523" spans="1:4" ht="11.25" customHeight="1" x14ac:dyDescent="0.25">
      <c r="A523" s="1248"/>
      <c r="B523" s="978">
        <v>200</v>
      </c>
      <c r="C523" s="978">
        <v>187.55</v>
      </c>
      <c r="D523" s="965" t="s">
        <v>2029</v>
      </c>
    </row>
    <row r="524" spans="1:4" ht="11.25" customHeight="1" x14ac:dyDescent="0.25">
      <c r="A524" s="1248"/>
      <c r="B524" s="978">
        <v>259.5</v>
      </c>
      <c r="C524" s="978">
        <v>259.5</v>
      </c>
      <c r="D524" s="965" t="s">
        <v>2022</v>
      </c>
    </row>
    <row r="525" spans="1:4" ht="11.25" customHeight="1" x14ac:dyDescent="0.25">
      <c r="A525" s="1248"/>
      <c r="B525" s="978">
        <v>900</v>
      </c>
      <c r="C525" s="978">
        <v>900</v>
      </c>
      <c r="D525" s="965" t="s">
        <v>4118</v>
      </c>
    </row>
    <row r="526" spans="1:4" ht="11.25" customHeight="1" x14ac:dyDescent="0.25">
      <c r="A526" s="1248"/>
      <c r="B526" s="978">
        <v>136.76</v>
      </c>
      <c r="C526" s="978">
        <v>121.764</v>
      </c>
      <c r="D526" s="965" t="s">
        <v>4109</v>
      </c>
    </row>
    <row r="527" spans="1:4" ht="11.25" customHeight="1" x14ac:dyDescent="0.25">
      <c r="A527" s="1248"/>
      <c r="B527" s="978">
        <v>534</v>
      </c>
      <c r="C527" s="978">
        <v>534.00400000000002</v>
      </c>
      <c r="D527" s="965" t="s">
        <v>720</v>
      </c>
    </row>
    <row r="528" spans="1:4" ht="11.25" customHeight="1" x14ac:dyDescent="0.25">
      <c r="A528" s="1248"/>
      <c r="B528" s="978">
        <v>35235.22</v>
      </c>
      <c r="C528" s="978">
        <v>35180.725780000001</v>
      </c>
      <c r="D528" s="965" t="s">
        <v>11</v>
      </c>
    </row>
    <row r="529" spans="1:4" ht="11.25" customHeight="1" x14ac:dyDescent="0.25">
      <c r="A529" s="1250" t="s">
        <v>1213</v>
      </c>
      <c r="B529" s="977">
        <v>8.57</v>
      </c>
      <c r="C529" s="977">
        <v>8.5690000000000008</v>
      </c>
      <c r="D529" s="964" t="s">
        <v>1885</v>
      </c>
    </row>
    <row r="530" spans="1:4" ht="11.25" customHeight="1" x14ac:dyDescent="0.25">
      <c r="A530" s="1248"/>
      <c r="B530" s="978">
        <v>30</v>
      </c>
      <c r="C530" s="978">
        <v>30</v>
      </c>
      <c r="D530" s="965" t="s">
        <v>703</v>
      </c>
    </row>
    <row r="531" spans="1:4" ht="11.25" customHeight="1" x14ac:dyDescent="0.25">
      <c r="A531" s="1248"/>
      <c r="B531" s="978">
        <v>7</v>
      </c>
      <c r="C531" s="978">
        <v>7</v>
      </c>
      <c r="D531" s="965" t="s">
        <v>4106</v>
      </c>
    </row>
    <row r="532" spans="1:4" ht="11.25" customHeight="1" x14ac:dyDescent="0.25">
      <c r="A532" s="1248"/>
      <c r="B532" s="978">
        <v>18384.88</v>
      </c>
      <c r="C532" s="978">
        <v>18384.876</v>
      </c>
      <c r="D532" s="965" t="s">
        <v>726</v>
      </c>
    </row>
    <row r="533" spans="1:4" ht="11.25" customHeight="1" x14ac:dyDescent="0.25">
      <c r="A533" s="1248"/>
      <c r="B533" s="978">
        <v>2914</v>
      </c>
      <c r="C533" s="978">
        <v>2914</v>
      </c>
      <c r="D533" s="965" t="s">
        <v>2013</v>
      </c>
    </row>
    <row r="534" spans="1:4" ht="11.25" customHeight="1" x14ac:dyDescent="0.25">
      <c r="A534" s="1248"/>
      <c r="B534" s="978">
        <v>225</v>
      </c>
      <c r="C534" s="978">
        <v>225</v>
      </c>
      <c r="D534" s="965" t="s">
        <v>2014</v>
      </c>
    </row>
    <row r="535" spans="1:4" ht="11.25" customHeight="1" x14ac:dyDescent="0.25">
      <c r="A535" s="1248"/>
      <c r="B535" s="978">
        <v>200</v>
      </c>
      <c r="C535" s="978">
        <v>200</v>
      </c>
      <c r="D535" s="965" t="s">
        <v>4119</v>
      </c>
    </row>
    <row r="536" spans="1:4" ht="11.25" customHeight="1" x14ac:dyDescent="0.25">
      <c r="A536" s="1248"/>
      <c r="B536" s="978">
        <v>475.35</v>
      </c>
      <c r="C536" s="978">
        <v>475.34939999999995</v>
      </c>
      <c r="D536" s="965" t="s">
        <v>4108</v>
      </c>
    </row>
    <row r="537" spans="1:4" ht="11.25" customHeight="1" x14ac:dyDescent="0.25">
      <c r="A537" s="1248"/>
      <c r="B537" s="978">
        <v>83.29</v>
      </c>
      <c r="C537" s="978">
        <v>75.884</v>
      </c>
      <c r="D537" s="965" t="s">
        <v>4109</v>
      </c>
    </row>
    <row r="538" spans="1:4" ht="11.25" customHeight="1" x14ac:dyDescent="0.25">
      <c r="A538" s="1248"/>
      <c r="B538" s="978">
        <v>369.04</v>
      </c>
      <c r="C538" s="978">
        <v>369.04300000000001</v>
      </c>
      <c r="D538" s="965" t="s">
        <v>720</v>
      </c>
    </row>
    <row r="539" spans="1:4" ht="11.25" customHeight="1" x14ac:dyDescent="0.25">
      <c r="A539" s="1251"/>
      <c r="B539" s="979">
        <v>22697.13</v>
      </c>
      <c r="C539" s="979">
        <v>22689.721400000002</v>
      </c>
      <c r="D539" s="966" t="s">
        <v>11</v>
      </c>
    </row>
    <row r="540" spans="1:4" ht="11.25" customHeight="1" x14ac:dyDescent="0.25">
      <c r="A540" s="1248" t="s">
        <v>1183</v>
      </c>
      <c r="B540" s="978">
        <v>116.41</v>
      </c>
      <c r="C540" s="978">
        <v>116.41200000000001</v>
      </c>
      <c r="D540" s="965" t="s">
        <v>717</v>
      </c>
    </row>
    <row r="541" spans="1:4" ht="11.25" customHeight="1" x14ac:dyDescent="0.25">
      <c r="A541" s="1248"/>
      <c r="B541" s="978">
        <v>14</v>
      </c>
      <c r="C541" s="978">
        <v>14</v>
      </c>
      <c r="D541" s="965" t="s">
        <v>4106</v>
      </c>
    </row>
    <row r="542" spans="1:4" ht="11.25" customHeight="1" x14ac:dyDescent="0.25">
      <c r="A542" s="1248"/>
      <c r="B542" s="978">
        <v>8</v>
      </c>
      <c r="C542" s="978">
        <v>8</v>
      </c>
      <c r="D542" s="965" t="s">
        <v>2019</v>
      </c>
    </row>
    <row r="543" spans="1:4" ht="11.25" customHeight="1" x14ac:dyDescent="0.25">
      <c r="A543" s="1248"/>
      <c r="B543" s="978">
        <v>26675.53</v>
      </c>
      <c r="C543" s="978">
        <v>26674.936000000002</v>
      </c>
      <c r="D543" s="965" t="s">
        <v>726</v>
      </c>
    </row>
    <row r="544" spans="1:4" ht="11.25" customHeight="1" x14ac:dyDescent="0.25">
      <c r="A544" s="1248"/>
      <c r="B544" s="978">
        <v>3431</v>
      </c>
      <c r="C544" s="978">
        <v>3431</v>
      </c>
      <c r="D544" s="965" t="s">
        <v>2013</v>
      </c>
    </row>
    <row r="545" spans="1:4" ht="11.25" customHeight="1" x14ac:dyDescent="0.25">
      <c r="A545" s="1248"/>
      <c r="B545" s="978">
        <v>518</v>
      </c>
      <c r="C545" s="978">
        <v>518</v>
      </c>
      <c r="D545" s="965" t="s">
        <v>2014</v>
      </c>
    </row>
    <row r="546" spans="1:4" ht="11.25" customHeight="1" x14ac:dyDescent="0.25">
      <c r="A546" s="1248"/>
      <c r="B546" s="978">
        <v>564.05999999999995</v>
      </c>
      <c r="C546" s="978">
        <v>564.05400000000009</v>
      </c>
      <c r="D546" s="965" t="s">
        <v>4108</v>
      </c>
    </row>
    <row r="547" spans="1:4" ht="11.25" customHeight="1" x14ac:dyDescent="0.25">
      <c r="A547" s="1248"/>
      <c r="B547" s="978">
        <v>164.38</v>
      </c>
      <c r="C547" s="978">
        <v>142.62400000000002</v>
      </c>
      <c r="D547" s="965" t="s">
        <v>4109</v>
      </c>
    </row>
    <row r="548" spans="1:4" ht="11.25" customHeight="1" x14ac:dyDescent="0.25">
      <c r="A548" s="1248"/>
      <c r="B548" s="978">
        <v>502.73</v>
      </c>
      <c r="C548" s="978">
        <v>502.73200000000003</v>
      </c>
      <c r="D548" s="965" t="s">
        <v>720</v>
      </c>
    </row>
    <row r="549" spans="1:4" ht="11.25" customHeight="1" x14ac:dyDescent="0.25">
      <c r="A549" s="1248"/>
      <c r="B549" s="978">
        <v>31994.11</v>
      </c>
      <c r="C549" s="978">
        <v>31971.758000000002</v>
      </c>
      <c r="D549" s="965" t="s">
        <v>11</v>
      </c>
    </row>
    <row r="550" spans="1:4" ht="11.25" customHeight="1" x14ac:dyDescent="0.25">
      <c r="A550" s="1250" t="s">
        <v>1106</v>
      </c>
      <c r="B550" s="977">
        <v>7.51</v>
      </c>
      <c r="C550" s="977">
        <v>7.51</v>
      </c>
      <c r="D550" s="964" t="s">
        <v>717</v>
      </c>
    </row>
    <row r="551" spans="1:4" ht="11.25" customHeight="1" x14ac:dyDescent="0.25">
      <c r="A551" s="1248"/>
      <c r="B551" s="978">
        <v>13.5</v>
      </c>
      <c r="C551" s="978">
        <v>13.5</v>
      </c>
      <c r="D551" s="965" t="s">
        <v>2011</v>
      </c>
    </row>
    <row r="552" spans="1:4" ht="11.25" customHeight="1" x14ac:dyDescent="0.25">
      <c r="A552" s="1248"/>
      <c r="B552" s="978">
        <v>103.65</v>
      </c>
      <c r="C552" s="978">
        <v>103.646</v>
      </c>
      <c r="D552" s="965" t="s">
        <v>718</v>
      </c>
    </row>
    <row r="553" spans="1:4" ht="21" x14ac:dyDescent="0.25">
      <c r="A553" s="1248"/>
      <c r="B553" s="978">
        <v>39.71</v>
      </c>
      <c r="C553" s="978">
        <v>35.088000000000001</v>
      </c>
      <c r="D553" s="965" t="s">
        <v>716</v>
      </c>
    </row>
    <row r="554" spans="1:4" ht="11.25" customHeight="1" x14ac:dyDescent="0.25">
      <c r="A554" s="1248"/>
      <c r="B554" s="978">
        <v>10</v>
      </c>
      <c r="C554" s="978">
        <v>10</v>
      </c>
      <c r="D554" s="965" t="s">
        <v>2019</v>
      </c>
    </row>
    <row r="555" spans="1:4" ht="11.25" customHeight="1" x14ac:dyDescent="0.25">
      <c r="A555" s="1248"/>
      <c r="B555" s="978">
        <v>24125.239999999998</v>
      </c>
      <c r="C555" s="978">
        <v>24125.239999999998</v>
      </c>
      <c r="D555" s="965" t="s">
        <v>726</v>
      </c>
    </row>
    <row r="556" spans="1:4" ht="11.25" customHeight="1" x14ac:dyDescent="0.25">
      <c r="A556" s="1248"/>
      <c r="B556" s="978">
        <v>5161</v>
      </c>
      <c r="C556" s="978">
        <v>5161</v>
      </c>
      <c r="D556" s="965" t="s">
        <v>2013</v>
      </c>
    </row>
    <row r="557" spans="1:4" ht="11.25" customHeight="1" x14ac:dyDescent="0.25">
      <c r="A557" s="1248"/>
      <c r="B557" s="978">
        <v>1897</v>
      </c>
      <c r="C557" s="978">
        <v>1890.3389999999999</v>
      </c>
      <c r="D557" s="965" t="s">
        <v>2014</v>
      </c>
    </row>
    <row r="558" spans="1:4" ht="11.25" customHeight="1" x14ac:dyDescent="0.25">
      <c r="A558" s="1248"/>
      <c r="B558" s="978">
        <v>435.58000000000004</v>
      </c>
      <c r="C558" s="978">
        <v>435.57479999999998</v>
      </c>
      <c r="D558" s="965" t="s">
        <v>4108</v>
      </c>
    </row>
    <row r="559" spans="1:4" ht="11.25" customHeight="1" x14ac:dyDescent="0.25">
      <c r="A559" s="1248"/>
      <c r="B559" s="978">
        <v>204.4</v>
      </c>
      <c r="C559" s="978">
        <v>204.4</v>
      </c>
      <c r="D559" s="965" t="s">
        <v>2022</v>
      </c>
    </row>
    <row r="560" spans="1:4" ht="11.25" customHeight="1" x14ac:dyDescent="0.25">
      <c r="A560" s="1248"/>
      <c r="B560" s="978">
        <v>202.38</v>
      </c>
      <c r="C560" s="978">
        <v>187.155</v>
      </c>
      <c r="D560" s="965" t="s">
        <v>4109</v>
      </c>
    </row>
    <row r="561" spans="1:4" ht="11.25" customHeight="1" x14ac:dyDescent="0.25">
      <c r="A561" s="1248"/>
      <c r="B561" s="978">
        <v>493.49</v>
      </c>
      <c r="C561" s="978">
        <v>493.49099999999999</v>
      </c>
      <c r="D561" s="965" t="s">
        <v>720</v>
      </c>
    </row>
    <row r="562" spans="1:4" ht="11.25" customHeight="1" x14ac:dyDescent="0.25">
      <c r="A562" s="1251"/>
      <c r="B562" s="979">
        <v>32693.460000000003</v>
      </c>
      <c r="C562" s="979">
        <v>32666.943799999997</v>
      </c>
      <c r="D562" s="966" t="s">
        <v>11</v>
      </c>
    </row>
    <row r="563" spans="1:4" ht="11.25" customHeight="1" x14ac:dyDescent="0.25">
      <c r="A563" s="1248" t="s">
        <v>1163</v>
      </c>
      <c r="B563" s="978">
        <v>50</v>
      </c>
      <c r="C563" s="978">
        <v>50</v>
      </c>
      <c r="D563" s="965" t="s">
        <v>1973</v>
      </c>
    </row>
    <row r="564" spans="1:4" ht="11.25" customHeight="1" x14ac:dyDescent="0.25">
      <c r="A564" s="1248"/>
      <c r="B564" s="978">
        <v>50</v>
      </c>
      <c r="C564" s="978">
        <v>50</v>
      </c>
      <c r="D564" s="965" t="s">
        <v>2019</v>
      </c>
    </row>
    <row r="565" spans="1:4" ht="11.25" customHeight="1" x14ac:dyDescent="0.25">
      <c r="A565" s="1248"/>
      <c r="B565" s="978">
        <v>61434.38</v>
      </c>
      <c r="C565" s="978">
        <v>61434.379000000001</v>
      </c>
      <c r="D565" s="965" t="s">
        <v>726</v>
      </c>
    </row>
    <row r="566" spans="1:4" ht="11.25" customHeight="1" x14ac:dyDescent="0.25">
      <c r="A566" s="1248"/>
      <c r="B566" s="978">
        <v>3664</v>
      </c>
      <c r="C566" s="978">
        <v>3664</v>
      </c>
      <c r="D566" s="965" t="s">
        <v>2013</v>
      </c>
    </row>
    <row r="567" spans="1:4" ht="11.25" customHeight="1" x14ac:dyDescent="0.25">
      <c r="A567" s="1248"/>
      <c r="B567" s="978">
        <v>3524</v>
      </c>
      <c r="C567" s="978">
        <v>3524</v>
      </c>
      <c r="D567" s="965" t="s">
        <v>2014</v>
      </c>
    </row>
    <row r="568" spans="1:4" ht="11.25" customHeight="1" x14ac:dyDescent="0.25">
      <c r="A568" s="1248"/>
      <c r="B568" s="978">
        <v>2290.2800000000002</v>
      </c>
      <c r="C568" s="978">
        <v>2290.2800000000002</v>
      </c>
      <c r="D568" s="965" t="s">
        <v>2030</v>
      </c>
    </row>
    <row r="569" spans="1:4" ht="11.25" customHeight="1" x14ac:dyDescent="0.25">
      <c r="A569" s="1248"/>
      <c r="B569" s="978">
        <v>165.56</v>
      </c>
      <c r="C569" s="978">
        <v>165.55680000000001</v>
      </c>
      <c r="D569" s="965" t="s">
        <v>4108</v>
      </c>
    </row>
    <row r="570" spans="1:4" ht="11.25" customHeight="1" x14ac:dyDescent="0.25">
      <c r="A570" s="1248"/>
      <c r="B570" s="978">
        <v>259.5</v>
      </c>
      <c r="C570" s="978">
        <v>233.35599999999999</v>
      </c>
      <c r="D570" s="965" t="s">
        <v>4109</v>
      </c>
    </row>
    <row r="571" spans="1:4" ht="11.25" customHeight="1" x14ac:dyDescent="0.25">
      <c r="A571" s="1248"/>
      <c r="B571" s="978">
        <v>1272.95</v>
      </c>
      <c r="C571" s="978">
        <v>1272.9490000000001</v>
      </c>
      <c r="D571" s="965" t="s">
        <v>720</v>
      </c>
    </row>
    <row r="572" spans="1:4" ht="11.25" customHeight="1" x14ac:dyDescent="0.25">
      <c r="A572" s="1248"/>
      <c r="B572" s="978">
        <v>72710.67</v>
      </c>
      <c r="C572" s="978">
        <v>72684.520799999998</v>
      </c>
      <c r="D572" s="965" t="s">
        <v>11</v>
      </c>
    </row>
    <row r="573" spans="1:4" ht="11.25" customHeight="1" x14ac:dyDescent="0.25">
      <c r="A573" s="1250" t="s">
        <v>1211</v>
      </c>
      <c r="B573" s="977">
        <v>11.27</v>
      </c>
      <c r="C573" s="977">
        <v>11.266</v>
      </c>
      <c r="D573" s="964" t="s">
        <v>717</v>
      </c>
    </row>
    <row r="574" spans="1:4" ht="11.25" customHeight="1" x14ac:dyDescent="0.25">
      <c r="A574" s="1248"/>
      <c r="B574" s="978">
        <v>35</v>
      </c>
      <c r="C574" s="978">
        <v>35</v>
      </c>
      <c r="D574" s="965" t="s">
        <v>2011</v>
      </c>
    </row>
    <row r="575" spans="1:4" ht="11.25" customHeight="1" x14ac:dyDescent="0.25">
      <c r="A575" s="1248"/>
      <c r="B575" s="978">
        <v>17</v>
      </c>
      <c r="C575" s="978">
        <v>17</v>
      </c>
      <c r="D575" s="965" t="s">
        <v>4106</v>
      </c>
    </row>
    <row r="576" spans="1:4" ht="11.25" customHeight="1" x14ac:dyDescent="0.25">
      <c r="A576" s="1248"/>
      <c r="B576" s="978">
        <v>24449.68</v>
      </c>
      <c r="C576" s="978">
        <v>24449.681</v>
      </c>
      <c r="D576" s="965" t="s">
        <v>726</v>
      </c>
    </row>
    <row r="577" spans="1:4" ht="11.25" customHeight="1" x14ac:dyDescent="0.25">
      <c r="A577" s="1248"/>
      <c r="B577" s="978">
        <v>2626</v>
      </c>
      <c r="C577" s="978">
        <v>2626</v>
      </c>
      <c r="D577" s="965" t="s">
        <v>2013</v>
      </c>
    </row>
    <row r="578" spans="1:4" ht="11.25" customHeight="1" x14ac:dyDescent="0.25">
      <c r="A578" s="1248"/>
      <c r="B578" s="978">
        <v>420</v>
      </c>
      <c r="C578" s="978">
        <v>420</v>
      </c>
      <c r="D578" s="965" t="s">
        <v>2014</v>
      </c>
    </row>
    <row r="579" spans="1:4" ht="11.25" customHeight="1" x14ac:dyDescent="0.25">
      <c r="A579" s="1248"/>
      <c r="B579" s="978">
        <v>939.21</v>
      </c>
      <c r="C579" s="978">
        <v>939.20920000000001</v>
      </c>
      <c r="D579" s="965" t="s">
        <v>2026</v>
      </c>
    </row>
    <row r="580" spans="1:4" ht="11.25" customHeight="1" x14ac:dyDescent="0.25">
      <c r="A580" s="1248"/>
      <c r="B580" s="978">
        <v>95.78</v>
      </c>
      <c r="C580" s="978">
        <v>89.546999999999997</v>
      </c>
      <c r="D580" s="965" t="s">
        <v>4109</v>
      </c>
    </row>
    <row r="581" spans="1:4" ht="11.25" customHeight="1" x14ac:dyDescent="0.25">
      <c r="A581" s="1248"/>
      <c r="B581" s="978">
        <v>503.82</v>
      </c>
      <c r="C581" s="978">
        <v>503.82100000000003</v>
      </c>
      <c r="D581" s="965" t="s">
        <v>720</v>
      </c>
    </row>
    <row r="582" spans="1:4" ht="11.25" customHeight="1" x14ac:dyDescent="0.25">
      <c r="A582" s="1251"/>
      <c r="B582" s="979">
        <v>29097.759999999998</v>
      </c>
      <c r="C582" s="979">
        <v>29091.524200000003</v>
      </c>
      <c r="D582" s="966" t="s">
        <v>11</v>
      </c>
    </row>
    <row r="583" spans="1:4" ht="11.25" customHeight="1" x14ac:dyDescent="0.25">
      <c r="A583" s="1248" t="s">
        <v>976</v>
      </c>
      <c r="B583" s="978">
        <v>220.20000000000002</v>
      </c>
      <c r="C583" s="978">
        <v>220.19884999999999</v>
      </c>
      <c r="D583" s="965" t="s">
        <v>2031</v>
      </c>
    </row>
    <row r="584" spans="1:4" ht="11.25" customHeight="1" x14ac:dyDescent="0.25">
      <c r="A584" s="1248"/>
      <c r="B584" s="978">
        <v>403</v>
      </c>
      <c r="C584" s="978">
        <v>403</v>
      </c>
      <c r="D584" s="965" t="s">
        <v>2024</v>
      </c>
    </row>
    <row r="585" spans="1:4" ht="11.25" customHeight="1" x14ac:dyDescent="0.25">
      <c r="A585" s="1248"/>
      <c r="B585" s="978">
        <v>7258.45</v>
      </c>
      <c r="C585" s="978">
        <v>7258.4530000000004</v>
      </c>
      <c r="D585" s="965" t="s">
        <v>726</v>
      </c>
    </row>
    <row r="586" spans="1:4" ht="11.25" customHeight="1" x14ac:dyDescent="0.25">
      <c r="A586" s="1248"/>
      <c r="B586" s="978">
        <v>2434</v>
      </c>
      <c r="C586" s="978">
        <v>2434</v>
      </c>
      <c r="D586" s="965" t="s">
        <v>2013</v>
      </c>
    </row>
    <row r="587" spans="1:4" ht="11.25" customHeight="1" x14ac:dyDescent="0.25">
      <c r="A587" s="1248"/>
      <c r="B587" s="978">
        <v>374</v>
      </c>
      <c r="C587" s="978">
        <v>374</v>
      </c>
      <c r="D587" s="965" t="s">
        <v>2014</v>
      </c>
    </row>
    <row r="588" spans="1:4" ht="21" x14ac:dyDescent="0.25">
      <c r="A588" s="1248"/>
      <c r="B588" s="978">
        <v>833.55</v>
      </c>
      <c r="C588" s="978">
        <v>833.55</v>
      </c>
      <c r="D588" s="965" t="s">
        <v>2015</v>
      </c>
    </row>
    <row r="589" spans="1:4" ht="11.25" customHeight="1" x14ac:dyDescent="0.25">
      <c r="A589" s="1248"/>
      <c r="B589" s="978">
        <v>471</v>
      </c>
      <c r="C589" s="978">
        <v>471</v>
      </c>
      <c r="D589" s="965" t="s">
        <v>723</v>
      </c>
    </row>
    <row r="590" spans="1:4" ht="11.25" customHeight="1" x14ac:dyDescent="0.25">
      <c r="A590" s="1248"/>
      <c r="B590" s="978">
        <v>106.41</v>
      </c>
      <c r="C590" s="978">
        <v>95.956000000000003</v>
      </c>
      <c r="D590" s="965" t="s">
        <v>4109</v>
      </c>
    </row>
    <row r="591" spans="1:4" ht="11.25" customHeight="1" x14ac:dyDescent="0.25">
      <c r="A591" s="1248"/>
      <c r="B591" s="978">
        <v>148.19999999999999</v>
      </c>
      <c r="C591" s="978">
        <v>148.19900000000001</v>
      </c>
      <c r="D591" s="965" t="s">
        <v>720</v>
      </c>
    </row>
    <row r="592" spans="1:4" ht="11.25" customHeight="1" x14ac:dyDescent="0.25">
      <c r="A592" s="1248"/>
      <c r="B592" s="978">
        <v>12248.81</v>
      </c>
      <c r="C592" s="978">
        <v>12238.35685</v>
      </c>
      <c r="D592" s="965" t="s">
        <v>11</v>
      </c>
    </row>
    <row r="593" spans="1:4" ht="11.25" customHeight="1" x14ac:dyDescent="0.25">
      <c r="A593" s="1250" t="s">
        <v>969</v>
      </c>
      <c r="B593" s="977">
        <v>1090</v>
      </c>
      <c r="C593" s="977">
        <v>1090</v>
      </c>
      <c r="D593" s="964" t="s">
        <v>2011</v>
      </c>
    </row>
    <row r="594" spans="1:4" ht="11.25" customHeight="1" x14ac:dyDescent="0.25">
      <c r="A594" s="1248"/>
      <c r="B594" s="978">
        <v>2993.7799999999997</v>
      </c>
      <c r="C594" s="978">
        <v>2993.7426899999996</v>
      </c>
      <c r="D594" s="965" t="s">
        <v>1934</v>
      </c>
    </row>
    <row r="595" spans="1:4" ht="11.25" customHeight="1" x14ac:dyDescent="0.25">
      <c r="A595" s="1248"/>
      <c r="B595" s="978">
        <v>4406</v>
      </c>
      <c r="C595" s="978">
        <v>4406</v>
      </c>
      <c r="D595" s="965" t="s">
        <v>2013</v>
      </c>
    </row>
    <row r="596" spans="1:4" ht="11.25" customHeight="1" x14ac:dyDescent="0.25">
      <c r="A596" s="1248"/>
      <c r="B596" s="978">
        <v>281</v>
      </c>
      <c r="C596" s="978">
        <v>281</v>
      </c>
      <c r="D596" s="965" t="s">
        <v>2014</v>
      </c>
    </row>
    <row r="597" spans="1:4" ht="11.25" customHeight="1" x14ac:dyDescent="0.25">
      <c r="A597" s="1248"/>
      <c r="B597" s="978">
        <v>4757.79</v>
      </c>
      <c r="C597" s="978">
        <v>4757.7901900000006</v>
      </c>
      <c r="D597" s="965" t="s">
        <v>4108</v>
      </c>
    </row>
    <row r="598" spans="1:4" ht="11.25" customHeight="1" x14ac:dyDescent="0.25">
      <c r="A598" s="1248"/>
      <c r="B598" s="978">
        <v>357</v>
      </c>
      <c r="C598" s="978">
        <v>357</v>
      </c>
      <c r="D598" s="965" t="s">
        <v>4116</v>
      </c>
    </row>
    <row r="599" spans="1:4" ht="11.25" customHeight="1" x14ac:dyDescent="0.25">
      <c r="A599" s="1251"/>
      <c r="B599" s="979">
        <v>13885.57</v>
      </c>
      <c r="C599" s="979">
        <v>13885.532879999999</v>
      </c>
      <c r="D599" s="966" t="s">
        <v>11</v>
      </c>
    </row>
    <row r="600" spans="1:4" ht="11.25" customHeight="1" x14ac:dyDescent="0.25">
      <c r="A600" s="1248" t="s">
        <v>1140</v>
      </c>
      <c r="B600" s="978">
        <v>22.53</v>
      </c>
      <c r="C600" s="978">
        <v>22.530999999999999</v>
      </c>
      <c r="D600" s="965" t="s">
        <v>717</v>
      </c>
    </row>
    <row r="601" spans="1:4" ht="11.25" customHeight="1" x14ac:dyDescent="0.25">
      <c r="A601" s="1248"/>
      <c r="B601" s="978">
        <v>700</v>
      </c>
      <c r="C601" s="978">
        <v>700</v>
      </c>
      <c r="D601" s="965" t="s">
        <v>2011</v>
      </c>
    </row>
    <row r="602" spans="1:4" ht="11.25" customHeight="1" x14ac:dyDescent="0.25">
      <c r="A602" s="1248"/>
      <c r="B602" s="978">
        <v>50</v>
      </c>
      <c r="C602" s="978">
        <v>50</v>
      </c>
      <c r="D602" s="965" t="s">
        <v>2012</v>
      </c>
    </row>
    <row r="603" spans="1:4" ht="11.25" customHeight="1" x14ac:dyDescent="0.25">
      <c r="A603" s="1248"/>
      <c r="B603" s="978">
        <v>41775.800000000003</v>
      </c>
      <c r="C603" s="978">
        <v>41775.796999999999</v>
      </c>
      <c r="D603" s="965" t="s">
        <v>726</v>
      </c>
    </row>
    <row r="604" spans="1:4" ht="11.25" customHeight="1" x14ac:dyDescent="0.25">
      <c r="A604" s="1248"/>
      <c r="B604" s="978">
        <v>7446</v>
      </c>
      <c r="C604" s="978">
        <v>7446</v>
      </c>
      <c r="D604" s="965" t="s">
        <v>2013</v>
      </c>
    </row>
    <row r="605" spans="1:4" ht="11.25" customHeight="1" x14ac:dyDescent="0.25">
      <c r="A605" s="1248"/>
      <c r="B605" s="978">
        <v>1297</v>
      </c>
      <c r="C605" s="978">
        <v>1276.3548599999999</v>
      </c>
      <c r="D605" s="965" t="s">
        <v>2014</v>
      </c>
    </row>
    <row r="606" spans="1:4" ht="11.25" customHeight="1" x14ac:dyDescent="0.25">
      <c r="A606" s="1248"/>
      <c r="B606" s="978">
        <v>1660</v>
      </c>
      <c r="C606" s="978">
        <v>1660</v>
      </c>
      <c r="D606" s="965" t="s">
        <v>382</v>
      </c>
    </row>
    <row r="607" spans="1:4" ht="11.25" customHeight="1" x14ac:dyDescent="0.25">
      <c r="A607" s="1248"/>
      <c r="B607" s="978">
        <v>149.6</v>
      </c>
      <c r="C607" s="978">
        <v>149.6</v>
      </c>
      <c r="D607" s="965" t="s">
        <v>719</v>
      </c>
    </row>
    <row r="608" spans="1:4" ht="11.25" customHeight="1" x14ac:dyDescent="0.25">
      <c r="A608" s="1248"/>
      <c r="B608" s="978">
        <v>88</v>
      </c>
      <c r="C608" s="978">
        <v>88</v>
      </c>
      <c r="D608" s="965" t="s">
        <v>2022</v>
      </c>
    </row>
    <row r="609" spans="1:4" ht="11.25" customHeight="1" x14ac:dyDescent="0.25">
      <c r="A609" s="1248"/>
      <c r="B609" s="978">
        <v>272.38</v>
      </c>
      <c r="C609" s="978">
        <v>238.01899999999998</v>
      </c>
      <c r="D609" s="965" t="s">
        <v>4109</v>
      </c>
    </row>
    <row r="610" spans="1:4" ht="11.25" customHeight="1" x14ac:dyDescent="0.25">
      <c r="A610" s="1248"/>
      <c r="B610" s="978">
        <v>755.83</v>
      </c>
      <c r="C610" s="978">
        <v>755.82799999999997</v>
      </c>
      <c r="D610" s="965" t="s">
        <v>720</v>
      </c>
    </row>
    <row r="611" spans="1:4" ht="11.25" customHeight="1" x14ac:dyDescent="0.25">
      <c r="A611" s="1248"/>
      <c r="B611" s="978">
        <v>54217.14</v>
      </c>
      <c r="C611" s="978">
        <v>54162.129860000001</v>
      </c>
      <c r="D611" s="965" t="s">
        <v>11</v>
      </c>
    </row>
    <row r="612" spans="1:4" ht="11.25" customHeight="1" x14ac:dyDescent="0.25">
      <c r="A612" s="1250" t="s">
        <v>1195</v>
      </c>
      <c r="B612" s="977">
        <v>80</v>
      </c>
      <c r="C612" s="977">
        <v>80</v>
      </c>
      <c r="D612" s="964" t="s">
        <v>2016</v>
      </c>
    </row>
    <row r="613" spans="1:4" ht="11.25" customHeight="1" x14ac:dyDescent="0.25">
      <c r="A613" s="1248"/>
      <c r="B613" s="978">
        <v>33.799999999999997</v>
      </c>
      <c r="C613" s="978">
        <v>33.796999999999997</v>
      </c>
      <c r="D613" s="965" t="s">
        <v>717</v>
      </c>
    </row>
    <row r="614" spans="1:4" ht="11.25" customHeight="1" x14ac:dyDescent="0.25">
      <c r="A614" s="1248"/>
      <c r="B614" s="978">
        <v>19.71</v>
      </c>
      <c r="C614" s="978">
        <v>19.709</v>
      </c>
      <c r="D614" s="965" t="s">
        <v>1885</v>
      </c>
    </row>
    <row r="615" spans="1:4" ht="11.25" customHeight="1" x14ac:dyDescent="0.25">
      <c r="A615" s="1248"/>
      <c r="B615" s="978">
        <v>1276.99</v>
      </c>
      <c r="C615" s="978">
        <v>1276.9878999999999</v>
      </c>
      <c r="D615" s="965" t="s">
        <v>2032</v>
      </c>
    </row>
    <row r="616" spans="1:4" ht="11.25" customHeight="1" x14ac:dyDescent="0.25">
      <c r="A616" s="1248"/>
      <c r="B616" s="978">
        <v>20</v>
      </c>
      <c r="C616" s="978">
        <v>20</v>
      </c>
      <c r="D616" s="965" t="s">
        <v>4106</v>
      </c>
    </row>
    <row r="617" spans="1:4" ht="11.25" customHeight="1" x14ac:dyDescent="0.25">
      <c r="A617" s="1248"/>
      <c r="B617" s="978">
        <v>80</v>
      </c>
      <c r="C617" s="978">
        <v>80</v>
      </c>
      <c r="D617" s="965" t="s">
        <v>2033</v>
      </c>
    </row>
    <row r="618" spans="1:4" ht="11.25" customHeight="1" x14ac:dyDescent="0.25">
      <c r="A618" s="1248"/>
      <c r="B618" s="978">
        <v>19445.93</v>
      </c>
      <c r="C618" s="978">
        <v>19445.929</v>
      </c>
      <c r="D618" s="965" t="s">
        <v>726</v>
      </c>
    </row>
    <row r="619" spans="1:4" ht="11.25" customHeight="1" x14ac:dyDescent="0.25">
      <c r="A619" s="1248"/>
      <c r="B619" s="978">
        <v>3318</v>
      </c>
      <c r="C619" s="978">
        <v>3318</v>
      </c>
      <c r="D619" s="965" t="s">
        <v>2013</v>
      </c>
    </row>
    <row r="620" spans="1:4" ht="11.25" customHeight="1" x14ac:dyDescent="0.25">
      <c r="A620" s="1248"/>
      <c r="B620" s="978">
        <v>1030</v>
      </c>
      <c r="C620" s="978">
        <v>1030</v>
      </c>
      <c r="D620" s="965" t="s">
        <v>2014</v>
      </c>
    </row>
    <row r="621" spans="1:4" ht="11.25" customHeight="1" x14ac:dyDescent="0.25">
      <c r="A621" s="1248"/>
      <c r="B621" s="978">
        <v>225.51</v>
      </c>
      <c r="C621" s="978">
        <v>225.50760000000002</v>
      </c>
      <c r="D621" s="965" t="s">
        <v>4108</v>
      </c>
    </row>
    <row r="622" spans="1:4" ht="11.25" customHeight="1" x14ac:dyDescent="0.25">
      <c r="A622" s="1248"/>
      <c r="B622" s="978">
        <v>850</v>
      </c>
      <c r="C622" s="978">
        <v>0</v>
      </c>
      <c r="D622" s="965" t="s">
        <v>4120</v>
      </c>
    </row>
    <row r="623" spans="1:4" ht="11.25" customHeight="1" x14ac:dyDescent="0.25">
      <c r="A623" s="1248"/>
      <c r="B623" s="978">
        <v>79.400000000000006</v>
      </c>
      <c r="C623" s="978">
        <v>71.576000000000008</v>
      </c>
      <c r="D623" s="965" t="s">
        <v>4109</v>
      </c>
    </row>
    <row r="624" spans="1:4" ht="11.25" customHeight="1" x14ac:dyDescent="0.25">
      <c r="A624" s="1248"/>
      <c r="B624" s="978">
        <v>376.79</v>
      </c>
      <c r="C624" s="978">
        <v>376.79300000000001</v>
      </c>
      <c r="D624" s="965" t="s">
        <v>720</v>
      </c>
    </row>
    <row r="625" spans="1:4" ht="11.25" customHeight="1" x14ac:dyDescent="0.25">
      <c r="A625" s="1251"/>
      <c r="B625" s="979">
        <v>26836.13</v>
      </c>
      <c r="C625" s="979">
        <v>25978.299500000005</v>
      </c>
      <c r="D625" s="966" t="s">
        <v>11</v>
      </c>
    </row>
    <row r="626" spans="1:4" ht="11.25" customHeight="1" x14ac:dyDescent="0.25">
      <c r="A626" s="1248" t="s">
        <v>1066</v>
      </c>
      <c r="B626" s="978">
        <v>7744.5300000000007</v>
      </c>
      <c r="C626" s="978">
        <v>7744.5280000000002</v>
      </c>
      <c r="D626" s="965" t="s">
        <v>726</v>
      </c>
    </row>
    <row r="627" spans="1:4" ht="11.25" customHeight="1" x14ac:dyDescent="0.25">
      <c r="A627" s="1248"/>
      <c r="B627" s="978">
        <v>1042</v>
      </c>
      <c r="C627" s="978">
        <v>1042</v>
      </c>
      <c r="D627" s="965" t="s">
        <v>2013</v>
      </c>
    </row>
    <row r="628" spans="1:4" ht="11.25" customHeight="1" x14ac:dyDescent="0.25">
      <c r="A628" s="1248"/>
      <c r="B628" s="978">
        <v>142</v>
      </c>
      <c r="C628" s="978">
        <v>142</v>
      </c>
      <c r="D628" s="965" t="s">
        <v>2014</v>
      </c>
    </row>
    <row r="629" spans="1:4" ht="11.25" customHeight="1" x14ac:dyDescent="0.25">
      <c r="A629" s="1248"/>
      <c r="B629" s="978">
        <v>393.71</v>
      </c>
      <c r="C629" s="978">
        <v>393.70236999999997</v>
      </c>
      <c r="D629" s="965" t="s">
        <v>4121</v>
      </c>
    </row>
    <row r="630" spans="1:4" ht="11.25" customHeight="1" x14ac:dyDescent="0.25">
      <c r="A630" s="1248"/>
      <c r="B630" s="978">
        <v>69.69</v>
      </c>
      <c r="C630" s="978">
        <v>45.81</v>
      </c>
      <c r="D630" s="965" t="s">
        <v>4109</v>
      </c>
    </row>
    <row r="631" spans="1:4" ht="11.25" customHeight="1" x14ac:dyDescent="0.25">
      <c r="A631" s="1248"/>
      <c r="B631" s="978">
        <v>156.34</v>
      </c>
      <c r="C631" s="978">
        <v>156.34100000000001</v>
      </c>
      <c r="D631" s="965" t="s">
        <v>720</v>
      </c>
    </row>
    <row r="632" spans="1:4" ht="11.25" customHeight="1" x14ac:dyDescent="0.25">
      <c r="A632" s="1248"/>
      <c r="B632" s="978">
        <v>9548.27</v>
      </c>
      <c r="C632" s="978">
        <v>9524.381370000001</v>
      </c>
      <c r="D632" s="965" t="s">
        <v>11</v>
      </c>
    </row>
    <row r="633" spans="1:4" ht="11.25" customHeight="1" x14ac:dyDescent="0.25">
      <c r="A633" s="1250" t="s">
        <v>1069</v>
      </c>
      <c r="B633" s="977">
        <v>7543.6900000000005</v>
      </c>
      <c r="C633" s="977">
        <v>7543.6880000000001</v>
      </c>
      <c r="D633" s="964" t="s">
        <v>726</v>
      </c>
    </row>
    <row r="634" spans="1:4" ht="11.25" customHeight="1" x14ac:dyDescent="0.25">
      <c r="A634" s="1248"/>
      <c r="B634" s="978">
        <v>1074</v>
      </c>
      <c r="C634" s="978">
        <v>1074</v>
      </c>
      <c r="D634" s="965" t="s">
        <v>2013</v>
      </c>
    </row>
    <row r="635" spans="1:4" ht="11.25" customHeight="1" x14ac:dyDescent="0.25">
      <c r="A635" s="1248"/>
      <c r="B635" s="978">
        <v>136</v>
      </c>
      <c r="C635" s="978">
        <v>136</v>
      </c>
      <c r="D635" s="965" t="s">
        <v>2014</v>
      </c>
    </row>
    <row r="636" spans="1:4" ht="11.25" customHeight="1" x14ac:dyDescent="0.25">
      <c r="A636" s="1248"/>
      <c r="B636" s="978">
        <v>64.84</v>
      </c>
      <c r="C636" s="978">
        <v>60.317999999999991</v>
      </c>
      <c r="D636" s="965" t="s">
        <v>4109</v>
      </c>
    </row>
    <row r="637" spans="1:4" ht="11.25" customHeight="1" x14ac:dyDescent="0.25">
      <c r="A637" s="1248"/>
      <c r="B637" s="978">
        <v>153.75</v>
      </c>
      <c r="C637" s="978">
        <v>153.75200000000001</v>
      </c>
      <c r="D637" s="965" t="s">
        <v>720</v>
      </c>
    </row>
    <row r="638" spans="1:4" ht="11.25" customHeight="1" x14ac:dyDescent="0.25">
      <c r="A638" s="1251"/>
      <c r="B638" s="979">
        <v>8972.2800000000007</v>
      </c>
      <c r="C638" s="979">
        <v>8967.7579999999998</v>
      </c>
      <c r="D638" s="966" t="s">
        <v>11</v>
      </c>
    </row>
    <row r="639" spans="1:4" ht="11.25" customHeight="1" x14ac:dyDescent="0.25">
      <c r="A639" s="1248" t="s">
        <v>1080</v>
      </c>
      <c r="B639" s="978">
        <v>70</v>
      </c>
      <c r="C639" s="978">
        <v>70</v>
      </c>
      <c r="D639" s="965" t="s">
        <v>2012</v>
      </c>
    </row>
    <row r="640" spans="1:4" ht="11.25" customHeight="1" x14ac:dyDescent="0.25">
      <c r="A640" s="1248"/>
      <c r="B640" s="978">
        <v>39.849999999999994</v>
      </c>
      <c r="C640" s="978">
        <v>39.841199999999994</v>
      </c>
      <c r="D640" s="965" t="s">
        <v>3993</v>
      </c>
    </row>
    <row r="641" spans="1:4" ht="11.25" customHeight="1" x14ac:dyDescent="0.25">
      <c r="A641" s="1248"/>
      <c r="B641" s="978">
        <v>8284.6200000000008</v>
      </c>
      <c r="C641" s="978">
        <v>8284.6170000000002</v>
      </c>
      <c r="D641" s="965" t="s">
        <v>726</v>
      </c>
    </row>
    <row r="642" spans="1:4" ht="11.25" customHeight="1" x14ac:dyDescent="0.25">
      <c r="A642" s="1248"/>
      <c r="B642" s="978">
        <v>2007</v>
      </c>
      <c r="C642" s="978">
        <v>2007</v>
      </c>
      <c r="D642" s="965" t="s">
        <v>2013</v>
      </c>
    </row>
    <row r="643" spans="1:4" ht="11.25" customHeight="1" x14ac:dyDescent="0.25">
      <c r="A643" s="1248"/>
      <c r="B643" s="978">
        <v>233</v>
      </c>
      <c r="C643" s="978">
        <v>233</v>
      </c>
      <c r="D643" s="965" t="s">
        <v>2014</v>
      </c>
    </row>
    <row r="644" spans="1:4" ht="11.25" customHeight="1" x14ac:dyDescent="0.25">
      <c r="A644" s="1248"/>
      <c r="B644" s="978">
        <v>181.92</v>
      </c>
      <c r="C644" s="978">
        <v>181.9128</v>
      </c>
      <c r="D644" s="965" t="s">
        <v>4108</v>
      </c>
    </row>
    <row r="645" spans="1:4" ht="11.25" customHeight="1" x14ac:dyDescent="0.25">
      <c r="A645" s="1248"/>
      <c r="B645" s="978">
        <v>74.62</v>
      </c>
      <c r="C645" s="978">
        <v>65.900000000000006</v>
      </c>
      <c r="D645" s="965" t="s">
        <v>4109</v>
      </c>
    </row>
    <row r="646" spans="1:4" ht="11.25" customHeight="1" x14ac:dyDescent="0.25">
      <c r="A646" s="1248"/>
      <c r="B646" s="978">
        <v>176.21</v>
      </c>
      <c r="C646" s="978">
        <v>176.21299999999999</v>
      </c>
      <c r="D646" s="965" t="s">
        <v>720</v>
      </c>
    </row>
    <row r="647" spans="1:4" ht="11.25" customHeight="1" x14ac:dyDescent="0.25">
      <c r="A647" s="1248"/>
      <c r="B647" s="978">
        <v>11067.220000000001</v>
      </c>
      <c r="C647" s="978">
        <v>11058.484</v>
      </c>
      <c r="D647" s="965" t="s">
        <v>11</v>
      </c>
    </row>
    <row r="648" spans="1:4" ht="11.25" customHeight="1" x14ac:dyDescent="0.25">
      <c r="A648" s="1250" t="s">
        <v>1081</v>
      </c>
      <c r="B648" s="977">
        <v>5995.51</v>
      </c>
      <c r="C648" s="977">
        <v>5995.5059999999994</v>
      </c>
      <c r="D648" s="964" t="s">
        <v>726</v>
      </c>
    </row>
    <row r="649" spans="1:4" ht="11.25" customHeight="1" x14ac:dyDescent="0.25">
      <c r="A649" s="1248"/>
      <c r="B649" s="978">
        <v>1158</v>
      </c>
      <c r="C649" s="978">
        <v>1158</v>
      </c>
      <c r="D649" s="965" t="s">
        <v>2013</v>
      </c>
    </row>
    <row r="650" spans="1:4" ht="11.25" customHeight="1" x14ac:dyDescent="0.25">
      <c r="A650" s="1248"/>
      <c r="B650" s="978">
        <v>228</v>
      </c>
      <c r="C650" s="978">
        <v>228</v>
      </c>
      <c r="D650" s="965" t="s">
        <v>2014</v>
      </c>
    </row>
    <row r="651" spans="1:4" ht="11.25" customHeight="1" x14ac:dyDescent="0.25">
      <c r="A651" s="1248"/>
      <c r="B651" s="978">
        <v>253.53</v>
      </c>
      <c r="C651" s="978">
        <v>253.52199999999999</v>
      </c>
      <c r="D651" s="965" t="s">
        <v>2034</v>
      </c>
    </row>
    <row r="652" spans="1:4" ht="11.25" customHeight="1" x14ac:dyDescent="0.25">
      <c r="A652" s="1248"/>
      <c r="B652" s="978">
        <v>192.69</v>
      </c>
      <c r="C652" s="978">
        <v>192.69120000000001</v>
      </c>
      <c r="D652" s="965" t="s">
        <v>4108</v>
      </c>
    </row>
    <row r="653" spans="1:4" ht="11.25" customHeight="1" x14ac:dyDescent="0.25">
      <c r="A653" s="1248"/>
      <c r="B653" s="978">
        <v>683.15</v>
      </c>
      <c r="C653" s="978">
        <v>683.14085</v>
      </c>
      <c r="D653" s="965" t="s">
        <v>3680</v>
      </c>
    </row>
    <row r="654" spans="1:4" ht="11.25" customHeight="1" x14ac:dyDescent="0.25">
      <c r="A654" s="1248"/>
      <c r="B654" s="978">
        <v>55.08</v>
      </c>
      <c r="C654" s="978">
        <v>53.835000000000001</v>
      </c>
      <c r="D654" s="965" t="s">
        <v>4109</v>
      </c>
    </row>
    <row r="655" spans="1:4" ht="11.25" customHeight="1" x14ac:dyDescent="0.25">
      <c r="A655" s="1248"/>
      <c r="B655" s="978">
        <v>122.4</v>
      </c>
      <c r="C655" s="978">
        <v>122.404</v>
      </c>
      <c r="D655" s="965" t="s">
        <v>720</v>
      </c>
    </row>
    <row r="656" spans="1:4" ht="11.25" customHeight="1" x14ac:dyDescent="0.25">
      <c r="A656" s="1251"/>
      <c r="B656" s="979">
        <v>8688.36</v>
      </c>
      <c r="C656" s="979">
        <v>8687.0990499999989</v>
      </c>
      <c r="D656" s="966" t="s">
        <v>11</v>
      </c>
    </row>
    <row r="657" spans="1:4" ht="11.25" customHeight="1" x14ac:dyDescent="0.25">
      <c r="A657" s="1248" t="s">
        <v>1071</v>
      </c>
      <c r="B657" s="978">
        <v>50</v>
      </c>
      <c r="C657" s="978">
        <v>50</v>
      </c>
      <c r="D657" s="965" t="s">
        <v>2012</v>
      </c>
    </row>
    <row r="658" spans="1:4" ht="11.25" customHeight="1" x14ac:dyDescent="0.25">
      <c r="A658" s="1248"/>
      <c r="B658" s="978">
        <v>5472.34</v>
      </c>
      <c r="C658" s="978">
        <v>5472.3389999999999</v>
      </c>
      <c r="D658" s="965" t="s">
        <v>726</v>
      </c>
    </row>
    <row r="659" spans="1:4" ht="11.25" customHeight="1" x14ac:dyDescent="0.25">
      <c r="A659" s="1248"/>
      <c r="B659" s="978">
        <v>757</v>
      </c>
      <c r="C659" s="978">
        <v>757</v>
      </c>
      <c r="D659" s="965" t="s">
        <v>2013</v>
      </c>
    </row>
    <row r="660" spans="1:4" ht="11.25" customHeight="1" x14ac:dyDescent="0.25">
      <c r="A660" s="1248"/>
      <c r="B660" s="978">
        <v>66</v>
      </c>
      <c r="C660" s="978">
        <v>66</v>
      </c>
      <c r="D660" s="965" t="s">
        <v>2014</v>
      </c>
    </row>
    <row r="661" spans="1:4" ht="11.25" customHeight="1" x14ac:dyDescent="0.25">
      <c r="A661" s="1248"/>
      <c r="B661" s="978">
        <v>47.92</v>
      </c>
      <c r="C661" s="978">
        <v>42.681999999999995</v>
      </c>
      <c r="D661" s="965" t="s">
        <v>4109</v>
      </c>
    </row>
    <row r="662" spans="1:4" ht="11.25" customHeight="1" x14ac:dyDescent="0.25">
      <c r="A662" s="1248"/>
      <c r="B662" s="978">
        <v>98.8</v>
      </c>
      <c r="C662" s="978">
        <v>98.799000000000007</v>
      </c>
      <c r="D662" s="965" t="s">
        <v>720</v>
      </c>
    </row>
    <row r="663" spans="1:4" ht="11.25" customHeight="1" x14ac:dyDescent="0.25">
      <c r="A663" s="1248"/>
      <c r="B663" s="978">
        <v>6492.06</v>
      </c>
      <c r="C663" s="978">
        <v>6486.82</v>
      </c>
      <c r="D663" s="965" t="s">
        <v>11</v>
      </c>
    </row>
    <row r="664" spans="1:4" ht="11.25" customHeight="1" x14ac:dyDescent="0.25">
      <c r="A664" s="1250" t="s">
        <v>1222</v>
      </c>
      <c r="B664" s="977">
        <v>30.04</v>
      </c>
      <c r="C664" s="977">
        <v>30.042000000000002</v>
      </c>
      <c r="D664" s="964" t="s">
        <v>717</v>
      </c>
    </row>
    <row r="665" spans="1:4" ht="11.25" customHeight="1" x14ac:dyDescent="0.25">
      <c r="A665" s="1248"/>
      <c r="B665" s="978">
        <v>12.85</v>
      </c>
      <c r="C665" s="978">
        <v>12.853999999999999</v>
      </c>
      <c r="D665" s="965" t="s">
        <v>1885</v>
      </c>
    </row>
    <row r="666" spans="1:4" ht="11.25" customHeight="1" x14ac:dyDescent="0.25">
      <c r="A666" s="1248"/>
      <c r="B666" s="978">
        <v>10</v>
      </c>
      <c r="C666" s="978">
        <v>10</v>
      </c>
      <c r="D666" s="965" t="s">
        <v>2011</v>
      </c>
    </row>
    <row r="667" spans="1:4" ht="11.25" customHeight="1" x14ac:dyDescent="0.25">
      <c r="A667" s="1248"/>
      <c r="B667" s="978">
        <v>30</v>
      </c>
      <c r="C667" s="978">
        <v>30</v>
      </c>
      <c r="D667" s="965" t="s">
        <v>2012</v>
      </c>
    </row>
    <row r="668" spans="1:4" ht="11.25" customHeight="1" x14ac:dyDescent="0.25">
      <c r="A668" s="1248"/>
      <c r="B668" s="978">
        <v>20</v>
      </c>
      <c r="C668" s="978">
        <v>20</v>
      </c>
      <c r="D668" s="965" t="s">
        <v>4106</v>
      </c>
    </row>
    <row r="669" spans="1:4" ht="11.25" customHeight="1" x14ac:dyDescent="0.25">
      <c r="A669" s="1248"/>
      <c r="B669" s="978">
        <v>28744.71</v>
      </c>
      <c r="C669" s="978">
        <v>28744.705999999998</v>
      </c>
      <c r="D669" s="965" t="s">
        <v>726</v>
      </c>
    </row>
    <row r="670" spans="1:4" ht="11.25" customHeight="1" x14ac:dyDescent="0.25">
      <c r="A670" s="1248"/>
      <c r="B670" s="978">
        <v>3192</v>
      </c>
      <c r="C670" s="978">
        <v>3192</v>
      </c>
      <c r="D670" s="965" t="s">
        <v>2013</v>
      </c>
    </row>
    <row r="671" spans="1:4" ht="11.25" customHeight="1" x14ac:dyDescent="0.25">
      <c r="A671" s="1248"/>
      <c r="B671" s="978">
        <v>789</v>
      </c>
      <c r="C671" s="978">
        <v>789</v>
      </c>
      <c r="D671" s="965" t="s">
        <v>2014</v>
      </c>
    </row>
    <row r="672" spans="1:4" ht="11.25" customHeight="1" x14ac:dyDescent="0.25">
      <c r="A672" s="1248"/>
      <c r="B672" s="978">
        <v>900</v>
      </c>
      <c r="C672" s="978">
        <v>900</v>
      </c>
      <c r="D672" s="965" t="s">
        <v>4122</v>
      </c>
    </row>
    <row r="673" spans="1:4" ht="11.25" customHeight="1" x14ac:dyDescent="0.25">
      <c r="A673" s="1248"/>
      <c r="B673" s="978">
        <v>795.75</v>
      </c>
      <c r="C673" s="978">
        <v>795.75239999999997</v>
      </c>
      <c r="D673" s="965" t="s">
        <v>4108</v>
      </c>
    </row>
    <row r="674" spans="1:4" ht="11.25" customHeight="1" x14ac:dyDescent="0.25">
      <c r="A674" s="1248"/>
      <c r="B674" s="978">
        <v>5200</v>
      </c>
      <c r="C674" s="978">
        <v>5200</v>
      </c>
      <c r="D674" s="965" t="s">
        <v>4123</v>
      </c>
    </row>
    <row r="675" spans="1:4" ht="11.25" customHeight="1" x14ac:dyDescent="0.25">
      <c r="A675" s="1248"/>
      <c r="B675" s="978">
        <v>30</v>
      </c>
      <c r="C675" s="978">
        <v>30</v>
      </c>
      <c r="D675" s="965" t="s">
        <v>2050</v>
      </c>
    </row>
    <row r="676" spans="1:4" ht="11.25" customHeight="1" x14ac:dyDescent="0.25">
      <c r="A676" s="1248"/>
      <c r="B676" s="978">
        <v>121.63</v>
      </c>
      <c r="C676" s="978">
        <v>104.896</v>
      </c>
      <c r="D676" s="965" t="s">
        <v>4109</v>
      </c>
    </row>
    <row r="677" spans="1:4" ht="11.25" customHeight="1" x14ac:dyDescent="0.25">
      <c r="A677" s="1248"/>
      <c r="B677" s="978">
        <v>504.42</v>
      </c>
      <c r="C677" s="978">
        <v>504.41699999999997</v>
      </c>
      <c r="D677" s="965" t="s">
        <v>720</v>
      </c>
    </row>
    <row r="678" spans="1:4" ht="11.25" customHeight="1" x14ac:dyDescent="0.25">
      <c r="A678" s="1251"/>
      <c r="B678" s="979">
        <v>40380.399999999994</v>
      </c>
      <c r="C678" s="979">
        <v>40363.667399999998</v>
      </c>
      <c r="D678" s="966" t="s">
        <v>11</v>
      </c>
    </row>
    <row r="679" spans="1:4" ht="11.25" customHeight="1" x14ac:dyDescent="0.25">
      <c r="A679" s="1248" t="s">
        <v>1147</v>
      </c>
      <c r="B679" s="978">
        <v>18.78</v>
      </c>
      <c r="C679" s="978">
        <v>18.776</v>
      </c>
      <c r="D679" s="965" t="s">
        <v>717</v>
      </c>
    </row>
    <row r="680" spans="1:4" ht="11.25" customHeight="1" x14ac:dyDescent="0.25">
      <c r="A680" s="1248"/>
      <c r="B680" s="978">
        <v>280</v>
      </c>
      <c r="C680" s="978">
        <v>280</v>
      </c>
      <c r="D680" s="965" t="s">
        <v>2011</v>
      </c>
    </row>
    <row r="681" spans="1:4" ht="11.25" customHeight="1" x14ac:dyDescent="0.25">
      <c r="A681" s="1248"/>
      <c r="B681" s="978">
        <v>17.5</v>
      </c>
      <c r="C681" s="978">
        <v>17.5</v>
      </c>
      <c r="D681" s="965" t="s">
        <v>4106</v>
      </c>
    </row>
    <row r="682" spans="1:4" ht="21" x14ac:dyDescent="0.25">
      <c r="A682" s="1248"/>
      <c r="B682" s="978">
        <v>79.02</v>
      </c>
      <c r="C682" s="978">
        <v>79.016000000000005</v>
      </c>
      <c r="D682" s="965" t="s">
        <v>716</v>
      </c>
    </row>
    <row r="683" spans="1:4" ht="11.25" customHeight="1" x14ac:dyDescent="0.25">
      <c r="A683" s="1248"/>
      <c r="B683" s="978">
        <v>24.92</v>
      </c>
      <c r="C683" s="978">
        <v>21.66</v>
      </c>
      <c r="D683" s="965" t="s">
        <v>722</v>
      </c>
    </row>
    <row r="684" spans="1:4" ht="11.25" customHeight="1" x14ac:dyDescent="0.25">
      <c r="A684" s="1248"/>
      <c r="B684" s="978">
        <v>36762.200000000004</v>
      </c>
      <c r="C684" s="978">
        <v>36762.200000000004</v>
      </c>
      <c r="D684" s="965" t="s">
        <v>726</v>
      </c>
    </row>
    <row r="685" spans="1:4" ht="11.25" customHeight="1" x14ac:dyDescent="0.25">
      <c r="A685" s="1248"/>
      <c r="B685" s="978">
        <v>7419</v>
      </c>
      <c r="C685" s="978">
        <v>7419</v>
      </c>
      <c r="D685" s="965" t="s">
        <v>2013</v>
      </c>
    </row>
    <row r="686" spans="1:4" ht="11.25" customHeight="1" x14ac:dyDescent="0.25">
      <c r="A686" s="1248"/>
      <c r="B686" s="978">
        <v>1021</v>
      </c>
      <c r="C686" s="978">
        <v>1017.0046599999999</v>
      </c>
      <c r="D686" s="965" t="s">
        <v>2014</v>
      </c>
    </row>
    <row r="687" spans="1:4" ht="11.25" customHeight="1" x14ac:dyDescent="0.25">
      <c r="A687" s="1248"/>
      <c r="B687" s="978">
        <v>3469.77</v>
      </c>
      <c r="C687" s="978">
        <v>3469.768</v>
      </c>
      <c r="D687" s="965" t="s">
        <v>4124</v>
      </c>
    </row>
    <row r="688" spans="1:4" ht="11.25" customHeight="1" x14ac:dyDescent="0.25">
      <c r="A688" s="1248"/>
      <c r="B688" s="978">
        <v>956.2</v>
      </c>
      <c r="C688" s="978">
        <v>956.20079999999996</v>
      </c>
      <c r="D688" s="965" t="s">
        <v>4108</v>
      </c>
    </row>
    <row r="689" spans="1:4" ht="11.25" customHeight="1" x14ac:dyDescent="0.25">
      <c r="A689" s="1248"/>
      <c r="B689" s="978">
        <v>220.24</v>
      </c>
      <c r="C689" s="978">
        <v>208.251</v>
      </c>
      <c r="D689" s="965" t="s">
        <v>4109</v>
      </c>
    </row>
    <row r="690" spans="1:4" ht="11.25" customHeight="1" x14ac:dyDescent="0.25">
      <c r="A690" s="1248"/>
      <c r="B690" s="978">
        <v>744.04</v>
      </c>
      <c r="C690" s="978">
        <v>744.04399999999998</v>
      </c>
      <c r="D690" s="965" t="s">
        <v>720</v>
      </c>
    </row>
    <row r="691" spans="1:4" ht="11.25" customHeight="1" x14ac:dyDescent="0.25">
      <c r="A691" s="1248"/>
      <c r="B691" s="978">
        <v>51012.67</v>
      </c>
      <c r="C691" s="978">
        <v>50993.420460000008</v>
      </c>
      <c r="D691" s="965" t="s">
        <v>11</v>
      </c>
    </row>
    <row r="692" spans="1:4" ht="11.25" customHeight="1" x14ac:dyDescent="0.25">
      <c r="A692" s="1250" t="s">
        <v>1192</v>
      </c>
      <c r="B692" s="977">
        <v>135.34</v>
      </c>
      <c r="C692" s="977">
        <v>135.339</v>
      </c>
      <c r="D692" s="964" t="s">
        <v>717</v>
      </c>
    </row>
    <row r="693" spans="1:4" ht="11.25" customHeight="1" x14ac:dyDescent="0.25">
      <c r="A693" s="1248"/>
      <c r="B693" s="978">
        <v>330</v>
      </c>
      <c r="C693" s="978">
        <v>330</v>
      </c>
      <c r="D693" s="965" t="s">
        <v>703</v>
      </c>
    </row>
    <row r="694" spans="1:4" ht="11.25" customHeight="1" x14ac:dyDescent="0.25">
      <c r="A694" s="1248"/>
      <c r="B694" s="978">
        <v>11500</v>
      </c>
      <c r="C694" s="978">
        <v>5500</v>
      </c>
      <c r="D694" s="965" t="s">
        <v>4125</v>
      </c>
    </row>
    <row r="695" spans="1:4" ht="11.25" customHeight="1" x14ac:dyDescent="0.25">
      <c r="A695" s="1248"/>
      <c r="B695" s="978">
        <v>70</v>
      </c>
      <c r="C695" s="978">
        <v>70</v>
      </c>
      <c r="D695" s="965" t="s">
        <v>1973</v>
      </c>
    </row>
    <row r="696" spans="1:4" ht="11.25" customHeight="1" x14ac:dyDescent="0.25">
      <c r="A696" s="1248"/>
      <c r="B696" s="978">
        <v>311.55</v>
      </c>
      <c r="C696" s="978">
        <v>304.36399999999998</v>
      </c>
      <c r="D696" s="965" t="s">
        <v>2019</v>
      </c>
    </row>
    <row r="697" spans="1:4" ht="11.25" customHeight="1" x14ac:dyDescent="0.25">
      <c r="A697" s="1248"/>
      <c r="B697" s="978">
        <v>31202.07</v>
      </c>
      <c r="C697" s="978">
        <v>31202.066999999999</v>
      </c>
      <c r="D697" s="965" t="s">
        <v>726</v>
      </c>
    </row>
    <row r="698" spans="1:4" ht="11.25" customHeight="1" x14ac:dyDescent="0.25">
      <c r="A698" s="1248"/>
      <c r="B698" s="978">
        <v>5355</v>
      </c>
      <c r="C698" s="978">
        <v>5355</v>
      </c>
      <c r="D698" s="965" t="s">
        <v>2013</v>
      </c>
    </row>
    <row r="699" spans="1:4" ht="11.25" customHeight="1" x14ac:dyDescent="0.25">
      <c r="A699" s="1248"/>
      <c r="B699" s="978">
        <v>458</v>
      </c>
      <c r="C699" s="978">
        <v>458</v>
      </c>
      <c r="D699" s="965" t="s">
        <v>2014</v>
      </c>
    </row>
    <row r="700" spans="1:4" ht="11.25" customHeight="1" x14ac:dyDescent="0.25">
      <c r="A700" s="1248"/>
      <c r="B700" s="978">
        <v>762.53</v>
      </c>
      <c r="C700" s="978">
        <v>762.53279999999995</v>
      </c>
      <c r="D700" s="965" t="s">
        <v>4108</v>
      </c>
    </row>
    <row r="701" spans="1:4" ht="11.25" customHeight="1" x14ac:dyDescent="0.25">
      <c r="A701" s="1248"/>
      <c r="B701" s="978">
        <v>4431.6400000000003</v>
      </c>
      <c r="C701" s="978">
        <v>4431.6324599999998</v>
      </c>
      <c r="D701" s="965" t="s">
        <v>4126</v>
      </c>
    </row>
    <row r="702" spans="1:4" ht="11.25" customHeight="1" x14ac:dyDescent="0.25">
      <c r="A702" s="1248"/>
      <c r="B702" s="978">
        <v>221.66</v>
      </c>
      <c r="C702" s="978">
        <v>221.66200000000001</v>
      </c>
      <c r="D702" s="965" t="s">
        <v>4109</v>
      </c>
    </row>
    <row r="703" spans="1:4" ht="11.25" customHeight="1" x14ac:dyDescent="0.25">
      <c r="A703" s="1248"/>
      <c r="B703" s="978">
        <v>630.19000000000005</v>
      </c>
      <c r="C703" s="978">
        <v>630.19100000000003</v>
      </c>
      <c r="D703" s="965" t="s">
        <v>720</v>
      </c>
    </row>
    <row r="704" spans="1:4" ht="11.25" customHeight="1" x14ac:dyDescent="0.25">
      <c r="A704" s="1251"/>
      <c r="B704" s="979">
        <v>55407.98</v>
      </c>
      <c r="C704" s="979">
        <v>49400.788259999994</v>
      </c>
      <c r="D704" s="966" t="s">
        <v>11</v>
      </c>
    </row>
    <row r="705" spans="1:4" ht="11.25" customHeight="1" x14ac:dyDescent="0.25">
      <c r="A705" s="1248" t="s">
        <v>1144</v>
      </c>
      <c r="B705" s="978">
        <v>195</v>
      </c>
      <c r="C705" s="978">
        <v>195</v>
      </c>
      <c r="D705" s="965" t="s">
        <v>2011</v>
      </c>
    </row>
    <row r="706" spans="1:4" ht="11.25" customHeight="1" x14ac:dyDescent="0.25">
      <c r="A706" s="1248"/>
      <c r="B706" s="978">
        <v>329.97</v>
      </c>
      <c r="C706" s="978">
        <v>329.96899999999999</v>
      </c>
      <c r="D706" s="965" t="s">
        <v>718</v>
      </c>
    </row>
    <row r="707" spans="1:4" ht="21" x14ac:dyDescent="0.25">
      <c r="A707" s="1248"/>
      <c r="B707" s="978">
        <v>116.01</v>
      </c>
      <c r="C707" s="978">
        <v>116.008</v>
      </c>
      <c r="D707" s="965" t="s">
        <v>716</v>
      </c>
    </row>
    <row r="708" spans="1:4" ht="11.25" customHeight="1" x14ac:dyDescent="0.25">
      <c r="A708" s="1248"/>
      <c r="B708" s="978">
        <v>30990.36</v>
      </c>
      <c r="C708" s="978">
        <v>30990.356</v>
      </c>
      <c r="D708" s="965" t="s">
        <v>726</v>
      </c>
    </row>
    <row r="709" spans="1:4" ht="11.25" customHeight="1" x14ac:dyDescent="0.25">
      <c r="A709" s="1248"/>
      <c r="B709" s="978">
        <v>6059</v>
      </c>
      <c r="C709" s="978">
        <v>6059</v>
      </c>
      <c r="D709" s="965" t="s">
        <v>2013</v>
      </c>
    </row>
    <row r="710" spans="1:4" ht="11.25" customHeight="1" x14ac:dyDescent="0.25">
      <c r="A710" s="1248"/>
      <c r="B710" s="978">
        <v>552</v>
      </c>
      <c r="C710" s="978">
        <v>552</v>
      </c>
      <c r="D710" s="965" t="s">
        <v>2014</v>
      </c>
    </row>
    <row r="711" spans="1:4" ht="11.25" customHeight="1" x14ac:dyDescent="0.25">
      <c r="A711" s="1248"/>
      <c r="B711" s="978">
        <v>824.21</v>
      </c>
      <c r="C711" s="978">
        <v>824.21460000000002</v>
      </c>
      <c r="D711" s="965" t="s">
        <v>4108</v>
      </c>
    </row>
    <row r="712" spans="1:4" ht="11.25" customHeight="1" x14ac:dyDescent="0.25">
      <c r="A712" s="1248"/>
      <c r="B712" s="978">
        <v>200</v>
      </c>
      <c r="C712" s="978">
        <v>200</v>
      </c>
      <c r="D712" s="965" t="s">
        <v>4116</v>
      </c>
    </row>
    <row r="713" spans="1:4" ht="11.25" customHeight="1" x14ac:dyDescent="0.25">
      <c r="A713" s="1248"/>
      <c r="B713" s="978">
        <v>190.64</v>
      </c>
      <c r="C713" s="978">
        <v>172.459</v>
      </c>
      <c r="D713" s="965" t="s">
        <v>4109</v>
      </c>
    </row>
    <row r="714" spans="1:4" ht="11.25" customHeight="1" x14ac:dyDescent="0.25">
      <c r="A714" s="1248"/>
      <c r="B714" s="978">
        <v>657.91</v>
      </c>
      <c r="C714" s="978">
        <v>657.90899999999999</v>
      </c>
      <c r="D714" s="965" t="s">
        <v>720</v>
      </c>
    </row>
    <row r="715" spans="1:4" ht="11.25" customHeight="1" x14ac:dyDescent="0.25">
      <c r="A715" s="1248"/>
      <c r="B715" s="978">
        <v>40115.1</v>
      </c>
      <c r="C715" s="978">
        <v>40096.9156</v>
      </c>
      <c r="D715" s="965" t="s">
        <v>11</v>
      </c>
    </row>
    <row r="716" spans="1:4" ht="11.25" customHeight="1" x14ac:dyDescent="0.25">
      <c r="A716" s="1250" t="s">
        <v>1169</v>
      </c>
      <c r="B716" s="977">
        <v>10</v>
      </c>
      <c r="C716" s="977">
        <v>10</v>
      </c>
      <c r="D716" s="964" t="s">
        <v>2011</v>
      </c>
    </row>
    <row r="717" spans="1:4" ht="11.25" customHeight="1" x14ac:dyDescent="0.25">
      <c r="A717" s="1248"/>
      <c r="B717" s="978">
        <v>50</v>
      </c>
      <c r="C717" s="978">
        <v>50</v>
      </c>
      <c r="D717" s="965" t="s">
        <v>2012</v>
      </c>
    </row>
    <row r="718" spans="1:4" ht="21" x14ac:dyDescent="0.25">
      <c r="A718" s="1248"/>
      <c r="B718" s="978">
        <v>81.33</v>
      </c>
      <c r="C718" s="978">
        <v>81.328000000000003</v>
      </c>
      <c r="D718" s="965" t="s">
        <v>716</v>
      </c>
    </row>
    <row r="719" spans="1:4" ht="11.25" customHeight="1" x14ac:dyDescent="0.25">
      <c r="A719" s="1248"/>
      <c r="B719" s="978">
        <v>5</v>
      </c>
      <c r="C719" s="978">
        <v>4.5199999999999996</v>
      </c>
      <c r="D719" s="965" t="s">
        <v>722</v>
      </c>
    </row>
    <row r="720" spans="1:4" ht="11.25" customHeight="1" x14ac:dyDescent="0.25">
      <c r="A720" s="1248"/>
      <c r="B720" s="978">
        <v>33825.64</v>
      </c>
      <c r="C720" s="978">
        <v>33825.641000000003</v>
      </c>
      <c r="D720" s="965" t="s">
        <v>726</v>
      </c>
    </row>
    <row r="721" spans="1:4" ht="11.25" customHeight="1" x14ac:dyDescent="0.25">
      <c r="A721" s="1248"/>
      <c r="B721" s="978">
        <v>4604</v>
      </c>
      <c r="C721" s="978">
        <v>4604</v>
      </c>
      <c r="D721" s="965" t="s">
        <v>2013</v>
      </c>
    </row>
    <row r="722" spans="1:4" ht="11.25" customHeight="1" x14ac:dyDescent="0.25">
      <c r="A722" s="1248"/>
      <c r="B722" s="978">
        <v>941</v>
      </c>
      <c r="C722" s="978">
        <v>941</v>
      </c>
      <c r="D722" s="965" t="s">
        <v>2014</v>
      </c>
    </row>
    <row r="723" spans="1:4" ht="11.25" customHeight="1" x14ac:dyDescent="0.25">
      <c r="A723" s="1248"/>
      <c r="B723" s="978">
        <v>934.26</v>
      </c>
      <c r="C723" s="978">
        <v>934.25580000000002</v>
      </c>
      <c r="D723" s="965" t="s">
        <v>4108</v>
      </c>
    </row>
    <row r="724" spans="1:4" ht="11.25" customHeight="1" x14ac:dyDescent="0.25">
      <c r="A724" s="1248"/>
      <c r="B724" s="978">
        <v>200</v>
      </c>
      <c r="C724" s="978">
        <v>200</v>
      </c>
      <c r="D724" s="965" t="s">
        <v>4116</v>
      </c>
    </row>
    <row r="725" spans="1:4" ht="11.25" customHeight="1" x14ac:dyDescent="0.25">
      <c r="A725" s="1248"/>
      <c r="B725" s="978">
        <v>243.01</v>
      </c>
      <c r="C725" s="978">
        <v>194.27599999999998</v>
      </c>
      <c r="D725" s="965" t="s">
        <v>4109</v>
      </c>
    </row>
    <row r="726" spans="1:4" ht="11.25" customHeight="1" x14ac:dyDescent="0.25">
      <c r="A726" s="1248"/>
      <c r="B726" s="978">
        <v>687.68</v>
      </c>
      <c r="C726" s="978">
        <v>687.68</v>
      </c>
      <c r="D726" s="965" t="s">
        <v>720</v>
      </c>
    </row>
    <row r="727" spans="1:4" ht="11.25" customHeight="1" x14ac:dyDescent="0.25">
      <c r="A727" s="1251"/>
      <c r="B727" s="979">
        <v>41581.920000000006</v>
      </c>
      <c r="C727" s="979">
        <v>41532.700799999999</v>
      </c>
      <c r="D727" s="966" t="s">
        <v>11</v>
      </c>
    </row>
    <row r="728" spans="1:4" ht="11.25" customHeight="1" x14ac:dyDescent="0.25">
      <c r="A728" s="1248" t="s">
        <v>1153</v>
      </c>
      <c r="B728" s="978">
        <v>15.02</v>
      </c>
      <c r="C728" s="978">
        <v>15.021000000000001</v>
      </c>
      <c r="D728" s="965" t="s">
        <v>717</v>
      </c>
    </row>
    <row r="729" spans="1:4" ht="21" x14ac:dyDescent="0.25">
      <c r="A729" s="1248"/>
      <c r="B729" s="978">
        <v>83.64</v>
      </c>
      <c r="C729" s="978">
        <v>83.64</v>
      </c>
      <c r="D729" s="965" t="s">
        <v>716</v>
      </c>
    </row>
    <row r="730" spans="1:4" ht="11.25" customHeight="1" x14ac:dyDescent="0.25">
      <c r="A730" s="1248"/>
      <c r="B730" s="978">
        <v>15815.19</v>
      </c>
      <c r="C730" s="978">
        <v>15815.184999999999</v>
      </c>
      <c r="D730" s="965" t="s">
        <v>726</v>
      </c>
    </row>
    <row r="731" spans="1:4" ht="11.25" customHeight="1" x14ac:dyDescent="0.25">
      <c r="A731" s="1248"/>
      <c r="B731" s="978">
        <v>1916</v>
      </c>
      <c r="C731" s="978">
        <v>1916</v>
      </c>
      <c r="D731" s="965" t="s">
        <v>2013</v>
      </c>
    </row>
    <row r="732" spans="1:4" ht="11.25" customHeight="1" x14ac:dyDescent="0.25">
      <c r="A732" s="1248"/>
      <c r="B732" s="978">
        <v>409</v>
      </c>
      <c r="C732" s="978">
        <v>409</v>
      </c>
      <c r="D732" s="965" t="s">
        <v>2014</v>
      </c>
    </row>
    <row r="733" spans="1:4" ht="11.25" customHeight="1" x14ac:dyDescent="0.25">
      <c r="A733" s="1248"/>
      <c r="B733" s="978">
        <v>517.80999999999995</v>
      </c>
      <c r="C733" s="978">
        <v>517.81439999999998</v>
      </c>
      <c r="D733" s="965" t="s">
        <v>4108</v>
      </c>
    </row>
    <row r="734" spans="1:4" ht="11.25" customHeight="1" x14ac:dyDescent="0.25">
      <c r="A734" s="1248"/>
      <c r="B734" s="978">
        <v>67.239999999999995</v>
      </c>
      <c r="C734" s="978">
        <v>57.5</v>
      </c>
      <c r="D734" s="965" t="s">
        <v>4109</v>
      </c>
    </row>
    <row r="735" spans="1:4" ht="11.25" customHeight="1" x14ac:dyDescent="0.25">
      <c r="A735" s="1248"/>
      <c r="B735" s="978">
        <v>325.25</v>
      </c>
      <c r="C735" s="978">
        <v>325.24700000000001</v>
      </c>
      <c r="D735" s="965" t="s">
        <v>720</v>
      </c>
    </row>
    <row r="736" spans="1:4" ht="11.25" customHeight="1" x14ac:dyDescent="0.25">
      <c r="A736" s="1248"/>
      <c r="B736" s="978">
        <v>19149.150000000001</v>
      </c>
      <c r="C736" s="978">
        <v>19139.407399999996</v>
      </c>
      <c r="D736" s="965" t="s">
        <v>11</v>
      </c>
    </row>
    <row r="737" spans="1:4" ht="11.25" customHeight="1" x14ac:dyDescent="0.25">
      <c r="A737" s="1250" t="s">
        <v>1167</v>
      </c>
      <c r="B737" s="977">
        <v>15942.1</v>
      </c>
      <c r="C737" s="977">
        <v>15942.103999999999</v>
      </c>
      <c r="D737" s="964" t="s">
        <v>726</v>
      </c>
    </row>
    <row r="738" spans="1:4" ht="11.25" customHeight="1" x14ac:dyDescent="0.25">
      <c r="A738" s="1248"/>
      <c r="B738" s="978">
        <v>3017</v>
      </c>
      <c r="C738" s="978">
        <v>3017</v>
      </c>
      <c r="D738" s="965" t="s">
        <v>2013</v>
      </c>
    </row>
    <row r="739" spans="1:4" ht="11.25" customHeight="1" x14ac:dyDescent="0.25">
      <c r="A739" s="1248"/>
      <c r="B739" s="978">
        <v>446</v>
      </c>
      <c r="C739" s="978">
        <v>446</v>
      </c>
      <c r="D739" s="965" t="s">
        <v>2014</v>
      </c>
    </row>
    <row r="740" spans="1:4" ht="11.25" customHeight="1" x14ac:dyDescent="0.25">
      <c r="A740" s="1248"/>
      <c r="B740" s="978">
        <v>75.290000000000006</v>
      </c>
      <c r="C740" s="978">
        <v>68.798680000000004</v>
      </c>
      <c r="D740" s="965" t="s">
        <v>4109</v>
      </c>
    </row>
    <row r="741" spans="1:4" ht="11.25" customHeight="1" x14ac:dyDescent="0.25">
      <c r="A741" s="1248"/>
      <c r="B741" s="978">
        <v>329.76</v>
      </c>
      <c r="C741" s="978">
        <v>329.76400000000001</v>
      </c>
      <c r="D741" s="965" t="s">
        <v>720</v>
      </c>
    </row>
    <row r="742" spans="1:4" ht="11.25" customHeight="1" x14ac:dyDescent="0.25">
      <c r="A742" s="1251"/>
      <c r="B742" s="979">
        <v>19810.149999999998</v>
      </c>
      <c r="C742" s="979">
        <v>19803.666679999998</v>
      </c>
      <c r="D742" s="966" t="s">
        <v>11</v>
      </c>
    </row>
    <row r="743" spans="1:4" ht="11.25" customHeight="1" x14ac:dyDescent="0.25">
      <c r="A743" s="1248" t="s">
        <v>1095</v>
      </c>
      <c r="B743" s="978">
        <v>30</v>
      </c>
      <c r="C743" s="978">
        <v>30</v>
      </c>
      <c r="D743" s="965" t="s">
        <v>2019</v>
      </c>
    </row>
    <row r="744" spans="1:4" ht="11.25" customHeight="1" x14ac:dyDescent="0.25">
      <c r="A744" s="1248"/>
      <c r="B744" s="978">
        <v>41.84</v>
      </c>
      <c r="C744" s="978">
        <v>35.474000000000004</v>
      </c>
      <c r="D744" s="965" t="s">
        <v>722</v>
      </c>
    </row>
    <row r="745" spans="1:4" ht="11.25" customHeight="1" x14ac:dyDescent="0.25">
      <c r="A745" s="1248"/>
      <c r="B745" s="978">
        <v>21674.67</v>
      </c>
      <c r="C745" s="978">
        <v>21674.670999999998</v>
      </c>
      <c r="D745" s="965" t="s">
        <v>726</v>
      </c>
    </row>
    <row r="746" spans="1:4" ht="11.25" customHeight="1" x14ac:dyDescent="0.25">
      <c r="A746" s="1248"/>
      <c r="B746" s="978">
        <v>2018</v>
      </c>
      <c r="C746" s="978">
        <v>2018</v>
      </c>
      <c r="D746" s="965" t="s">
        <v>2013</v>
      </c>
    </row>
    <row r="747" spans="1:4" ht="11.25" customHeight="1" x14ac:dyDescent="0.25">
      <c r="A747" s="1248"/>
      <c r="B747" s="978">
        <v>448</v>
      </c>
      <c r="C747" s="978">
        <v>448</v>
      </c>
      <c r="D747" s="965" t="s">
        <v>2014</v>
      </c>
    </row>
    <row r="748" spans="1:4" ht="11.25" customHeight="1" x14ac:dyDescent="0.25">
      <c r="A748" s="1248"/>
      <c r="B748" s="978">
        <v>361.26</v>
      </c>
      <c r="C748" s="978">
        <v>361.25640000000004</v>
      </c>
      <c r="D748" s="965" t="s">
        <v>4108</v>
      </c>
    </row>
    <row r="749" spans="1:4" ht="11.25" customHeight="1" x14ac:dyDescent="0.25">
      <c r="A749" s="1248"/>
      <c r="B749" s="978">
        <v>92.39</v>
      </c>
      <c r="C749" s="978">
        <v>75.772000000000006</v>
      </c>
      <c r="D749" s="965" t="s">
        <v>4109</v>
      </c>
    </row>
    <row r="750" spans="1:4" ht="11.25" customHeight="1" x14ac:dyDescent="0.25">
      <c r="A750" s="1248"/>
      <c r="B750" s="978">
        <v>384.19</v>
      </c>
      <c r="C750" s="978">
        <v>384.19200000000001</v>
      </c>
      <c r="D750" s="965" t="s">
        <v>720</v>
      </c>
    </row>
    <row r="751" spans="1:4" ht="11.25" customHeight="1" x14ac:dyDescent="0.25">
      <c r="A751" s="1248"/>
      <c r="B751" s="978">
        <v>25050.349999999995</v>
      </c>
      <c r="C751" s="978">
        <v>25027.365399999995</v>
      </c>
      <c r="D751" s="965" t="s">
        <v>11</v>
      </c>
    </row>
    <row r="752" spans="1:4" ht="11.25" customHeight="1" x14ac:dyDescent="0.25">
      <c r="A752" s="1250" t="s">
        <v>1100</v>
      </c>
      <c r="B752" s="977">
        <v>1504.81</v>
      </c>
      <c r="C752" s="977">
        <v>1504.79737</v>
      </c>
      <c r="D752" s="964" t="s">
        <v>4127</v>
      </c>
    </row>
    <row r="753" spans="1:4" ht="11.25" customHeight="1" x14ac:dyDescent="0.25">
      <c r="A753" s="1248"/>
      <c r="B753" s="978">
        <v>25.33</v>
      </c>
      <c r="C753" s="978">
        <v>22.132999999999999</v>
      </c>
      <c r="D753" s="965" t="s">
        <v>722</v>
      </c>
    </row>
    <row r="754" spans="1:4" ht="11.25" customHeight="1" x14ac:dyDescent="0.25">
      <c r="A754" s="1248"/>
      <c r="B754" s="978">
        <v>18083.38</v>
      </c>
      <c r="C754" s="978">
        <v>18083.373</v>
      </c>
      <c r="D754" s="965" t="s">
        <v>726</v>
      </c>
    </row>
    <row r="755" spans="1:4" ht="11.25" customHeight="1" x14ac:dyDescent="0.25">
      <c r="A755" s="1248"/>
      <c r="B755" s="978">
        <v>1696</v>
      </c>
      <c r="C755" s="978">
        <v>1696</v>
      </c>
      <c r="D755" s="965" t="s">
        <v>2013</v>
      </c>
    </row>
    <row r="756" spans="1:4" ht="11.25" customHeight="1" x14ac:dyDescent="0.25">
      <c r="A756" s="1248"/>
      <c r="B756" s="978">
        <v>232</v>
      </c>
      <c r="C756" s="978">
        <v>232</v>
      </c>
      <c r="D756" s="965" t="s">
        <v>2014</v>
      </c>
    </row>
    <row r="757" spans="1:4" ht="11.25" customHeight="1" x14ac:dyDescent="0.25">
      <c r="A757" s="1248"/>
      <c r="B757" s="978">
        <v>700</v>
      </c>
      <c r="C757" s="978">
        <v>700</v>
      </c>
      <c r="D757" s="965" t="s">
        <v>4128</v>
      </c>
    </row>
    <row r="758" spans="1:4" ht="11.25" customHeight="1" x14ac:dyDescent="0.25">
      <c r="A758" s="1248"/>
      <c r="B758" s="978">
        <v>102.31</v>
      </c>
      <c r="C758" s="978">
        <v>91.748000000000005</v>
      </c>
      <c r="D758" s="965" t="s">
        <v>4109</v>
      </c>
    </row>
    <row r="759" spans="1:4" ht="11.25" customHeight="1" x14ac:dyDescent="0.25">
      <c r="A759" s="1248"/>
      <c r="B759" s="978">
        <v>380.98</v>
      </c>
      <c r="C759" s="978">
        <v>380.976</v>
      </c>
      <c r="D759" s="965" t="s">
        <v>720</v>
      </c>
    </row>
    <row r="760" spans="1:4" ht="11.25" customHeight="1" x14ac:dyDescent="0.25">
      <c r="A760" s="1251"/>
      <c r="B760" s="979">
        <v>22724.81</v>
      </c>
      <c r="C760" s="979">
        <v>22711.02737</v>
      </c>
      <c r="D760" s="966" t="s">
        <v>11</v>
      </c>
    </row>
    <row r="761" spans="1:4" ht="11.25" customHeight="1" x14ac:dyDescent="0.25">
      <c r="A761" s="1248" t="s">
        <v>961</v>
      </c>
      <c r="B761" s="978">
        <v>617.91999999999996</v>
      </c>
      <c r="C761" s="978">
        <v>617.91899999999998</v>
      </c>
      <c r="D761" s="965" t="s">
        <v>1886</v>
      </c>
    </row>
    <row r="762" spans="1:4" ht="11.25" customHeight="1" x14ac:dyDescent="0.25">
      <c r="A762" s="1248"/>
      <c r="B762" s="978">
        <v>4736.99</v>
      </c>
      <c r="C762" s="978">
        <v>4736.99</v>
      </c>
      <c r="D762" s="965" t="s">
        <v>726</v>
      </c>
    </row>
    <row r="763" spans="1:4" ht="11.25" customHeight="1" x14ac:dyDescent="0.25">
      <c r="A763" s="1248"/>
      <c r="B763" s="978">
        <v>726</v>
      </c>
      <c r="C763" s="978">
        <v>726</v>
      </c>
      <c r="D763" s="965" t="s">
        <v>2013</v>
      </c>
    </row>
    <row r="764" spans="1:4" ht="11.25" customHeight="1" x14ac:dyDescent="0.25">
      <c r="A764" s="1248"/>
      <c r="B764" s="978">
        <v>73</v>
      </c>
      <c r="C764" s="978">
        <v>73</v>
      </c>
      <c r="D764" s="965" t="s">
        <v>2014</v>
      </c>
    </row>
    <row r="765" spans="1:4" ht="21" x14ac:dyDescent="0.25">
      <c r="A765" s="1248"/>
      <c r="B765" s="978">
        <v>55</v>
      </c>
      <c r="C765" s="978">
        <v>55</v>
      </c>
      <c r="D765" s="965" t="s">
        <v>2015</v>
      </c>
    </row>
    <row r="766" spans="1:4" ht="11.25" customHeight="1" x14ac:dyDescent="0.25">
      <c r="A766" s="1248"/>
      <c r="B766" s="978">
        <v>27.13</v>
      </c>
      <c r="C766" s="978">
        <v>27.132000000000001</v>
      </c>
      <c r="D766" s="965" t="s">
        <v>4109</v>
      </c>
    </row>
    <row r="767" spans="1:4" ht="11.25" customHeight="1" x14ac:dyDescent="0.25">
      <c r="A767" s="1248"/>
      <c r="B767" s="978">
        <v>107.31</v>
      </c>
      <c r="C767" s="978">
        <v>107.30800000000001</v>
      </c>
      <c r="D767" s="965" t="s">
        <v>720</v>
      </c>
    </row>
    <row r="768" spans="1:4" ht="11.25" customHeight="1" x14ac:dyDescent="0.25">
      <c r="A768" s="1248"/>
      <c r="B768" s="978">
        <v>6343.35</v>
      </c>
      <c r="C768" s="978">
        <v>6343.3489999999993</v>
      </c>
      <c r="D768" s="965" t="s">
        <v>11</v>
      </c>
    </row>
    <row r="769" spans="1:4" ht="11.25" customHeight="1" x14ac:dyDescent="0.25">
      <c r="A769" s="1250" t="s">
        <v>962</v>
      </c>
      <c r="B769" s="977">
        <v>190.56</v>
      </c>
      <c r="C769" s="977">
        <v>190.53149999999997</v>
      </c>
      <c r="D769" s="964" t="s">
        <v>1934</v>
      </c>
    </row>
    <row r="770" spans="1:4" ht="11.25" customHeight="1" x14ac:dyDescent="0.25">
      <c r="A770" s="1248"/>
      <c r="B770" s="978">
        <v>1206.57</v>
      </c>
      <c r="C770" s="978">
        <v>1176.992</v>
      </c>
      <c r="D770" s="965" t="s">
        <v>1886</v>
      </c>
    </row>
    <row r="771" spans="1:4" ht="11.25" customHeight="1" x14ac:dyDescent="0.25">
      <c r="A771" s="1248"/>
      <c r="B771" s="978">
        <v>9478.91</v>
      </c>
      <c r="C771" s="978">
        <v>9478.91</v>
      </c>
      <c r="D771" s="965" t="s">
        <v>726</v>
      </c>
    </row>
    <row r="772" spans="1:4" ht="11.25" customHeight="1" x14ac:dyDescent="0.25">
      <c r="A772" s="1248"/>
      <c r="B772" s="978">
        <v>941</v>
      </c>
      <c r="C772" s="978">
        <v>941</v>
      </c>
      <c r="D772" s="965" t="s">
        <v>2013</v>
      </c>
    </row>
    <row r="773" spans="1:4" ht="11.25" customHeight="1" x14ac:dyDescent="0.25">
      <c r="A773" s="1248"/>
      <c r="B773" s="978">
        <v>40</v>
      </c>
      <c r="C773" s="978">
        <v>40</v>
      </c>
      <c r="D773" s="965" t="s">
        <v>2014</v>
      </c>
    </row>
    <row r="774" spans="1:4" ht="21" x14ac:dyDescent="0.25">
      <c r="A774" s="1248"/>
      <c r="B774" s="978">
        <v>100</v>
      </c>
      <c r="C774" s="978">
        <v>100</v>
      </c>
      <c r="D774" s="965" t="s">
        <v>2015</v>
      </c>
    </row>
    <row r="775" spans="1:4" ht="11.25" customHeight="1" x14ac:dyDescent="0.25">
      <c r="A775" s="1248"/>
      <c r="B775" s="978">
        <v>81.3</v>
      </c>
      <c r="C775" s="978">
        <v>81.302999999999997</v>
      </c>
      <c r="D775" s="965" t="s">
        <v>4109</v>
      </c>
    </row>
    <row r="776" spans="1:4" ht="11.25" customHeight="1" x14ac:dyDescent="0.25">
      <c r="A776" s="1248"/>
      <c r="B776" s="978">
        <v>200.92</v>
      </c>
      <c r="C776" s="978">
        <v>200.917</v>
      </c>
      <c r="D776" s="965" t="s">
        <v>720</v>
      </c>
    </row>
    <row r="777" spans="1:4" ht="11.25" customHeight="1" x14ac:dyDescent="0.25">
      <c r="A777" s="1251"/>
      <c r="B777" s="979">
        <v>12239.259999999998</v>
      </c>
      <c r="C777" s="979">
        <v>12209.6535</v>
      </c>
      <c r="D777" s="966" t="s">
        <v>11</v>
      </c>
    </row>
    <row r="778" spans="1:4" ht="11.25" customHeight="1" x14ac:dyDescent="0.25">
      <c r="A778" s="1248" t="s">
        <v>972</v>
      </c>
      <c r="B778" s="978">
        <v>381.94</v>
      </c>
      <c r="C778" s="978">
        <v>381.93794000000003</v>
      </c>
      <c r="D778" s="965" t="s">
        <v>4129</v>
      </c>
    </row>
    <row r="779" spans="1:4" ht="11.25" customHeight="1" x14ac:dyDescent="0.25">
      <c r="A779" s="1248"/>
      <c r="B779" s="978">
        <v>1772.35</v>
      </c>
      <c r="C779" s="978">
        <v>1701.587</v>
      </c>
      <c r="D779" s="965" t="s">
        <v>1886</v>
      </c>
    </row>
    <row r="780" spans="1:4" ht="11.25" customHeight="1" x14ac:dyDescent="0.25">
      <c r="A780" s="1248"/>
      <c r="B780" s="978">
        <v>10867.86</v>
      </c>
      <c r="C780" s="978">
        <v>10867.858</v>
      </c>
      <c r="D780" s="965" t="s">
        <v>726</v>
      </c>
    </row>
    <row r="781" spans="1:4" ht="11.25" customHeight="1" x14ac:dyDescent="0.25">
      <c r="A781" s="1248"/>
      <c r="B781" s="978">
        <v>1047</v>
      </c>
      <c r="C781" s="978">
        <v>1047</v>
      </c>
      <c r="D781" s="965" t="s">
        <v>2013</v>
      </c>
    </row>
    <row r="782" spans="1:4" ht="11.25" customHeight="1" x14ac:dyDescent="0.25">
      <c r="A782" s="1248"/>
      <c r="B782" s="978">
        <v>35</v>
      </c>
      <c r="C782" s="978">
        <v>35</v>
      </c>
      <c r="D782" s="965" t="s">
        <v>2014</v>
      </c>
    </row>
    <row r="783" spans="1:4" ht="21" x14ac:dyDescent="0.25">
      <c r="A783" s="1248"/>
      <c r="B783" s="978">
        <v>100</v>
      </c>
      <c r="C783" s="978">
        <v>100</v>
      </c>
      <c r="D783" s="965" t="s">
        <v>2015</v>
      </c>
    </row>
    <row r="784" spans="1:4" ht="11.25" customHeight="1" x14ac:dyDescent="0.25">
      <c r="A784" s="1248"/>
      <c r="B784" s="978">
        <v>400</v>
      </c>
      <c r="C784" s="978">
        <v>400</v>
      </c>
      <c r="D784" s="965" t="s">
        <v>2023</v>
      </c>
    </row>
    <row r="785" spans="1:4" ht="11.25" customHeight="1" x14ac:dyDescent="0.25">
      <c r="A785" s="1248"/>
      <c r="B785" s="978">
        <v>79.28</v>
      </c>
      <c r="C785" s="978">
        <v>79.275000000000006</v>
      </c>
      <c r="D785" s="965" t="s">
        <v>4109</v>
      </c>
    </row>
    <row r="786" spans="1:4" ht="11.25" customHeight="1" x14ac:dyDescent="0.25">
      <c r="A786" s="1248"/>
      <c r="B786" s="978">
        <v>205.4</v>
      </c>
      <c r="C786" s="978">
        <v>205.399</v>
      </c>
      <c r="D786" s="965" t="s">
        <v>720</v>
      </c>
    </row>
    <row r="787" spans="1:4" ht="11.25" customHeight="1" x14ac:dyDescent="0.25">
      <c r="A787" s="1248"/>
      <c r="B787" s="978">
        <v>14888.830000000002</v>
      </c>
      <c r="C787" s="978">
        <v>14818.056939999999</v>
      </c>
      <c r="D787" s="965" t="s">
        <v>11</v>
      </c>
    </row>
    <row r="788" spans="1:4" ht="11.25" customHeight="1" x14ac:dyDescent="0.25">
      <c r="A788" s="1250" t="s">
        <v>971</v>
      </c>
      <c r="B788" s="977">
        <v>930.81</v>
      </c>
      <c r="C788" s="977">
        <v>902.98700000000008</v>
      </c>
      <c r="D788" s="964" t="s">
        <v>1886</v>
      </c>
    </row>
    <row r="789" spans="1:4" ht="11.25" customHeight="1" x14ac:dyDescent="0.25">
      <c r="A789" s="1248"/>
      <c r="B789" s="978">
        <v>6899.77</v>
      </c>
      <c r="C789" s="978">
        <v>6899.7669999999998</v>
      </c>
      <c r="D789" s="965" t="s">
        <v>726</v>
      </c>
    </row>
    <row r="790" spans="1:4" ht="11.25" customHeight="1" x14ac:dyDescent="0.25">
      <c r="A790" s="1248"/>
      <c r="B790" s="978">
        <v>937</v>
      </c>
      <c r="C790" s="978">
        <v>937</v>
      </c>
      <c r="D790" s="965" t="s">
        <v>2013</v>
      </c>
    </row>
    <row r="791" spans="1:4" ht="11.25" customHeight="1" x14ac:dyDescent="0.25">
      <c r="A791" s="1248"/>
      <c r="B791" s="978">
        <v>39</v>
      </c>
      <c r="C791" s="978">
        <v>39</v>
      </c>
      <c r="D791" s="965" t="s">
        <v>2014</v>
      </c>
    </row>
    <row r="792" spans="1:4" ht="21" x14ac:dyDescent="0.25">
      <c r="A792" s="1248"/>
      <c r="B792" s="978">
        <v>148</v>
      </c>
      <c r="C792" s="978">
        <v>148</v>
      </c>
      <c r="D792" s="965" t="s">
        <v>2015</v>
      </c>
    </row>
    <row r="793" spans="1:4" ht="11.25" customHeight="1" x14ac:dyDescent="0.25">
      <c r="A793" s="1248"/>
      <c r="B793" s="978">
        <v>45</v>
      </c>
      <c r="C793" s="978">
        <v>45</v>
      </c>
      <c r="D793" s="965" t="s">
        <v>3677</v>
      </c>
    </row>
    <row r="794" spans="1:4" ht="11.25" customHeight="1" x14ac:dyDescent="0.25">
      <c r="A794" s="1248"/>
      <c r="B794" s="978">
        <v>33.78</v>
      </c>
      <c r="C794" s="978">
        <v>33.783000000000001</v>
      </c>
      <c r="D794" s="965" t="s">
        <v>4109</v>
      </c>
    </row>
    <row r="795" spans="1:4" ht="11.25" customHeight="1" x14ac:dyDescent="0.25">
      <c r="A795" s="1248"/>
      <c r="B795" s="978">
        <v>152.37</v>
      </c>
      <c r="C795" s="978">
        <v>152.36699999999999</v>
      </c>
      <c r="D795" s="965" t="s">
        <v>720</v>
      </c>
    </row>
    <row r="796" spans="1:4" ht="11.25" customHeight="1" x14ac:dyDescent="0.25">
      <c r="A796" s="1251"/>
      <c r="B796" s="979">
        <v>9185.7300000000014</v>
      </c>
      <c r="C796" s="979">
        <v>9157.9039999999986</v>
      </c>
      <c r="D796" s="966" t="s">
        <v>11</v>
      </c>
    </row>
    <row r="797" spans="1:4" ht="11.25" customHeight="1" x14ac:dyDescent="0.25">
      <c r="A797" s="1248" t="s">
        <v>965</v>
      </c>
      <c r="B797" s="978">
        <v>189.84</v>
      </c>
      <c r="C797" s="978">
        <v>189.81</v>
      </c>
      <c r="D797" s="965" t="s">
        <v>1934</v>
      </c>
    </row>
    <row r="798" spans="1:4" ht="11.25" customHeight="1" x14ac:dyDescent="0.25">
      <c r="A798" s="1248"/>
      <c r="B798" s="978">
        <v>1067.01</v>
      </c>
      <c r="C798" s="978">
        <v>1067.01</v>
      </c>
      <c r="D798" s="965" t="s">
        <v>1886</v>
      </c>
    </row>
    <row r="799" spans="1:4" ht="11.25" customHeight="1" x14ac:dyDescent="0.25">
      <c r="A799" s="1248"/>
      <c r="B799" s="978">
        <v>8125.94</v>
      </c>
      <c r="C799" s="978">
        <v>8125.9409999999998</v>
      </c>
      <c r="D799" s="965" t="s">
        <v>726</v>
      </c>
    </row>
    <row r="800" spans="1:4" ht="11.25" customHeight="1" x14ac:dyDescent="0.25">
      <c r="A800" s="1248"/>
      <c r="B800" s="978">
        <v>674</v>
      </c>
      <c r="C800" s="978">
        <v>674</v>
      </c>
      <c r="D800" s="965" t="s">
        <v>2013</v>
      </c>
    </row>
    <row r="801" spans="1:4" ht="11.25" customHeight="1" x14ac:dyDescent="0.25">
      <c r="A801" s="1248"/>
      <c r="B801" s="978">
        <v>58</v>
      </c>
      <c r="C801" s="978">
        <v>58</v>
      </c>
      <c r="D801" s="965" t="s">
        <v>2014</v>
      </c>
    </row>
    <row r="802" spans="1:4" ht="21" x14ac:dyDescent="0.25">
      <c r="A802" s="1248"/>
      <c r="B802" s="978">
        <v>45</v>
      </c>
      <c r="C802" s="978">
        <v>45</v>
      </c>
      <c r="D802" s="965" t="s">
        <v>2015</v>
      </c>
    </row>
    <row r="803" spans="1:4" ht="11.25" customHeight="1" x14ac:dyDescent="0.25">
      <c r="A803" s="1248"/>
      <c r="B803" s="978">
        <v>65.290000000000006</v>
      </c>
      <c r="C803" s="978">
        <v>65.287999999999997</v>
      </c>
      <c r="D803" s="965" t="s">
        <v>4109</v>
      </c>
    </row>
    <row r="804" spans="1:4" ht="11.25" customHeight="1" x14ac:dyDescent="0.25">
      <c r="A804" s="1248"/>
      <c r="B804" s="978">
        <v>187.1</v>
      </c>
      <c r="C804" s="978">
        <v>187.10400000000001</v>
      </c>
      <c r="D804" s="965" t="s">
        <v>720</v>
      </c>
    </row>
    <row r="805" spans="1:4" ht="11.25" customHeight="1" x14ac:dyDescent="0.25">
      <c r="A805" s="1248"/>
      <c r="B805" s="978">
        <v>10412.18</v>
      </c>
      <c r="C805" s="978">
        <v>10412.153</v>
      </c>
      <c r="D805" s="965" t="s">
        <v>11</v>
      </c>
    </row>
    <row r="806" spans="1:4" ht="11.25" customHeight="1" x14ac:dyDescent="0.25">
      <c r="A806" s="1250" t="s">
        <v>975</v>
      </c>
      <c r="B806" s="977">
        <v>1924.51</v>
      </c>
      <c r="C806" s="977">
        <v>1924.5060000000001</v>
      </c>
      <c r="D806" s="964" t="s">
        <v>1886</v>
      </c>
    </row>
    <row r="807" spans="1:4" ht="11.25" customHeight="1" x14ac:dyDescent="0.25">
      <c r="A807" s="1248"/>
      <c r="B807" s="978">
        <v>16021.44</v>
      </c>
      <c r="C807" s="978">
        <v>16021.444</v>
      </c>
      <c r="D807" s="965" t="s">
        <v>726</v>
      </c>
    </row>
    <row r="808" spans="1:4" ht="11.25" customHeight="1" x14ac:dyDescent="0.25">
      <c r="A808" s="1248"/>
      <c r="B808" s="978">
        <v>1043</v>
      </c>
      <c r="C808" s="978">
        <v>1043</v>
      </c>
      <c r="D808" s="965" t="s">
        <v>2013</v>
      </c>
    </row>
    <row r="809" spans="1:4" ht="11.25" customHeight="1" x14ac:dyDescent="0.25">
      <c r="A809" s="1248"/>
      <c r="B809" s="978">
        <v>27</v>
      </c>
      <c r="C809" s="978">
        <v>27</v>
      </c>
      <c r="D809" s="965" t="s">
        <v>2014</v>
      </c>
    </row>
    <row r="810" spans="1:4" ht="21" x14ac:dyDescent="0.25">
      <c r="A810" s="1248"/>
      <c r="B810" s="978">
        <v>100</v>
      </c>
      <c r="C810" s="978">
        <v>100</v>
      </c>
      <c r="D810" s="965" t="s">
        <v>2015</v>
      </c>
    </row>
    <row r="811" spans="1:4" ht="11.25" customHeight="1" x14ac:dyDescent="0.25">
      <c r="A811" s="1248"/>
      <c r="B811" s="978">
        <v>116.04</v>
      </c>
      <c r="C811" s="978">
        <v>116.035</v>
      </c>
      <c r="D811" s="965" t="s">
        <v>4109</v>
      </c>
    </row>
    <row r="812" spans="1:4" ht="11.25" customHeight="1" x14ac:dyDescent="0.25">
      <c r="A812" s="1248"/>
      <c r="B812" s="978">
        <v>362.05</v>
      </c>
      <c r="C812" s="978">
        <v>362.05099999999999</v>
      </c>
      <c r="D812" s="965" t="s">
        <v>720</v>
      </c>
    </row>
    <row r="813" spans="1:4" ht="11.25" customHeight="1" x14ac:dyDescent="0.25">
      <c r="A813" s="1251"/>
      <c r="B813" s="979">
        <v>19594.04</v>
      </c>
      <c r="C813" s="979">
        <v>19594.036</v>
      </c>
      <c r="D813" s="966" t="s">
        <v>11</v>
      </c>
    </row>
    <row r="814" spans="1:4" ht="11.25" customHeight="1" x14ac:dyDescent="0.25">
      <c r="A814" s="1248" t="s">
        <v>1206</v>
      </c>
      <c r="B814" s="978">
        <v>35</v>
      </c>
      <c r="C814" s="978">
        <v>35</v>
      </c>
      <c r="D814" s="965" t="s">
        <v>2019</v>
      </c>
    </row>
    <row r="815" spans="1:4" ht="11.25" customHeight="1" x14ac:dyDescent="0.25">
      <c r="A815" s="1248"/>
      <c r="B815" s="978">
        <v>17822.41</v>
      </c>
      <c r="C815" s="978">
        <v>17822.414000000001</v>
      </c>
      <c r="D815" s="965" t="s">
        <v>726</v>
      </c>
    </row>
    <row r="816" spans="1:4" ht="11.25" customHeight="1" x14ac:dyDescent="0.25">
      <c r="A816" s="1248"/>
      <c r="B816" s="978">
        <v>2794</v>
      </c>
      <c r="C816" s="978">
        <v>2794</v>
      </c>
      <c r="D816" s="965" t="s">
        <v>2013</v>
      </c>
    </row>
    <row r="817" spans="1:4" ht="11.25" customHeight="1" x14ac:dyDescent="0.25">
      <c r="A817" s="1248"/>
      <c r="B817" s="978">
        <v>439</v>
      </c>
      <c r="C817" s="978">
        <v>439</v>
      </c>
      <c r="D817" s="965" t="s">
        <v>2014</v>
      </c>
    </row>
    <row r="818" spans="1:4" ht="11.25" customHeight="1" x14ac:dyDescent="0.25">
      <c r="A818" s="1248"/>
      <c r="B818" s="978">
        <v>93.11</v>
      </c>
      <c r="C818" s="978">
        <v>72.024000000000001</v>
      </c>
      <c r="D818" s="965" t="s">
        <v>4109</v>
      </c>
    </row>
    <row r="819" spans="1:4" ht="11.25" customHeight="1" x14ac:dyDescent="0.25">
      <c r="A819" s="1248"/>
      <c r="B819" s="978">
        <v>369.91</v>
      </c>
      <c r="C819" s="978">
        <v>369.90800000000002</v>
      </c>
      <c r="D819" s="965" t="s">
        <v>720</v>
      </c>
    </row>
    <row r="820" spans="1:4" ht="11.25" customHeight="1" x14ac:dyDescent="0.25">
      <c r="A820" s="1248"/>
      <c r="B820" s="978">
        <v>21553.43</v>
      </c>
      <c r="C820" s="978">
        <v>21532.346000000001</v>
      </c>
      <c r="D820" s="965" t="s">
        <v>11</v>
      </c>
    </row>
    <row r="821" spans="1:4" ht="11.25" customHeight="1" x14ac:dyDescent="0.25">
      <c r="A821" s="1250" t="s">
        <v>1190</v>
      </c>
      <c r="B821" s="977">
        <v>37.549999999999997</v>
      </c>
      <c r="C821" s="977">
        <v>37.552</v>
      </c>
      <c r="D821" s="964" t="s">
        <v>717</v>
      </c>
    </row>
    <row r="822" spans="1:4" ht="11.25" customHeight="1" x14ac:dyDescent="0.25">
      <c r="A822" s="1248"/>
      <c r="B822" s="978">
        <v>307.23</v>
      </c>
      <c r="C822" s="978">
        <v>307.21733</v>
      </c>
      <c r="D822" s="965" t="s">
        <v>2036</v>
      </c>
    </row>
    <row r="823" spans="1:4" ht="11.25" customHeight="1" x14ac:dyDescent="0.25">
      <c r="A823" s="1248"/>
      <c r="B823" s="978">
        <v>10</v>
      </c>
      <c r="C823" s="978">
        <v>10</v>
      </c>
      <c r="D823" s="965" t="s">
        <v>2011</v>
      </c>
    </row>
    <row r="824" spans="1:4" ht="11.25" customHeight="1" x14ac:dyDescent="0.25">
      <c r="A824" s="1248"/>
      <c r="B824" s="978">
        <v>140</v>
      </c>
      <c r="C824" s="978">
        <v>140</v>
      </c>
      <c r="D824" s="965" t="s">
        <v>2012</v>
      </c>
    </row>
    <row r="825" spans="1:4" ht="11.25" customHeight="1" x14ac:dyDescent="0.25">
      <c r="A825" s="1248"/>
      <c r="B825" s="978">
        <v>8</v>
      </c>
      <c r="C825" s="978">
        <v>8</v>
      </c>
      <c r="D825" s="965" t="s">
        <v>2019</v>
      </c>
    </row>
    <row r="826" spans="1:4" ht="11.25" customHeight="1" x14ac:dyDescent="0.25">
      <c r="A826" s="1248"/>
      <c r="B826" s="978">
        <v>16609.37</v>
      </c>
      <c r="C826" s="978">
        <v>16609.371999999999</v>
      </c>
      <c r="D826" s="965" t="s">
        <v>726</v>
      </c>
    </row>
    <row r="827" spans="1:4" ht="11.25" customHeight="1" x14ac:dyDescent="0.25">
      <c r="A827" s="1248"/>
      <c r="B827" s="978">
        <v>3643</v>
      </c>
      <c r="C827" s="978">
        <v>3643</v>
      </c>
      <c r="D827" s="965" t="s">
        <v>2013</v>
      </c>
    </row>
    <row r="828" spans="1:4" ht="11.25" customHeight="1" x14ac:dyDescent="0.25">
      <c r="A828" s="1248"/>
      <c r="B828" s="978">
        <v>520</v>
      </c>
      <c r="C828" s="978">
        <v>520</v>
      </c>
      <c r="D828" s="965" t="s">
        <v>2014</v>
      </c>
    </row>
    <row r="829" spans="1:4" ht="11.25" customHeight="1" x14ac:dyDescent="0.25">
      <c r="A829" s="1248"/>
      <c r="B829" s="978">
        <v>530.28</v>
      </c>
      <c r="C829" s="978">
        <v>530.28</v>
      </c>
      <c r="D829" s="965" t="s">
        <v>4108</v>
      </c>
    </row>
    <row r="830" spans="1:4" ht="11.25" customHeight="1" x14ac:dyDescent="0.25">
      <c r="A830" s="1248"/>
      <c r="B830" s="978">
        <v>99.12</v>
      </c>
      <c r="C830" s="978">
        <v>90.715000000000003</v>
      </c>
      <c r="D830" s="965" t="s">
        <v>4109</v>
      </c>
    </row>
    <row r="831" spans="1:4" ht="11.25" customHeight="1" x14ac:dyDescent="0.25">
      <c r="A831" s="1248"/>
      <c r="B831" s="978">
        <v>328.47</v>
      </c>
      <c r="C831" s="978">
        <v>328.46800000000002</v>
      </c>
      <c r="D831" s="965" t="s">
        <v>720</v>
      </c>
    </row>
    <row r="832" spans="1:4" ht="11.25" customHeight="1" x14ac:dyDescent="0.25">
      <c r="A832" s="1251"/>
      <c r="B832" s="979">
        <v>22233.019999999997</v>
      </c>
      <c r="C832" s="979">
        <v>22224.604329999998</v>
      </c>
      <c r="D832" s="966" t="s">
        <v>11</v>
      </c>
    </row>
    <row r="833" spans="1:4" ht="11.25" customHeight="1" x14ac:dyDescent="0.25">
      <c r="A833" s="1248" t="s">
        <v>1209</v>
      </c>
      <c r="B833" s="978">
        <v>27474.52</v>
      </c>
      <c r="C833" s="978">
        <v>27474.512999999999</v>
      </c>
      <c r="D833" s="965" t="s">
        <v>726</v>
      </c>
    </row>
    <row r="834" spans="1:4" ht="11.25" customHeight="1" x14ac:dyDescent="0.25">
      <c r="A834" s="1248"/>
      <c r="B834" s="978">
        <v>14015.96</v>
      </c>
      <c r="C834" s="978">
        <v>14015.96</v>
      </c>
      <c r="D834" s="965" t="s">
        <v>727</v>
      </c>
    </row>
    <row r="835" spans="1:4" ht="11.25" customHeight="1" x14ac:dyDescent="0.25">
      <c r="A835" s="1248"/>
      <c r="B835" s="978">
        <v>6152</v>
      </c>
      <c r="C835" s="978">
        <v>6152</v>
      </c>
      <c r="D835" s="965" t="s">
        <v>2013</v>
      </c>
    </row>
    <row r="836" spans="1:4" ht="11.25" customHeight="1" x14ac:dyDescent="0.25">
      <c r="A836" s="1248"/>
      <c r="B836" s="978">
        <v>1257</v>
      </c>
      <c r="C836" s="978">
        <v>1230</v>
      </c>
      <c r="D836" s="965" t="s">
        <v>2014</v>
      </c>
    </row>
    <row r="837" spans="1:4" ht="11.25" customHeight="1" x14ac:dyDescent="0.25">
      <c r="A837" s="1248"/>
      <c r="B837" s="978">
        <v>685.92</v>
      </c>
      <c r="C837" s="978">
        <v>685.92000000000007</v>
      </c>
      <c r="D837" s="965" t="s">
        <v>4108</v>
      </c>
    </row>
    <row r="838" spans="1:4" ht="21" x14ac:dyDescent="0.25">
      <c r="A838" s="1248"/>
      <c r="B838" s="978">
        <v>459</v>
      </c>
      <c r="C838" s="978">
        <v>459</v>
      </c>
      <c r="D838" s="965" t="s">
        <v>2015</v>
      </c>
    </row>
    <row r="839" spans="1:4" ht="11.25" customHeight="1" x14ac:dyDescent="0.25">
      <c r="A839" s="1248"/>
      <c r="B839" s="978">
        <v>242.86</v>
      </c>
      <c r="C839" s="978">
        <v>228.20699999999999</v>
      </c>
      <c r="D839" s="965" t="s">
        <v>4109</v>
      </c>
    </row>
    <row r="840" spans="1:4" ht="11.25" customHeight="1" x14ac:dyDescent="0.25">
      <c r="A840" s="1248"/>
      <c r="B840" s="978">
        <v>767.87</v>
      </c>
      <c r="C840" s="978">
        <v>767.86800000000005</v>
      </c>
      <c r="D840" s="965" t="s">
        <v>720</v>
      </c>
    </row>
    <row r="841" spans="1:4" ht="11.25" customHeight="1" x14ac:dyDescent="0.25">
      <c r="A841" s="1248"/>
      <c r="B841" s="978">
        <v>51055.13</v>
      </c>
      <c r="C841" s="978">
        <v>51013.468000000001</v>
      </c>
      <c r="D841" s="965" t="s">
        <v>11</v>
      </c>
    </row>
    <row r="842" spans="1:4" ht="11.25" customHeight="1" x14ac:dyDescent="0.25">
      <c r="A842" s="1250" t="s">
        <v>1082</v>
      </c>
      <c r="B842" s="977">
        <v>2111.04</v>
      </c>
      <c r="C842" s="977">
        <v>2111.0360000000001</v>
      </c>
      <c r="D842" s="964" t="s">
        <v>4130</v>
      </c>
    </row>
    <row r="843" spans="1:4" ht="11.25" customHeight="1" x14ac:dyDescent="0.25">
      <c r="A843" s="1248"/>
      <c r="B843" s="978">
        <v>334.9</v>
      </c>
      <c r="C843" s="978">
        <v>334.89699999999999</v>
      </c>
      <c r="D843" s="965" t="s">
        <v>718</v>
      </c>
    </row>
    <row r="844" spans="1:4" ht="11.25" customHeight="1" x14ac:dyDescent="0.25">
      <c r="A844" s="1248"/>
      <c r="B844" s="978">
        <v>12001.3</v>
      </c>
      <c r="C844" s="978">
        <v>12001.295</v>
      </c>
      <c r="D844" s="965" t="s">
        <v>726</v>
      </c>
    </row>
    <row r="845" spans="1:4" ht="11.25" customHeight="1" x14ac:dyDescent="0.25">
      <c r="A845" s="1248"/>
      <c r="B845" s="978">
        <v>3925</v>
      </c>
      <c r="C845" s="978">
        <v>3925</v>
      </c>
      <c r="D845" s="965" t="s">
        <v>2013</v>
      </c>
    </row>
    <row r="846" spans="1:4" ht="11.25" customHeight="1" x14ac:dyDescent="0.25">
      <c r="A846" s="1248"/>
      <c r="B846" s="978">
        <v>654</v>
      </c>
      <c r="C846" s="978">
        <v>654</v>
      </c>
      <c r="D846" s="965" t="s">
        <v>2014</v>
      </c>
    </row>
    <row r="847" spans="1:4" ht="21" x14ac:dyDescent="0.25">
      <c r="A847" s="1248"/>
      <c r="B847" s="978">
        <v>1349</v>
      </c>
      <c r="C847" s="978">
        <v>1349</v>
      </c>
      <c r="D847" s="965" t="s">
        <v>2015</v>
      </c>
    </row>
    <row r="848" spans="1:4" ht="11.25" customHeight="1" x14ac:dyDescent="0.25">
      <c r="A848" s="1248"/>
      <c r="B848" s="978">
        <v>112.83</v>
      </c>
      <c r="C848" s="978">
        <v>99.09</v>
      </c>
      <c r="D848" s="965" t="s">
        <v>4109</v>
      </c>
    </row>
    <row r="849" spans="1:4" ht="11.25" customHeight="1" x14ac:dyDescent="0.25">
      <c r="A849" s="1248"/>
      <c r="B849" s="978">
        <v>272.88</v>
      </c>
      <c r="C849" s="978">
        <v>272.88400000000001</v>
      </c>
      <c r="D849" s="965" t="s">
        <v>720</v>
      </c>
    </row>
    <row r="850" spans="1:4" ht="11.25" customHeight="1" x14ac:dyDescent="0.25">
      <c r="A850" s="1251"/>
      <c r="B850" s="979">
        <v>20760.95</v>
      </c>
      <c r="C850" s="979">
        <v>20747.201999999997</v>
      </c>
      <c r="D850" s="966" t="s">
        <v>11</v>
      </c>
    </row>
    <row r="851" spans="1:4" ht="11.25" customHeight="1" x14ac:dyDescent="0.25">
      <c r="A851" s="1248" t="s">
        <v>1135</v>
      </c>
      <c r="B851" s="978">
        <v>7.51</v>
      </c>
      <c r="C851" s="978">
        <v>7.51</v>
      </c>
      <c r="D851" s="965" t="s">
        <v>717</v>
      </c>
    </row>
    <row r="852" spans="1:4" ht="11.25" customHeight="1" x14ac:dyDescent="0.25">
      <c r="A852" s="1248"/>
      <c r="B852" s="978">
        <v>21781.01</v>
      </c>
      <c r="C852" s="978">
        <v>21781.004000000001</v>
      </c>
      <c r="D852" s="965" t="s">
        <v>726</v>
      </c>
    </row>
    <row r="853" spans="1:4" ht="11.25" customHeight="1" x14ac:dyDescent="0.25">
      <c r="A853" s="1248"/>
      <c r="B853" s="978">
        <v>2342</v>
      </c>
      <c r="C853" s="978">
        <v>2342</v>
      </c>
      <c r="D853" s="965" t="s">
        <v>2013</v>
      </c>
    </row>
    <row r="854" spans="1:4" ht="11.25" customHeight="1" x14ac:dyDescent="0.25">
      <c r="A854" s="1248"/>
      <c r="B854" s="978">
        <v>185</v>
      </c>
      <c r="C854" s="978">
        <v>185</v>
      </c>
      <c r="D854" s="965" t="s">
        <v>2014</v>
      </c>
    </row>
    <row r="855" spans="1:4" ht="11.25" customHeight="1" x14ac:dyDescent="0.25">
      <c r="A855" s="1248"/>
      <c r="B855" s="978">
        <v>174.23</v>
      </c>
      <c r="C855" s="978">
        <v>146.68</v>
      </c>
      <c r="D855" s="965" t="s">
        <v>4109</v>
      </c>
    </row>
    <row r="856" spans="1:4" ht="11.25" customHeight="1" x14ac:dyDescent="0.25">
      <c r="A856" s="1248"/>
      <c r="B856" s="978">
        <v>405.12</v>
      </c>
      <c r="C856" s="978">
        <v>405.11700000000002</v>
      </c>
      <c r="D856" s="965" t="s">
        <v>720</v>
      </c>
    </row>
    <row r="857" spans="1:4" ht="11.25" customHeight="1" x14ac:dyDescent="0.25">
      <c r="A857" s="1248"/>
      <c r="B857" s="978">
        <v>24894.869999999995</v>
      </c>
      <c r="C857" s="978">
        <v>24867.310999999998</v>
      </c>
      <c r="D857" s="965" t="s">
        <v>11</v>
      </c>
    </row>
    <row r="858" spans="1:4" ht="11.25" customHeight="1" x14ac:dyDescent="0.25">
      <c r="A858" s="1250" t="s">
        <v>1129</v>
      </c>
      <c r="B858" s="977">
        <v>123</v>
      </c>
      <c r="C858" s="977">
        <v>123</v>
      </c>
      <c r="D858" s="964" t="s">
        <v>2011</v>
      </c>
    </row>
    <row r="859" spans="1:4" ht="11.25" customHeight="1" x14ac:dyDescent="0.25">
      <c r="A859" s="1248"/>
      <c r="B859" s="978">
        <v>5876.16</v>
      </c>
      <c r="C859" s="978">
        <v>5876.1580000000004</v>
      </c>
      <c r="D859" s="965" t="s">
        <v>726</v>
      </c>
    </row>
    <row r="860" spans="1:4" ht="11.25" customHeight="1" x14ac:dyDescent="0.25">
      <c r="A860" s="1248"/>
      <c r="B860" s="978">
        <v>1562</v>
      </c>
      <c r="C860" s="978">
        <v>1562</v>
      </c>
      <c r="D860" s="965" t="s">
        <v>2013</v>
      </c>
    </row>
    <row r="861" spans="1:4" ht="11.25" customHeight="1" x14ac:dyDescent="0.25">
      <c r="A861" s="1248"/>
      <c r="B861" s="978">
        <v>75</v>
      </c>
      <c r="C861" s="978">
        <v>75</v>
      </c>
      <c r="D861" s="965" t="s">
        <v>2014</v>
      </c>
    </row>
    <row r="862" spans="1:4" ht="11.25" customHeight="1" x14ac:dyDescent="0.25">
      <c r="A862" s="1248"/>
      <c r="B862" s="978">
        <v>260.59000000000003</v>
      </c>
      <c r="C862" s="978">
        <v>260.59020000000004</v>
      </c>
      <c r="D862" s="965" t="s">
        <v>4108</v>
      </c>
    </row>
    <row r="863" spans="1:4" ht="21" x14ac:dyDescent="0.25">
      <c r="A863" s="1248"/>
      <c r="B863" s="978">
        <v>466.65</v>
      </c>
      <c r="C863" s="978">
        <v>466.65</v>
      </c>
      <c r="D863" s="965" t="s">
        <v>2015</v>
      </c>
    </row>
    <row r="864" spans="1:4" ht="11.25" customHeight="1" x14ac:dyDescent="0.25">
      <c r="A864" s="1248"/>
      <c r="B864" s="978">
        <v>28.43</v>
      </c>
      <c r="C864" s="978">
        <v>28.027000000000001</v>
      </c>
      <c r="D864" s="965" t="s">
        <v>4109</v>
      </c>
    </row>
    <row r="865" spans="1:4" ht="11.25" customHeight="1" x14ac:dyDescent="0.25">
      <c r="A865" s="1248"/>
      <c r="B865" s="978">
        <v>117.44</v>
      </c>
      <c r="C865" s="978">
        <v>117.444</v>
      </c>
      <c r="D865" s="965" t="s">
        <v>720</v>
      </c>
    </row>
    <row r="866" spans="1:4" ht="11.25" customHeight="1" x14ac:dyDescent="0.25">
      <c r="A866" s="1251"/>
      <c r="B866" s="979">
        <v>8509.27</v>
      </c>
      <c r="C866" s="979">
        <v>8508.8691999999992</v>
      </c>
      <c r="D866" s="966" t="s">
        <v>11</v>
      </c>
    </row>
    <row r="867" spans="1:4" ht="11.25" customHeight="1" x14ac:dyDescent="0.25">
      <c r="A867" s="1248" t="s">
        <v>1086</v>
      </c>
      <c r="B867" s="978">
        <v>986.63</v>
      </c>
      <c r="C867" s="978">
        <v>986.62800000000004</v>
      </c>
      <c r="D867" s="965" t="s">
        <v>718</v>
      </c>
    </row>
    <row r="868" spans="1:4" ht="11.25" customHeight="1" x14ac:dyDescent="0.25">
      <c r="A868" s="1248"/>
      <c r="B868" s="978">
        <v>26.1</v>
      </c>
      <c r="C868" s="978">
        <v>26.1</v>
      </c>
      <c r="D868" s="965" t="s">
        <v>4106</v>
      </c>
    </row>
    <row r="869" spans="1:4" ht="11.25" customHeight="1" x14ac:dyDescent="0.25">
      <c r="A869" s="1248"/>
      <c r="B869" s="978">
        <v>10</v>
      </c>
      <c r="C869" s="978">
        <v>10</v>
      </c>
      <c r="D869" s="965" t="s">
        <v>2019</v>
      </c>
    </row>
    <row r="870" spans="1:4" ht="11.25" customHeight="1" x14ac:dyDescent="0.25">
      <c r="A870" s="1248"/>
      <c r="B870" s="978">
        <v>58.04</v>
      </c>
      <c r="C870" s="978">
        <v>28.642999999999997</v>
      </c>
      <c r="D870" s="965" t="s">
        <v>722</v>
      </c>
    </row>
    <row r="871" spans="1:4" ht="11.25" customHeight="1" x14ac:dyDescent="0.25">
      <c r="A871" s="1248"/>
      <c r="B871" s="978">
        <v>28934.02</v>
      </c>
      <c r="C871" s="978">
        <v>28934.013999999996</v>
      </c>
      <c r="D871" s="965" t="s">
        <v>726</v>
      </c>
    </row>
    <row r="872" spans="1:4" ht="11.25" customHeight="1" x14ac:dyDescent="0.25">
      <c r="A872" s="1248"/>
      <c r="B872" s="978">
        <v>10466</v>
      </c>
      <c r="C872" s="978">
        <v>10466</v>
      </c>
      <c r="D872" s="965" t="s">
        <v>2013</v>
      </c>
    </row>
    <row r="873" spans="1:4" ht="11.25" customHeight="1" x14ac:dyDescent="0.25">
      <c r="A873" s="1248"/>
      <c r="B873" s="978">
        <v>2013</v>
      </c>
      <c r="C873" s="978">
        <v>2012.17715</v>
      </c>
      <c r="D873" s="965" t="s">
        <v>2014</v>
      </c>
    </row>
    <row r="874" spans="1:4" ht="11.25" customHeight="1" x14ac:dyDescent="0.25">
      <c r="A874" s="1248"/>
      <c r="B874" s="978">
        <v>400</v>
      </c>
      <c r="C874" s="978">
        <v>400</v>
      </c>
      <c r="D874" s="965" t="s">
        <v>4131</v>
      </c>
    </row>
    <row r="875" spans="1:4" ht="11.25" customHeight="1" x14ac:dyDescent="0.25">
      <c r="A875" s="1248"/>
      <c r="B875" s="978">
        <v>686.17000000000007</v>
      </c>
      <c r="C875" s="978">
        <v>686.16120000000001</v>
      </c>
      <c r="D875" s="965" t="s">
        <v>4108</v>
      </c>
    </row>
    <row r="876" spans="1:4" ht="21" x14ac:dyDescent="0.25">
      <c r="A876" s="1248"/>
      <c r="B876" s="978">
        <v>1477</v>
      </c>
      <c r="C876" s="978">
        <v>1477</v>
      </c>
      <c r="D876" s="965" t="s">
        <v>2015</v>
      </c>
    </row>
    <row r="877" spans="1:4" ht="11.25" customHeight="1" x14ac:dyDescent="0.25">
      <c r="A877" s="1248"/>
      <c r="B877" s="978">
        <v>1413.94</v>
      </c>
      <c r="C877" s="978">
        <v>1413.93056</v>
      </c>
      <c r="D877" s="965" t="s">
        <v>2038</v>
      </c>
    </row>
    <row r="878" spans="1:4" ht="11.25" customHeight="1" x14ac:dyDescent="0.25">
      <c r="A878" s="1248"/>
      <c r="B878" s="978">
        <v>137</v>
      </c>
      <c r="C878" s="978">
        <v>137</v>
      </c>
      <c r="D878" s="965" t="s">
        <v>2022</v>
      </c>
    </row>
    <row r="879" spans="1:4" ht="11.25" customHeight="1" x14ac:dyDescent="0.25">
      <c r="A879" s="1248"/>
      <c r="B879" s="978">
        <v>236.03</v>
      </c>
      <c r="C879" s="978">
        <v>213.738</v>
      </c>
      <c r="D879" s="965" t="s">
        <v>4109</v>
      </c>
    </row>
    <row r="880" spans="1:4" ht="11.25" customHeight="1" x14ac:dyDescent="0.25">
      <c r="A880" s="1248"/>
      <c r="B880" s="978">
        <v>618.29999999999995</v>
      </c>
      <c r="C880" s="978">
        <v>618.303</v>
      </c>
      <c r="D880" s="965" t="s">
        <v>720</v>
      </c>
    </row>
    <row r="881" spans="1:4" ht="11.25" customHeight="1" x14ac:dyDescent="0.25">
      <c r="A881" s="1248"/>
      <c r="B881" s="978">
        <v>47462.23</v>
      </c>
      <c r="C881" s="978">
        <v>47409.694909999998</v>
      </c>
      <c r="D881" s="965" t="s">
        <v>11</v>
      </c>
    </row>
    <row r="882" spans="1:4" ht="11.25" customHeight="1" x14ac:dyDescent="0.25">
      <c r="A882" s="1250" t="s">
        <v>1093</v>
      </c>
      <c r="B882" s="977">
        <v>1600</v>
      </c>
      <c r="C882" s="977">
        <v>1600</v>
      </c>
      <c r="D882" s="964" t="s">
        <v>4132</v>
      </c>
    </row>
    <row r="883" spans="1:4" ht="11.25" customHeight="1" x14ac:dyDescent="0.25">
      <c r="A883" s="1248"/>
      <c r="B883" s="978">
        <v>1049.1099999999999</v>
      </c>
      <c r="C883" s="978">
        <v>1049.1079999999999</v>
      </c>
      <c r="D883" s="965" t="s">
        <v>718</v>
      </c>
    </row>
    <row r="884" spans="1:4" ht="11.25" customHeight="1" x14ac:dyDescent="0.25">
      <c r="A884" s="1248"/>
      <c r="B884" s="978">
        <v>67.400000000000006</v>
      </c>
      <c r="C884" s="978">
        <v>67.400000000000006</v>
      </c>
      <c r="D884" s="965" t="s">
        <v>4106</v>
      </c>
    </row>
    <row r="885" spans="1:4" ht="11.25" customHeight="1" x14ac:dyDescent="0.25">
      <c r="A885" s="1248"/>
      <c r="B885" s="978">
        <v>50</v>
      </c>
      <c r="C885" s="978">
        <v>50</v>
      </c>
      <c r="D885" s="965" t="s">
        <v>2019</v>
      </c>
    </row>
    <row r="886" spans="1:4" ht="11.25" customHeight="1" x14ac:dyDescent="0.25">
      <c r="A886" s="1248"/>
      <c r="B886" s="978">
        <v>40477.64</v>
      </c>
      <c r="C886" s="978">
        <v>40477.638999999996</v>
      </c>
      <c r="D886" s="965" t="s">
        <v>726</v>
      </c>
    </row>
    <row r="887" spans="1:4" ht="11.25" customHeight="1" x14ac:dyDescent="0.25">
      <c r="A887" s="1248"/>
      <c r="B887" s="978">
        <v>13557</v>
      </c>
      <c r="C887" s="978">
        <v>13557</v>
      </c>
      <c r="D887" s="965" t="s">
        <v>2013</v>
      </c>
    </row>
    <row r="888" spans="1:4" ht="11.25" customHeight="1" x14ac:dyDescent="0.25">
      <c r="A888" s="1248"/>
      <c r="B888" s="978">
        <v>2604</v>
      </c>
      <c r="C888" s="978">
        <v>2604</v>
      </c>
      <c r="D888" s="965" t="s">
        <v>2014</v>
      </c>
    </row>
    <row r="889" spans="1:4" ht="11.25" customHeight="1" x14ac:dyDescent="0.25">
      <c r="A889" s="1248"/>
      <c r="B889" s="978">
        <v>783.21</v>
      </c>
      <c r="C889" s="978">
        <v>783.20999999999992</v>
      </c>
      <c r="D889" s="965" t="s">
        <v>4108</v>
      </c>
    </row>
    <row r="890" spans="1:4" ht="11.25" customHeight="1" x14ac:dyDescent="0.25">
      <c r="A890" s="1248"/>
      <c r="B890" s="978">
        <v>324</v>
      </c>
      <c r="C890" s="978">
        <v>324</v>
      </c>
      <c r="D890" s="965" t="s">
        <v>2022</v>
      </c>
    </row>
    <row r="891" spans="1:4" ht="11.25" customHeight="1" x14ac:dyDescent="0.25">
      <c r="A891" s="1248"/>
      <c r="B891" s="978">
        <v>394.3</v>
      </c>
      <c r="C891" s="978">
        <v>365.08800000000002</v>
      </c>
      <c r="D891" s="965" t="s">
        <v>4109</v>
      </c>
    </row>
    <row r="892" spans="1:4" ht="11.25" customHeight="1" x14ac:dyDescent="0.25">
      <c r="A892" s="1248"/>
      <c r="B892" s="978">
        <v>859.5</v>
      </c>
      <c r="C892" s="978">
        <v>859.49699999999996</v>
      </c>
      <c r="D892" s="965" t="s">
        <v>720</v>
      </c>
    </row>
    <row r="893" spans="1:4" ht="11.25" customHeight="1" x14ac:dyDescent="0.25">
      <c r="A893" s="1251"/>
      <c r="B893" s="979">
        <v>61766.16</v>
      </c>
      <c r="C893" s="979">
        <v>61736.941999999995</v>
      </c>
      <c r="D893" s="966" t="s">
        <v>11</v>
      </c>
    </row>
    <row r="894" spans="1:4" ht="11.25" customHeight="1" x14ac:dyDescent="0.25">
      <c r="A894" s="1248" t="s">
        <v>1099</v>
      </c>
      <c r="B894" s="978">
        <v>1011.43</v>
      </c>
      <c r="C894" s="978">
        <v>1011.433</v>
      </c>
      <c r="D894" s="965" t="s">
        <v>718</v>
      </c>
    </row>
    <row r="895" spans="1:4" ht="11.25" customHeight="1" x14ac:dyDescent="0.25">
      <c r="A895" s="1248"/>
      <c r="B895" s="978">
        <v>110.9</v>
      </c>
      <c r="C895" s="978">
        <v>110.9</v>
      </c>
      <c r="D895" s="965" t="s">
        <v>4106</v>
      </c>
    </row>
    <row r="896" spans="1:4" ht="11.25" customHeight="1" x14ac:dyDescent="0.25">
      <c r="A896" s="1248"/>
      <c r="B896" s="978">
        <v>22049.58</v>
      </c>
      <c r="C896" s="978">
        <v>22049.578999999998</v>
      </c>
      <c r="D896" s="965" t="s">
        <v>726</v>
      </c>
    </row>
    <row r="897" spans="1:4" ht="11.25" customHeight="1" x14ac:dyDescent="0.25">
      <c r="A897" s="1248"/>
      <c r="B897" s="978">
        <v>6262</v>
      </c>
      <c r="C897" s="978">
        <v>6262</v>
      </c>
      <c r="D897" s="965" t="s">
        <v>2013</v>
      </c>
    </row>
    <row r="898" spans="1:4" ht="11.25" customHeight="1" x14ac:dyDescent="0.25">
      <c r="A898" s="1248"/>
      <c r="B898" s="978">
        <v>672</v>
      </c>
      <c r="C898" s="978">
        <v>672</v>
      </c>
      <c r="D898" s="965" t="s">
        <v>2014</v>
      </c>
    </row>
    <row r="899" spans="1:4" ht="11.25" customHeight="1" x14ac:dyDescent="0.25">
      <c r="A899" s="1248"/>
      <c r="B899" s="978">
        <v>484.01</v>
      </c>
      <c r="C899" s="978">
        <v>484.01160000000004</v>
      </c>
      <c r="D899" s="965" t="s">
        <v>4108</v>
      </c>
    </row>
    <row r="900" spans="1:4" ht="11.25" customHeight="1" x14ac:dyDescent="0.25">
      <c r="A900" s="1248"/>
      <c r="B900" s="978">
        <v>185.4</v>
      </c>
      <c r="C900" s="978">
        <v>142.541</v>
      </c>
      <c r="D900" s="965" t="s">
        <v>4109</v>
      </c>
    </row>
    <row r="901" spans="1:4" ht="11.25" customHeight="1" x14ac:dyDescent="0.25">
      <c r="A901" s="1248"/>
      <c r="B901" s="978">
        <v>466.79</v>
      </c>
      <c r="C901" s="978">
        <v>466.78800000000001</v>
      </c>
      <c r="D901" s="965" t="s">
        <v>720</v>
      </c>
    </row>
    <row r="902" spans="1:4" ht="11.25" customHeight="1" x14ac:dyDescent="0.25">
      <c r="A902" s="1248"/>
      <c r="B902" s="978">
        <v>31242.110000000004</v>
      </c>
      <c r="C902" s="978">
        <v>31199.252599999996</v>
      </c>
      <c r="D902" s="965" t="s">
        <v>11</v>
      </c>
    </row>
    <row r="903" spans="1:4" ht="11.25" customHeight="1" x14ac:dyDescent="0.25">
      <c r="A903" s="1250" t="s">
        <v>1133</v>
      </c>
      <c r="B903" s="977">
        <v>17.5</v>
      </c>
      <c r="C903" s="977">
        <v>17.5</v>
      </c>
      <c r="D903" s="964" t="s">
        <v>4106</v>
      </c>
    </row>
    <row r="904" spans="1:4" ht="11.25" customHeight="1" x14ac:dyDescent="0.25">
      <c r="A904" s="1248"/>
      <c r="B904" s="978">
        <v>80</v>
      </c>
      <c r="C904" s="978">
        <v>80</v>
      </c>
      <c r="D904" s="965" t="s">
        <v>2033</v>
      </c>
    </row>
    <row r="905" spans="1:4" ht="11.25" customHeight="1" x14ac:dyDescent="0.25">
      <c r="A905" s="1248"/>
      <c r="B905" s="978">
        <v>25133.23</v>
      </c>
      <c r="C905" s="978">
        <v>25133.224999999999</v>
      </c>
      <c r="D905" s="965" t="s">
        <v>726</v>
      </c>
    </row>
    <row r="906" spans="1:4" ht="11.25" customHeight="1" x14ac:dyDescent="0.25">
      <c r="A906" s="1248"/>
      <c r="B906" s="978">
        <v>4512</v>
      </c>
      <c r="C906" s="978">
        <v>4512</v>
      </c>
      <c r="D906" s="965" t="s">
        <v>2013</v>
      </c>
    </row>
    <row r="907" spans="1:4" ht="11.25" customHeight="1" x14ac:dyDescent="0.25">
      <c r="A907" s="1248"/>
      <c r="B907" s="978">
        <v>534</v>
      </c>
      <c r="C907" s="978">
        <v>534</v>
      </c>
      <c r="D907" s="965" t="s">
        <v>2014</v>
      </c>
    </row>
    <row r="908" spans="1:4" ht="11.25" customHeight="1" x14ac:dyDescent="0.25">
      <c r="A908" s="1248"/>
      <c r="B908" s="978">
        <v>614.73</v>
      </c>
      <c r="C908" s="978">
        <v>614.72280000000001</v>
      </c>
      <c r="D908" s="965" t="s">
        <v>4108</v>
      </c>
    </row>
    <row r="909" spans="1:4" ht="11.25" customHeight="1" x14ac:dyDescent="0.25">
      <c r="A909" s="1248"/>
      <c r="B909" s="978">
        <v>154.53</v>
      </c>
      <c r="C909" s="978">
        <v>124.46300000000001</v>
      </c>
      <c r="D909" s="965" t="s">
        <v>4109</v>
      </c>
    </row>
    <row r="910" spans="1:4" ht="11.25" customHeight="1" x14ac:dyDescent="0.25">
      <c r="A910" s="1248"/>
      <c r="B910" s="978">
        <v>529.55999999999995</v>
      </c>
      <c r="C910" s="978">
        <v>529.56299999999999</v>
      </c>
      <c r="D910" s="965" t="s">
        <v>720</v>
      </c>
    </row>
    <row r="911" spans="1:4" ht="11.25" customHeight="1" x14ac:dyDescent="0.25">
      <c r="A911" s="1251"/>
      <c r="B911" s="979">
        <v>31575.55</v>
      </c>
      <c r="C911" s="979">
        <v>31545.473799999996</v>
      </c>
      <c r="D911" s="966" t="s">
        <v>11</v>
      </c>
    </row>
    <row r="912" spans="1:4" ht="11.25" customHeight="1" x14ac:dyDescent="0.25">
      <c r="A912" s="1248" t="s">
        <v>1131</v>
      </c>
      <c r="B912" s="978">
        <v>450</v>
      </c>
      <c r="C912" s="978">
        <v>450</v>
      </c>
      <c r="D912" s="965" t="s">
        <v>4133</v>
      </c>
    </row>
    <row r="913" spans="1:4" ht="11.25" customHeight="1" x14ac:dyDescent="0.25">
      <c r="A913" s="1248"/>
      <c r="B913" s="978">
        <v>510</v>
      </c>
      <c r="C913" s="978">
        <v>510</v>
      </c>
      <c r="D913" s="965" t="s">
        <v>2011</v>
      </c>
    </row>
    <row r="914" spans="1:4" ht="11.25" customHeight="1" x14ac:dyDescent="0.25">
      <c r="A914" s="1248"/>
      <c r="B914" s="978">
        <v>329.97</v>
      </c>
      <c r="C914" s="978">
        <v>329.96899999999999</v>
      </c>
      <c r="D914" s="965" t="s">
        <v>718</v>
      </c>
    </row>
    <row r="915" spans="1:4" ht="21" x14ac:dyDescent="0.25">
      <c r="A915" s="1248"/>
      <c r="B915" s="978">
        <v>60.52</v>
      </c>
      <c r="C915" s="978">
        <v>60.52</v>
      </c>
      <c r="D915" s="965" t="s">
        <v>716</v>
      </c>
    </row>
    <row r="916" spans="1:4" ht="11.25" customHeight="1" x14ac:dyDescent="0.25">
      <c r="A916" s="1248"/>
      <c r="B916" s="978">
        <v>11.64</v>
      </c>
      <c r="C916" s="978">
        <v>11.338999999999999</v>
      </c>
      <c r="D916" s="965" t="s">
        <v>722</v>
      </c>
    </row>
    <row r="917" spans="1:4" ht="11.25" customHeight="1" x14ac:dyDescent="0.25">
      <c r="A917" s="1248"/>
      <c r="B917" s="978">
        <v>22398.050000000003</v>
      </c>
      <c r="C917" s="978">
        <v>22398.048999999999</v>
      </c>
      <c r="D917" s="965" t="s">
        <v>726</v>
      </c>
    </row>
    <row r="918" spans="1:4" ht="11.25" customHeight="1" x14ac:dyDescent="0.25">
      <c r="A918" s="1248"/>
      <c r="B918" s="978">
        <v>8940</v>
      </c>
      <c r="C918" s="978">
        <v>8940</v>
      </c>
      <c r="D918" s="965" t="s">
        <v>2013</v>
      </c>
    </row>
    <row r="919" spans="1:4" ht="11.25" customHeight="1" x14ac:dyDescent="0.25">
      <c r="A919" s="1248"/>
      <c r="B919" s="978">
        <v>1691</v>
      </c>
      <c r="C919" s="978">
        <v>1691</v>
      </c>
      <c r="D919" s="965" t="s">
        <v>2014</v>
      </c>
    </row>
    <row r="920" spans="1:4" ht="11.25" customHeight="1" x14ac:dyDescent="0.25">
      <c r="A920" s="1248"/>
      <c r="B920" s="978">
        <v>1500</v>
      </c>
      <c r="C920" s="978">
        <v>1500</v>
      </c>
      <c r="D920" s="965" t="s">
        <v>4134</v>
      </c>
    </row>
    <row r="921" spans="1:4" ht="11.25" customHeight="1" x14ac:dyDescent="0.25">
      <c r="A921" s="1248"/>
      <c r="B921" s="978">
        <v>520.78</v>
      </c>
      <c r="C921" s="978">
        <v>520.7808</v>
      </c>
      <c r="D921" s="965" t="s">
        <v>4108</v>
      </c>
    </row>
    <row r="922" spans="1:4" ht="21" x14ac:dyDescent="0.25">
      <c r="A922" s="1248"/>
      <c r="B922" s="978">
        <v>870</v>
      </c>
      <c r="C922" s="978">
        <v>870</v>
      </c>
      <c r="D922" s="965" t="s">
        <v>2015</v>
      </c>
    </row>
    <row r="923" spans="1:4" ht="11.25" customHeight="1" x14ac:dyDescent="0.25">
      <c r="A923" s="1248"/>
      <c r="B923" s="978">
        <v>290.79000000000002</v>
      </c>
      <c r="C923" s="978">
        <v>220.00399999999999</v>
      </c>
      <c r="D923" s="965" t="s">
        <v>4109</v>
      </c>
    </row>
    <row r="924" spans="1:4" ht="11.25" customHeight="1" x14ac:dyDescent="0.25">
      <c r="A924" s="1248"/>
      <c r="B924" s="978">
        <v>464.9</v>
      </c>
      <c r="C924" s="978">
        <v>464.9</v>
      </c>
      <c r="D924" s="965" t="s">
        <v>720</v>
      </c>
    </row>
    <row r="925" spans="1:4" ht="11.25" customHeight="1" x14ac:dyDescent="0.25">
      <c r="A925" s="1248"/>
      <c r="B925" s="978">
        <v>38037.650000000009</v>
      </c>
      <c r="C925" s="978">
        <v>37966.561799999996</v>
      </c>
      <c r="D925" s="965" t="s">
        <v>11</v>
      </c>
    </row>
    <row r="926" spans="1:4" ht="11.25" customHeight="1" x14ac:dyDescent="0.25">
      <c r="A926" s="1250" t="s">
        <v>1157</v>
      </c>
      <c r="B926" s="977">
        <v>80</v>
      </c>
      <c r="C926" s="977">
        <v>80</v>
      </c>
      <c r="D926" s="964" t="s">
        <v>2016</v>
      </c>
    </row>
    <row r="927" spans="1:4" ht="11.25" customHeight="1" x14ac:dyDescent="0.25">
      <c r="A927" s="1248"/>
      <c r="B927" s="978">
        <v>37.549999999999997</v>
      </c>
      <c r="C927" s="978">
        <v>37.552</v>
      </c>
      <c r="D927" s="965" t="s">
        <v>717</v>
      </c>
    </row>
    <row r="928" spans="1:4" ht="11.25" customHeight="1" x14ac:dyDescent="0.25">
      <c r="A928" s="1248"/>
      <c r="B928" s="978">
        <v>5486</v>
      </c>
      <c r="C928" s="978">
        <v>147.77699999999999</v>
      </c>
      <c r="D928" s="965" t="s">
        <v>4125</v>
      </c>
    </row>
    <row r="929" spans="1:4" ht="11.25" customHeight="1" x14ac:dyDescent="0.25">
      <c r="A929" s="1248"/>
      <c r="B929" s="978">
        <v>25.99</v>
      </c>
      <c r="C929" s="978">
        <v>25.992000000000001</v>
      </c>
      <c r="D929" s="965" t="s">
        <v>718</v>
      </c>
    </row>
    <row r="930" spans="1:4" ht="11.25" customHeight="1" x14ac:dyDescent="0.25">
      <c r="A930" s="1248"/>
      <c r="B930" s="978">
        <v>80</v>
      </c>
      <c r="C930" s="978">
        <v>80</v>
      </c>
      <c r="D930" s="965" t="s">
        <v>2033</v>
      </c>
    </row>
    <row r="931" spans="1:4" ht="11.25" customHeight="1" x14ac:dyDescent="0.25">
      <c r="A931" s="1248"/>
      <c r="B931" s="978">
        <v>16565.52</v>
      </c>
      <c r="C931" s="978">
        <v>16565.522000000001</v>
      </c>
      <c r="D931" s="965" t="s">
        <v>726</v>
      </c>
    </row>
    <row r="932" spans="1:4" ht="11.25" customHeight="1" x14ac:dyDescent="0.25">
      <c r="A932" s="1248"/>
      <c r="B932" s="978">
        <v>2451</v>
      </c>
      <c r="C932" s="978">
        <v>2451</v>
      </c>
      <c r="D932" s="965" t="s">
        <v>2013</v>
      </c>
    </row>
    <row r="933" spans="1:4" ht="11.25" customHeight="1" x14ac:dyDescent="0.25">
      <c r="A933" s="1248"/>
      <c r="B933" s="978">
        <v>550</v>
      </c>
      <c r="C933" s="978">
        <v>550</v>
      </c>
      <c r="D933" s="965" t="s">
        <v>2014</v>
      </c>
    </row>
    <row r="934" spans="1:4" ht="11.25" customHeight="1" x14ac:dyDescent="0.25">
      <c r="A934" s="1248"/>
      <c r="B934" s="978">
        <v>491.24</v>
      </c>
      <c r="C934" s="978">
        <v>491.23439999999994</v>
      </c>
      <c r="D934" s="965" t="s">
        <v>4108</v>
      </c>
    </row>
    <row r="935" spans="1:4" ht="11.25" customHeight="1" x14ac:dyDescent="0.25">
      <c r="A935" s="1248"/>
      <c r="B935" s="978">
        <v>92.04</v>
      </c>
      <c r="C935" s="978">
        <v>79.338000000000008</v>
      </c>
      <c r="D935" s="965" t="s">
        <v>4109</v>
      </c>
    </row>
    <row r="936" spans="1:4" ht="11.25" customHeight="1" x14ac:dyDescent="0.25">
      <c r="A936" s="1248"/>
      <c r="B936" s="978">
        <v>328.3</v>
      </c>
      <c r="C936" s="978">
        <v>328.30099999999999</v>
      </c>
      <c r="D936" s="965" t="s">
        <v>720</v>
      </c>
    </row>
    <row r="937" spans="1:4" ht="11.25" customHeight="1" x14ac:dyDescent="0.25">
      <c r="A937" s="1251"/>
      <c r="B937" s="979">
        <v>26187.640000000003</v>
      </c>
      <c r="C937" s="979">
        <v>20836.716400000001</v>
      </c>
      <c r="D937" s="966" t="s">
        <v>11</v>
      </c>
    </row>
    <row r="938" spans="1:4" ht="11.25" customHeight="1" x14ac:dyDescent="0.25">
      <c r="A938" s="1248" t="s">
        <v>1176</v>
      </c>
      <c r="B938" s="978">
        <v>71.349999999999994</v>
      </c>
      <c r="C938" s="978">
        <v>71.349000000000004</v>
      </c>
      <c r="D938" s="965" t="s">
        <v>717</v>
      </c>
    </row>
    <row r="939" spans="1:4" ht="21" x14ac:dyDescent="0.25">
      <c r="A939" s="1248"/>
      <c r="B939" s="978">
        <v>83.64</v>
      </c>
      <c r="C939" s="978">
        <v>74.391999999999996</v>
      </c>
      <c r="D939" s="965" t="s">
        <v>716</v>
      </c>
    </row>
    <row r="940" spans="1:4" ht="11.25" customHeight="1" x14ac:dyDescent="0.25">
      <c r="A940" s="1248"/>
      <c r="B940" s="978">
        <v>29342.120000000003</v>
      </c>
      <c r="C940" s="978">
        <v>29342.120000000003</v>
      </c>
      <c r="D940" s="965" t="s">
        <v>726</v>
      </c>
    </row>
    <row r="941" spans="1:4" ht="11.25" customHeight="1" x14ac:dyDescent="0.25">
      <c r="A941" s="1248"/>
      <c r="B941" s="978">
        <v>5145</v>
      </c>
      <c r="C941" s="978">
        <v>5145</v>
      </c>
      <c r="D941" s="965" t="s">
        <v>2013</v>
      </c>
    </row>
    <row r="942" spans="1:4" ht="11.25" customHeight="1" x14ac:dyDescent="0.25">
      <c r="A942" s="1248"/>
      <c r="B942" s="978">
        <v>1385</v>
      </c>
      <c r="C942" s="978">
        <v>1385</v>
      </c>
      <c r="D942" s="965" t="s">
        <v>2014</v>
      </c>
    </row>
    <row r="943" spans="1:4" ht="11.25" customHeight="1" x14ac:dyDescent="0.25">
      <c r="A943" s="1248"/>
      <c r="B943" s="978">
        <v>433.98</v>
      </c>
      <c r="C943" s="978">
        <v>433.97340000000003</v>
      </c>
      <c r="D943" s="965" t="s">
        <v>4108</v>
      </c>
    </row>
    <row r="944" spans="1:4" ht="11.25" customHeight="1" x14ac:dyDescent="0.25">
      <c r="A944" s="1248"/>
      <c r="B944" s="978">
        <v>232.24</v>
      </c>
      <c r="C944" s="978">
        <v>199.48099999999999</v>
      </c>
      <c r="D944" s="965" t="s">
        <v>4109</v>
      </c>
    </row>
    <row r="945" spans="1:4" ht="11.25" customHeight="1" x14ac:dyDescent="0.25">
      <c r="A945" s="1248"/>
      <c r="B945" s="978">
        <v>601.54</v>
      </c>
      <c r="C945" s="978">
        <v>601.53499999999997</v>
      </c>
      <c r="D945" s="965" t="s">
        <v>720</v>
      </c>
    </row>
    <row r="946" spans="1:4" ht="11.25" customHeight="1" x14ac:dyDescent="0.25">
      <c r="A946" s="1248"/>
      <c r="B946" s="978">
        <v>37294.870000000003</v>
      </c>
      <c r="C946" s="978">
        <v>37252.85040000001</v>
      </c>
      <c r="D946" s="965" t="s">
        <v>11</v>
      </c>
    </row>
    <row r="947" spans="1:4" ht="11.25" customHeight="1" x14ac:dyDescent="0.25">
      <c r="A947" s="1250" t="s">
        <v>1156</v>
      </c>
      <c r="B947" s="977">
        <v>15323</v>
      </c>
      <c r="C947" s="977">
        <v>15322.992</v>
      </c>
      <c r="D947" s="964" t="s">
        <v>726</v>
      </c>
    </row>
    <row r="948" spans="1:4" ht="11.25" customHeight="1" x14ac:dyDescent="0.25">
      <c r="A948" s="1248"/>
      <c r="B948" s="978">
        <v>4170</v>
      </c>
      <c r="C948" s="978">
        <v>4170</v>
      </c>
      <c r="D948" s="965" t="s">
        <v>2013</v>
      </c>
    </row>
    <row r="949" spans="1:4" ht="11.25" customHeight="1" x14ac:dyDescent="0.25">
      <c r="A949" s="1248"/>
      <c r="B949" s="978">
        <v>471</v>
      </c>
      <c r="C949" s="978">
        <v>471</v>
      </c>
      <c r="D949" s="965" t="s">
        <v>2014</v>
      </c>
    </row>
    <row r="950" spans="1:4" ht="11.25" customHeight="1" x14ac:dyDescent="0.25">
      <c r="A950" s="1248"/>
      <c r="B950" s="978">
        <v>466.12</v>
      </c>
      <c r="C950" s="978">
        <v>466.11360000000002</v>
      </c>
      <c r="D950" s="965" t="s">
        <v>4108</v>
      </c>
    </row>
    <row r="951" spans="1:4" ht="11.25" customHeight="1" x14ac:dyDescent="0.25">
      <c r="A951" s="1248"/>
      <c r="B951" s="978">
        <v>107.09</v>
      </c>
      <c r="C951" s="978">
        <v>94.510999999999996</v>
      </c>
      <c r="D951" s="965" t="s">
        <v>4109</v>
      </c>
    </row>
    <row r="952" spans="1:4" ht="11.25" customHeight="1" x14ac:dyDescent="0.25">
      <c r="A952" s="1248"/>
      <c r="B952" s="978">
        <v>293.18</v>
      </c>
      <c r="C952" s="978">
        <v>293.17700000000002</v>
      </c>
      <c r="D952" s="965" t="s">
        <v>720</v>
      </c>
    </row>
    <row r="953" spans="1:4" ht="11.25" customHeight="1" x14ac:dyDescent="0.25">
      <c r="A953" s="1251"/>
      <c r="B953" s="979">
        <v>20830.39</v>
      </c>
      <c r="C953" s="979">
        <v>20817.793599999997</v>
      </c>
      <c r="D953" s="966" t="s">
        <v>11</v>
      </c>
    </row>
    <row r="954" spans="1:4" ht="11.25" customHeight="1" x14ac:dyDescent="0.25">
      <c r="A954" s="1248" t="s">
        <v>1142</v>
      </c>
      <c r="B954" s="978">
        <v>22.53</v>
      </c>
      <c r="C954" s="978">
        <v>22.530999999999999</v>
      </c>
      <c r="D954" s="965" t="s">
        <v>717</v>
      </c>
    </row>
    <row r="955" spans="1:4" ht="11.25" customHeight="1" x14ac:dyDescent="0.25">
      <c r="A955" s="1248"/>
      <c r="B955" s="978">
        <v>50</v>
      </c>
      <c r="C955" s="978">
        <v>50</v>
      </c>
      <c r="D955" s="965" t="s">
        <v>2012</v>
      </c>
    </row>
    <row r="956" spans="1:4" ht="11.25" customHeight="1" x14ac:dyDescent="0.25">
      <c r="A956" s="1248"/>
      <c r="B956" s="978">
        <v>387.98</v>
      </c>
      <c r="C956" s="978">
        <v>387.97500000000002</v>
      </c>
      <c r="D956" s="965" t="s">
        <v>718</v>
      </c>
    </row>
    <row r="957" spans="1:4" ht="11.25" customHeight="1" x14ac:dyDescent="0.25">
      <c r="A957" s="1248"/>
      <c r="B957" s="978">
        <v>13720.5</v>
      </c>
      <c r="C957" s="978">
        <v>13720.496999999999</v>
      </c>
      <c r="D957" s="965" t="s">
        <v>726</v>
      </c>
    </row>
    <row r="958" spans="1:4" ht="11.25" customHeight="1" x14ac:dyDescent="0.25">
      <c r="A958" s="1248"/>
      <c r="B958" s="978">
        <v>3256</v>
      </c>
      <c r="C958" s="978">
        <v>3256</v>
      </c>
      <c r="D958" s="965" t="s">
        <v>2013</v>
      </c>
    </row>
    <row r="959" spans="1:4" ht="11.25" customHeight="1" x14ac:dyDescent="0.25">
      <c r="A959" s="1248"/>
      <c r="B959" s="978">
        <v>367</v>
      </c>
      <c r="C959" s="978">
        <v>354.2679</v>
      </c>
      <c r="D959" s="965" t="s">
        <v>2014</v>
      </c>
    </row>
    <row r="960" spans="1:4" ht="11.25" customHeight="1" x14ac:dyDescent="0.25">
      <c r="A960" s="1248"/>
      <c r="B960" s="978">
        <v>443.46999999999997</v>
      </c>
      <c r="C960" s="978">
        <v>443.46960000000001</v>
      </c>
      <c r="D960" s="965" t="s">
        <v>4108</v>
      </c>
    </row>
    <row r="961" spans="1:4" ht="11.25" customHeight="1" x14ac:dyDescent="0.25">
      <c r="A961" s="1248"/>
      <c r="B961" s="978">
        <v>800</v>
      </c>
      <c r="C961" s="978">
        <v>800</v>
      </c>
      <c r="D961" s="965" t="s">
        <v>4135</v>
      </c>
    </row>
    <row r="962" spans="1:4" ht="11.25" customHeight="1" x14ac:dyDescent="0.25">
      <c r="A962" s="1248"/>
      <c r="B962" s="978">
        <v>63</v>
      </c>
      <c r="C962" s="978">
        <v>56.433</v>
      </c>
      <c r="D962" s="965" t="s">
        <v>4109</v>
      </c>
    </row>
    <row r="963" spans="1:4" ht="11.25" customHeight="1" x14ac:dyDescent="0.25">
      <c r="A963" s="1248"/>
      <c r="B963" s="978">
        <v>278.67</v>
      </c>
      <c r="C963" s="978">
        <v>278.66699999999997</v>
      </c>
      <c r="D963" s="965" t="s">
        <v>720</v>
      </c>
    </row>
    <row r="964" spans="1:4" ht="11.25" customHeight="1" x14ac:dyDescent="0.25">
      <c r="A964" s="1248"/>
      <c r="B964" s="978">
        <v>19389.150000000001</v>
      </c>
      <c r="C964" s="978">
        <v>19369.840499999998</v>
      </c>
      <c r="D964" s="965" t="s">
        <v>11</v>
      </c>
    </row>
    <row r="965" spans="1:4" ht="11.25" customHeight="1" x14ac:dyDescent="0.25">
      <c r="A965" s="1250" t="s">
        <v>1172</v>
      </c>
      <c r="B965" s="977">
        <v>10</v>
      </c>
      <c r="C965" s="977">
        <v>10</v>
      </c>
      <c r="D965" s="964" t="s">
        <v>2011</v>
      </c>
    </row>
    <row r="966" spans="1:4" ht="11.25" customHeight="1" x14ac:dyDescent="0.25">
      <c r="A966" s="1248"/>
      <c r="B966" s="978">
        <v>245.97</v>
      </c>
      <c r="C966" s="978">
        <v>245.971</v>
      </c>
      <c r="D966" s="965" t="s">
        <v>718</v>
      </c>
    </row>
    <row r="967" spans="1:4" ht="11.25" customHeight="1" x14ac:dyDescent="0.25">
      <c r="A967" s="1248"/>
      <c r="B967" s="978">
        <v>22277.77</v>
      </c>
      <c r="C967" s="978">
        <v>22277.768</v>
      </c>
      <c r="D967" s="965" t="s">
        <v>726</v>
      </c>
    </row>
    <row r="968" spans="1:4" ht="11.25" customHeight="1" x14ac:dyDescent="0.25">
      <c r="A968" s="1248"/>
      <c r="B968" s="978">
        <v>3617</v>
      </c>
      <c r="C968" s="978">
        <v>3617</v>
      </c>
      <c r="D968" s="965" t="s">
        <v>2013</v>
      </c>
    </row>
    <row r="969" spans="1:4" ht="11.25" customHeight="1" x14ac:dyDescent="0.25">
      <c r="A969" s="1248"/>
      <c r="B969" s="978">
        <v>871</v>
      </c>
      <c r="C969" s="978">
        <v>871</v>
      </c>
      <c r="D969" s="965" t="s">
        <v>2014</v>
      </c>
    </row>
    <row r="970" spans="1:4" ht="11.25" customHeight="1" x14ac:dyDescent="0.25">
      <c r="A970" s="1248"/>
      <c r="B970" s="978">
        <v>641.48</v>
      </c>
      <c r="C970" s="978">
        <v>641.48099999999999</v>
      </c>
      <c r="D970" s="965" t="s">
        <v>4108</v>
      </c>
    </row>
    <row r="971" spans="1:4" ht="11.25" customHeight="1" x14ac:dyDescent="0.25">
      <c r="A971" s="1248"/>
      <c r="B971" s="978">
        <v>127.29</v>
      </c>
      <c r="C971" s="978">
        <v>113.916</v>
      </c>
      <c r="D971" s="965" t="s">
        <v>4109</v>
      </c>
    </row>
    <row r="972" spans="1:4" ht="11.25" customHeight="1" x14ac:dyDescent="0.25">
      <c r="A972" s="1248"/>
      <c r="B972" s="978">
        <v>441.89</v>
      </c>
      <c r="C972" s="978">
        <v>441.892</v>
      </c>
      <c r="D972" s="965" t="s">
        <v>720</v>
      </c>
    </row>
    <row r="973" spans="1:4" ht="11.25" customHeight="1" x14ac:dyDescent="0.25">
      <c r="A973" s="1251"/>
      <c r="B973" s="979">
        <v>28232.400000000001</v>
      </c>
      <c r="C973" s="979">
        <v>28219.028000000002</v>
      </c>
      <c r="D973" s="966" t="s">
        <v>11</v>
      </c>
    </row>
    <row r="974" spans="1:4" ht="11.25" customHeight="1" x14ac:dyDescent="0.25">
      <c r="A974" s="1248" t="s">
        <v>1155</v>
      </c>
      <c r="B974" s="978">
        <v>20321.11</v>
      </c>
      <c r="C974" s="978">
        <v>20321.108</v>
      </c>
      <c r="D974" s="965" t="s">
        <v>726</v>
      </c>
    </row>
    <row r="975" spans="1:4" ht="11.25" customHeight="1" x14ac:dyDescent="0.25">
      <c r="A975" s="1248"/>
      <c r="B975" s="978">
        <v>3989</v>
      </c>
      <c r="C975" s="978">
        <v>3989</v>
      </c>
      <c r="D975" s="965" t="s">
        <v>2013</v>
      </c>
    </row>
    <row r="976" spans="1:4" ht="11.25" customHeight="1" x14ac:dyDescent="0.25">
      <c r="A976" s="1248"/>
      <c r="B976" s="978">
        <v>1477</v>
      </c>
      <c r="C976" s="978">
        <v>1477</v>
      </c>
      <c r="D976" s="965" t="s">
        <v>2014</v>
      </c>
    </row>
    <row r="977" spans="1:4" ht="11.25" customHeight="1" x14ac:dyDescent="0.25">
      <c r="A977" s="1248"/>
      <c r="B977" s="978">
        <v>563.6</v>
      </c>
      <c r="C977" s="978">
        <v>563.6028</v>
      </c>
      <c r="D977" s="965" t="s">
        <v>4108</v>
      </c>
    </row>
    <row r="978" spans="1:4" ht="11.25" customHeight="1" x14ac:dyDescent="0.25">
      <c r="A978" s="1248"/>
      <c r="B978" s="978">
        <v>115.76</v>
      </c>
      <c r="C978" s="978">
        <v>109.304</v>
      </c>
      <c r="D978" s="965" t="s">
        <v>4109</v>
      </c>
    </row>
    <row r="979" spans="1:4" ht="11.25" customHeight="1" x14ac:dyDescent="0.25">
      <c r="A979" s="1248"/>
      <c r="B979" s="978">
        <v>399.54</v>
      </c>
      <c r="C979" s="978">
        <v>399.54300000000001</v>
      </c>
      <c r="D979" s="965" t="s">
        <v>720</v>
      </c>
    </row>
    <row r="980" spans="1:4" ht="11.25" customHeight="1" x14ac:dyDescent="0.25">
      <c r="A980" s="1248"/>
      <c r="B980" s="978">
        <v>26866.01</v>
      </c>
      <c r="C980" s="978">
        <v>26859.557800000002</v>
      </c>
      <c r="D980" s="965" t="s">
        <v>11</v>
      </c>
    </row>
    <row r="981" spans="1:4" ht="11.25" customHeight="1" x14ac:dyDescent="0.25">
      <c r="A981" s="1250" t="s">
        <v>1138</v>
      </c>
      <c r="B981" s="977">
        <v>7.51</v>
      </c>
      <c r="C981" s="977">
        <v>7.51</v>
      </c>
      <c r="D981" s="964" t="s">
        <v>717</v>
      </c>
    </row>
    <row r="982" spans="1:4" ht="11.25" customHeight="1" x14ac:dyDescent="0.25">
      <c r="A982" s="1248"/>
      <c r="B982" s="978">
        <v>329.97</v>
      </c>
      <c r="C982" s="978">
        <v>329.96899999999999</v>
      </c>
      <c r="D982" s="965" t="s">
        <v>718</v>
      </c>
    </row>
    <row r="983" spans="1:4" ht="11.25" customHeight="1" x14ac:dyDescent="0.25">
      <c r="A983" s="1248"/>
      <c r="B983" s="978">
        <v>492</v>
      </c>
      <c r="C983" s="978">
        <v>492</v>
      </c>
      <c r="D983" s="965" t="s">
        <v>4106</v>
      </c>
    </row>
    <row r="984" spans="1:4" ht="11.25" customHeight="1" x14ac:dyDescent="0.25">
      <c r="A984" s="1248"/>
      <c r="B984" s="978">
        <v>40276</v>
      </c>
      <c r="C984" s="978">
        <v>40276.004999999997</v>
      </c>
      <c r="D984" s="965" t="s">
        <v>726</v>
      </c>
    </row>
    <row r="985" spans="1:4" ht="11.25" customHeight="1" x14ac:dyDescent="0.25">
      <c r="A985" s="1248"/>
      <c r="B985" s="978">
        <v>7542</v>
      </c>
      <c r="C985" s="978">
        <v>7542</v>
      </c>
      <c r="D985" s="965" t="s">
        <v>2013</v>
      </c>
    </row>
    <row r="986" spans="1:4" ht="11.25" customHeight="1" x14ac:dyDescent="0.25">
      <c r="A986" s="1248"/>
      <c r="B986" s="978">
        <v>2697</v>
      </c>
      <c r="C986" s="978">
        <v>2697</v>
      </c>
      <c r="D986" s="965" t="s">
        <v>2014</v>
      </c>
    </row>
    <row r="987" spans="1:4" ht="11.25" customHeight="1" x14ac:dyDescent="0.25">
      <c r="A987" s="1248"/>
      <c r="B987" s="978">
        <v>965.94999999999993</v>
      </c>
      <c r="C987" s="978">
        <v>965.95139999999992</v>
      </c>
      <c r="D987" s="965" t="s">
        <v>4108</v>
      </c>
    </row>
    <row r="988" spans="1:4" ht="11.25" customHeight="1" x14ac:dyDescent="0.25">
      <c r="A988" s="1248"/>
      <c r="B988" s="978">
        <v>230</v>
      </c>
      <c r="C988" s="978">
        <v>230</v>
      </c>
      <c r="D988" s="965" t="s">
        <v>4116</v>
      </c>
    </row>
    <row r="989" spans="1:4" ht="11.25" customHeight="1" x14ac:dyDescent="0.25">
      <c r="A989" s="1248"/>
      <c r="B989" s="978">
        <v>346.7</v>
      </c>
      <c r="C989" s="978">
        <v>316.13261</v>
      </c>
      <c r="D989" s="965" t="s">
        <v>4109</v>
      </c>
    </row>
    <row r="990" spans="1:4" ht="11.25" customHeight="1" x14ac:dyDescent="0.25">
      <c r="A990" s="1248"/>
      <c r="B990" s="978">
        <v>866.15</v>
      </c>
      <c r="C990" s="978">
        <v>866.14700000000005</v>
      </c>
      <c r="D990" s="965" t="s">
        <v>720</v>
      </c>
    </row>
    <row r="991" spans="1:4" ht="11.25" customHeight="1" x14ac:dyDescent="0.25">
      <c r="A991" s="1251"/>
      <c r="B991" s="979">
        <v>53753.279999999999</v>
      </c>
      <c r="C991" s="979">
        <v>53722.715009999993</v>
      </c>
      <c r="D991" s="966" t="s">
        <v>11</v>
      </c>
    </row>
    <row r="992" spans="1:4" ht="11.25" customHeight="1" x14ac:dyDescent="0.25">
      <c r="A992" s="1248" t="s">
        <v>2039</v>
      </c>
      <c r="B992" s="978">
        <v>80</v>
      </c>
      <c r="C992" s="978">
        <v>80</v>
      </c>
      <c r="D992" s="965" t="s">
        <v>2016</v>
      </c>
    </row>
    <row r="993" spans="1:4" ht="11.25" customHeight="1" x14ac:dyDescent="0.25">
      <c r="A993" s="1248"/>
      <c r="B993" s="978">
        <v>150</v>
      </c>
      <c r="C993" s="978">
        <v>150</v>
      </c>
      <c r="D993" s="965" t="s">
        <v>2011</v>
      </c>
    </row>
    <row r="994" spans="1:4" ht="11.25" customHeight="1" x14ac:dyDescent="0.25">
      <c r="A994" s="1248"/>
      <c r="B994" s="978">
        <v>166.9</v>
      </c>
      <c r="C994" s="978">
        <v>166.90100000000001</v>
      </c>
      <c r="D994" s="965" t="s">
        <v>718</v>
      </c>
    </row>
    <row r="995" spans="1:4" ht="11.25" customHeight="1" x14ac:dyDescent="0.25">
      <c r="A995" s="1248"/>
      <c r="B995" s="978">
        <v>67.400000000000006</v>
      </c>
      <c r="C995" s="978">
        <v>67.400000000000006</v>
      </c>
      <c r="D995" s="965" t="s">
        <v>4106</v>
      </c>
    </row>
    <row r="996" spans="1:4" ht="11.25" customHeight="1" x14ac:dyDescent="0.25">
      <c r="A996" s="1248"/>
      <c r="B996" s="978">
        <v>80</v>
      </c>
      <c r="C996" s="978">
        <v>80</v>
      </c>
      <c r="D996" s="965" t="s">
        <v>2033</v>
      </c>
    </row>
    <row r="997" spans="1:4" ht="11.25" customHeight="1" x14ac:dyDescent="0.25">
      <c r="A997" s="1248"/>
      <c r="B997" s="978">
        <v>22721.910000000003</v>
      </c>
      <c r="C997" s="978">
        <v>22721.912</v>
      </c>
      <c r="D997" s="965" t="s">
        <v>726</v>
      </c>
    </row>
    <row r="998" spans="1:4" ht="11.25" customHeight="1" x14ac:dyDescent="0.25">
      <c r="A998" s="1248"/>
      <c r="B998" s="978">
        <v>4207</v>
      </c>
      <c r="C998" s="978">
        <v>4207</v>
      </c>
      <c r="D998" s="965" t="s">
        <v>2013</v>
      </c>
    </row>
    <row r="999" spans="1:4" ht="11.25" customHeight="1" x14ac:dyDescent="0.25">
      <c r="A999" s="1248"/>
      <c r="B999" s="978">
        <v>698</v>
      </c>
      <c r="C999" s="978">
        <v>698</v>
      </c>
      <c r="D999" s="965" t="s">
        <v>2014</v>
      </c>
    </row>
    <row r="1000" spans="1:4" ht="11.25" customHeight="1" x14ac:dyDescent="0.25">
      <c r="A1000" s="1248"/>
      <c r="B1000" s="978">
        <v>610.67000000000007</v>
      </c>
      <c r="C1000" s="978">
        <v>610.66800000000001</v>
      </c>
      <c r="D1000" s="965" t="s">
        <v>4108</v>
      </c>
    </row>
    <row r="1001" spans="1:4" ht="11.25" customHeight="1" x14ac:dyDescent="0.25">
      <c r="A1001" s="1248"/>
      <c r="B1001" s="978">
        <v>111.6</v>
      </c>
      <c r="C1001" s="978">
        <v>109.539</v>
      </c>
      <c r="D1001" s="965" t="s">
        <v>4109</v>
      </c>
    </row>
    <row r="1002" spans="1:4" ht="11.25" customHeight="1" x14ac:dyDescent="0.25">
      <c r="A1002" s="1248"/>
      <c r="B1002" s="978">
        <v>475.17</v>
      </c>
      <c r="C1002" s="978">
        <v>475.173</v>
      </c>
      <c r="D1002" s="965" t="s">
        <v>720</v>
      </c>
    </row>
    <row r="1003" spans="1:4" ht="11.25" customHeight="1" x14ac:dyDescent="0.25">
      <c r="A1003" s="1248"/>
      <c r="B1003" s="978">
        <v>29368.65</v>
      </c>
      <c r="C1003" s="978">
        <v>29366.593000000001</v>
      </c>
      <c r="D1003" s="965" t="s">
        <v>11</v>
      </c>
    </row>
    <row r="1004" spans="1:4" ht="11.25" customHeight="1" x14ac:dyDescent="0.25">
      <c r="A1004" s="1250" t="s">
        <v>2040</v>
      </c>
      <c r="B1004" s="977">
        <v>52.57</v>
      </c>
      <c r="C1004" s="977">
        <v>52.573</v>
      </c>
      <c r="D1004" s="964" t="s">
        <v>717</v>
      </c>
    </row>
    <row r="1005" spans="1:4" ht="11.25" customHeight="1" x14ac:dyDescent="0.25">
      <c r="A1005" s="1248"/>
      <c r="B1005" s="978">
        <v>164.47</v>
      </c>
      <c r="C1005" s="978">
        <v>164.47</v>
      </c>
      <c r="D1005" s="965" t="s">
        <v>2019</v>
      </c>
    </row>
    <row r="1006" spans="1:4" ht="11.25" customHeight="1" x14ac:dyDescent="0.25">
      <c r="A1006" s="1248"/>
      <c r="B1006" s="978">
        <v>25311.940000000002</v>
      </c>
      <c r="C1006" s="978">
        <v>25311.938000000002</v>
      </c>
      <c r="D1006" s="965" t="s">
        <v>726</v>
      </c>
    </row>
    <row r="1007" spans="1:4" ht="11.25" customHeight="1" x14ac:dyDescent="0.25">
      <c r="A1007" s="1248"/>
      <c r="B1007" s="978">
        <v>4189</v>
      </c>
      <c r="C1007" s="978">
        <v>4189</v>
      </c>
      <c r="D1007" s="965" t="s">
        <v>2013</v>
      </c>
    </row>
    <row r="1008" spans="1:4" ht="11.25" customHeight="1" x14ac:dyDescent="0.25">
      <c r="A1008" s="1248"/>
      <c r="B1008" s="978">
        <v>1131</v>
      </c>
      <c r="C1008" s="978">
        <v>1109.5219999999999</v>
      </c>
      <c r="D1008" s="965" t="s">
        <v>2014</v>
      </c>
    </row>
    <row r="1009" spans="1:4" ht="11.25" customHeight="1" x14ac:dyDescent="0.25">
      <c r="A1009" s="1248"/>
      <c r="B1009" s="978">
        <v>584.54999999999995</v>
      </c>
      <c r="C1009" s="978">
        <v>584.54880000000003</v>
      </c>
      <c r="D1009" s="965" t="s">
        <v>4108</v>
      </c>
    </row>
    <row r="1010" spans="1:4" ht="11.25" customHeight="1" x14ac:dyDescent="0.25">
      <c r="A1010" s="1248"/>
      <c r="B1010" s="978">
        <v>229.3</v>
      </c>
      <c r="C1010" s="978">
        <v>229.3</v>
      </c>
      <c r="D1010" s="965" t="s">
        <v>2022</v>
      </c>
    </row>
    <row r="1011" spans="1:4" ht="11.25" customHeight="1" x14ac:dyDescent="0.25">
      <c r="A1011" s="1248"/>
      <c r="B1011" s="978">
        <v>2600</v>
      </c>
      <c r="C1011" s="978">
        <v>2600</v>
      </c>
      <c r="D1011" s="965" t="s">
        <v>2041</v>
      </c>
    </row>
    <row r="1012" spans="1:4" ht="11.25" customHeight="1" x14ac:dyDescent="0.25">
      <c r="A1012" s="1248"/>
      <c r="B1012" s="978">
        <v>311.45</v>
      </c>
      <c r="C1012" s="978">
        <v>276.68799999999999</v>
      </c>
      <c r="D1012" s="965" t="s">
        <v>4109</v>
      </c>
    </row>
    <row r="1013" spans="1:4" ht="11.25" customHeight="1" x14ac:dyDescent="0.25">
      <c r="A1013" s="1248"/>
      <c r="B1013" s="978">
        <v>465.37</v>
      </c>
      <c r="C1013" s="978">
        <v>465.36900000000003</v>
      </c>
      <c r="D1013" s="965" t="s">
        <v>720</v>
      </c>
    </row>
    <row r="1014" spans="1:4" ht="11.25" customHeight="1" x14ac:dyDescent="0.25">
      <c r="A1014" s="1251"/>
      <c r="B1014" s="979">
        <v>35039.65</v>
      </c>
      <c r="C1014" s="979">
        <v>34983.408800000005</v>
      </c>
      <c r="D1014" s="966" t="s">
        <v>11</v>
      </c>
    </row>
    <row r="1015" spans="1:4" ht="11.25" customHeight="1" x14ac:dyDescent="0.25">
      <c r="A1015" s="1248" t="s">
        <v>1108</v>
      </c>
      <c r="B1015" s="978">
        <v>10</v>
      </c>
      <c r="C1015" s="978">
        <v>10</v>
      </c>
      <c r="D1015" s="965" t="s">
        <v>2019</v>
      </c>
    </row>
    <row r="1016" spans="1:4" ht="11.25" customHeight="1" x14ac:dyDescent="0.25">
      <c r="A1016" s="1248"/>
      <c r="B1016" s="978">
        <v>46720.86</v>
      </c>
      <c r="C1016" s="978">
        <v>46720.859000000004</v>
      </c>
      <c r="D1016" s="965" t="s">
        <v>726</v>
      </c>
    </row>
    <row r="1017" spans="1:4" ht="11.25" customHeight="1" x14ac:dyDescent="0.25">
      <c r="A1017" s="1248"/>
      <c r="B1017" s="978">
        <v>11844</v>
      </c>
      <c r="C1017" s="978">
        <v>11844</v>
      </c>
      <c r="D1017" s="965" t="s">
        <v>2013</v>
      </c>
    </row>
    <row r="1018" spans="1:4" ht="11.25" customHeight="1" x14ac:dyDescent="0.25">
      <c r="A1018" s="1248"/>
      <c r="B1018" s="978">
        <v>1350</v>
      </c>
      <c r="C1018" s="978">
        <v>1350</v>
      </c>
      <c r="D1018" s="965" t="s">
        <v>2014</v>
      </c>
    </row>
    <row r="1019" spans="1:4" ht="11.25" customHeight="1" x14ac:dyDescent="0.25">
      <c r="A1019" s="1248"/>
      <c r="B1019" s="978">
        <v>530.35</v>
      </c>
      <c r="C1019" s="978">
        <v>530.34699999999998</v>
      </c>
      <c r="D1019" s="965" t="s">
        <v>4108</v>
      </c>
    </row>
    <row r="1020" spans="1:4" ht="21" x14ac:dyDescent="0.25">
      <c r="A1020" s="1248"/>
      <c r="B1020" s="978">
        <v>1438</v>
      </c>
      <c r="C1020" s="978">
        <v>1438</v>
      </c>
      <c r="D1020" s="965" t="s">
        <v>2015</v>
      </c>
    </row>
    <row r="1021" spans="1:4" ht="11.25" customHeight="1" x14ac:dyDescent="0.25">
      <c r="A1021" s="1248"/>
      <c r="B1021" s="978">
        <v>100</v>
      </c>
      <c r="C1021" s="978">
        <v>100</v>
      </c>
      <c r="D1021" s="965" t="s">
        <v>4116</v>
      </c>
    </row>
    <row r="1022" spans="1:4" ht="11.25" customHeight="1" x14ac:dyDescent="0.25">
      <c r="A1022" s="1248"/>
      <c r="B1022" s="978">
        <v>301.01</v>
      </c>
      <c r="C1022" s="978">
        <v>251.61</v>
      </c>
      <c r="D1022" s="965" t="s">
        <v>4109</v>
      </c>
    </row>
    <row r="1023" spans="1:4" ht="11.25" customHeight="1" x14ac:dyDescent="0.25">
      <c r="A1023" s="1248"/>
      <c r="B1023" s="978">
        <v>977.47</v>
      </c>
      <c r="C1023" s="978">
        <v>977.47199999999998</v>
      </c>
      <c r="D1023" s="965" t="s">
        <v>720</v>
      </c>
    </row>
    <row r="1024" spans="1:4" ht="11.25" customHeight="1" x14ac:dyDescent="0.25">
      <c r="A1024" s="1248"/>
      <c r="B1024" s="978">
        <v>63271.69</v>
      </c>
      <c r="C1024" s="978">
        <v>63222.288000000008</v>
      </c>
      <c r="D1024" s="965" t="s">
        <v>11</v>
      </c>
    </row>
    <row r="1025" spans="1:4" ht="11.25" customHeight="1" x14ac:dyDescent="0.25">
      <c r="A1025" s="1250" t="s">
        <v>1089</v>
      </c>
      <c r="B1025" s="977">
        <v>7.51</v>
      </c>
      <c r="C1025" s="977">
        <v>7.51</v>
      </c>
      <c r="D1025" s="964" t="s">
        <v>717</v>
      </c>
    </row>
    <row r="1026" spans="1:4" ht="11.25" customHeight="1" x14ac:dyDescent="0.25">
      <c r="A1026" s="1248"/>
      <c r="B1026" s="978">
        <v>450</v>
      </c>
      <c r="C1026" s="978">
        <v>450</v>
      </c>
      <c r="D1026" s="965" t="s">
        <v>4136</v>
      </c>
    </row>
    <row r="1027" spans="1:4" ht="11.25" customHeight="1" x14ac:dyDescent="0.25">
      <c r="A1027" s="1248"/>
      <c r="B1027" s="978">
        <v>290</v>
      </c>
      <c r="C1027" s="978">
        <v>290</v>
      </c>
      <c r="D1027" s="965" t="s">
        <v>4137</v>
      </c>
    </row>
    <row r="1028" spans="1:4" ht="11.25" customHeight="1" x14ac:dyDescent="0.25">
      <c r="A1028" s="1248"/>
      <c r="B1028" s="978">
        <v>355.96</v>
      </c>
      <c r="C1028" s="978">
        <v>355.96</v>
      </c>
      <c r="D1028" s="965" t="s">
        <v>718</v>
      </c>
    </row>
    <row r="1029" spans="1:4" ht="11.25" customHeight="1" x14ac:dyDescent="0.25">
      <c r="A1029" s="1248"/>
      <c r="B1029" s="978">
        <v>23466.560000000001</v>
      </c>
      <c r="C1029" s="978">
        <v>23466.550999999999</v>
      </c>
      <c r="D1029" s="965" t="s">
        <v>726</v>
      </c>
    </row>
    <row r="1030" spans="1:4" ht="11.25" customHeight="1" x14ac:dyDescent="0.25">
      <c r="A1030" s="1248"/>
      <c r="B1030" s="978">
        <v>4987</v>
      </c>
      <c r="C1030" s="978">
        <v>4987</v>
      </c>
      <c r="D1030" s="965" t="s">
        <v>2013</v>
      </c>
    </row>
    <row r="1031" spans="1:4" ht="11.25" customHeight="1" x14ac:dyDescent="0.25">
      <c r="A1031" s="1248"/>
      <c r="B1031" s="978">
        <v>1163</v>
      </c>
      <c r="C1031" s="978">
        <v>1163</v>
      </c>
      <c r="D1031" s="965" t="s">
        <v>2014</v>
      </c>
    </row>
    <row r="1032" spans="1:4" ht="11.25" customHeight="1" x14ac:dyDescent="0.25">
      <c r="A1032" s="1248"/>
      <c r="B1032" s="978">
        <v>442.71000000000004</v>
      </c>
      <c r="C1032" s="978">
        <v>442.70580000000001</v>
      </c>
      <c r="D1032" s="965" t="s">
        <v>4108</v>
      </c>
    </row>
    <row r="1033" spans="1:4" ht="11.25" customHeight="1" x14ac:dyDescent="0.25">
      <c r="A1033" s="1248"/>
      <c r="B1033" s="978">
        <v>2136.66</v>
      </c>
      <c r="C1033" s="978">
        <v>2136.6581900000001</v>
      </c>
      <c r="D1033" s="965" t="s">
        <v>4138</v>
      </c>
    </row>
    <row r="1034" spans="1:4" ht="11.25" customHeight="1" x14ac:dyDescent="0.25">
      <c r="A1034" s="1248"/>
      <c r="B1034" s="978">
        <v>249.04</v>
      </c>
      <c r="C1034" s="978">
        <v>206.62662</v>
      </c>
      <c r="D1034" s="965" t="s">
        <v>4109</v>
      </c>
    </row>
    <row r="1035" spans="1:4" ht="11.25" customHeight="1" x14ac:dyDescent="0.25">
      <c r="A1035" s="1248"/>
      <c r="B1035" s="978">
        <v>445.35</v>
      </c>
      <c r="C1035" s="978">
        <v>445.34500000000003</v>
      </c>
      <c r="D1035" s="965" t="s">
        <v>720</v>
      </c>
    </row>
    <row r="1036" spans="1:4" ht="11.25" customHeight="1" x14ac:dyDescent="0.25">
      <c r="A1036" s="1251"/>
      <c r="B1036" s="979">
        <v>33993.79</v>
      </c>
      <c r="C1036" s="979">
        <v>33951.356609999995</v>
      </c>
      <c r="D1036" s="966" t="s">
        <v>11</v>
      </c>
    </row>
    <row r="1037" spans="1:4" ht="11.25" customHeight="1" x14ac:dyDescent="0.25">
      <c r="A1037" s="1248" t="s">
        <v>1119</v>
      </c>
      <c r="B1037" s="978">
        <v>65.2</v>
      </c>
      <c r="C1037" s="978">
        <v>65.2</v>
      </c>
      <c r="D1037" s="965" t="s">
        <v>4106</v>
      </c>
    </row>
    <row r="1038" spans="1:4" ht="21" x14ac:dyDescent="0.25">
      <c r="A1038" s="1248"/>
      <c r="B1038" s="978">
        <v>83.64</v>
      </c>
      <c r="C1038" s="978">
        <v>76.704000000000008</v>
      </c>
      <c r="D1038" s="965" t="s">
        <v>716</v>
      </c>
    </row>
    <row r="1039" spans="1:4" ht="11.25" customHeight="1" x14ac:dyDescent="0.25">
      <c r="A1039" s="1248"/>
      <c r="B1039" s="978">
        <v>28303.94</v>
      </c>
      <c r="C1039" s="978">
        <v>28303.932000000001</v>
      </c>
      <c r="D1039" s="965" t="s">
        <v>726</v>
      </c>
    </row>
    <row r="1040" spans="1:4" ht="11.25" customHeight="1" x14ac:dyDescent="0.25">
      <c r="A1040" s="1248"/>
      <c r="B1040" s="978">
        <v>6680</v>
      </c>
      <c r="C1040" s="978">
        <v>6680</v>
      </c>
      <c r="D1040" s="965" t="s">
        <v>2013</v>
      </c>
    </row>
    <row r="1041" spans="1:4" ht="11.25" customHeight="1" x14ac:dyDescent="0.25">
      <c r="A1041" s="1248"/>
      <c r="B1041" s="978">
        <v>540</v>
      </c>
      <c r="C1041" s="978">
        <v>540</v>
      </c>
      <c r="D1041" s="965" t="s">
        <v>2014</v>
      </c>
    </row>
    <row r="1042" spans="1:4" ht="11.25" customHeight="1" x14ac:dyDescent="0.25">
      <c r="A1042" s="1248"/>
      <c r="B1042" s="978">
        <v>189.12</v>
      </c>
      <c r="C1042" s="978">
        <v>171.078</v>
      </c>
      <c r="D1042" s="965" t="s">
        <v>4109</v>
      </c>
    </row>
    <row r="1043" spans="1:4" ht="11.25" customHeight="1" x14ac:dyDescent="0.25">
      <c r="A1043" s="1248"/>
      <c r="B1043" s="978">
        <v>593.36</v>
      </c>
      <c r="C1043" s="978">
        <v>593.35500000000002</v>
      </c>
      <c r="D1043" s="965" t="s">
        <v>720</v>
      </c>
    </row>
    <row r="1044" spans="1:4" ht="11.25" customHeight="1" x14ac:dyDescent="0.25">
      <c r="A1044" s="1248"/>
      <c r="B1044" s="978">
        <v>36455.26</v>
      </c>
      <c r="C1044" s="978">
        <v>36430.269</v>
      </c>
      <c r="D1044" s="965" t="s">
        <v>11</v>
      </c>
    </row>
    <row r="1045" spans="1:4" ht="11.25" customHeight="1" x14ac:dyDescent="0.25">
      <c r="A1045" s="1250" t="s">
        <v>1090</v>
      </c>
      <c r="B1045" s="977">
        <v>13.5</v>
      </c>
      <c r="C1045" s="977">
        <v>13.5</v>
      </c>
      <c r="D1045" s="964" t="s">
        <v>2011</v>
      </c>
    </row>
    <row r="1046" spans="1:4" ht="11.25" customHeight="1" x14ac:dyDescent="0.25">
      <c r="A1046" s="1248"/>
      <c r="B1046" s="978">
        <v>35</v>
      </c>
      <c r="C1046" s="978">
        <v>35</v>
      </c>
      <c r="D1046" s="965" t="s">
        <v>2012</v>
      </c>
    </row>
    <row r="1047" spans="1:4" ht="11.25" customHeight="1" x14ac:dyDescent="0.25">
      <c r="A1047" s="1248"/>
      <c r="B1047" s="978">
        <v>291.05</v>
      </c>
      <c r="C1047" s="978">
        <v>291.04700000000003</v>
      </c>
      <c r="D1047" s="965" t="s">
        <v>718</v>
      </c>
    </row>
    <row r="1048" spans="1:4" ht="11.25" customHeight="1" x14ac:dyDescent="0.25">
      <c r="A1048" s="1248"/>
      <c r="B1048" s="978">
        <v>32.6</v>
      </c>
      <c r="C1048" s="978">
        <v>32.6</v>
      </c>
      <c r="D1048" s="965" t="s">
        <v>4106</v>
      </c>
    </row>
    <row r="1049" spans="1:4" ht="11.25" customHeight="1" x14ac:dyDescent="0.25">
      <c r="A1049" s="1248"/>
      <c r="B1049" s="978">
        <v>29331.08</v>
      </c>
      <c r="C1049" s="978">
        <v>29331.079000000002</v>
      </c>
      <c r="D1049" s="965" t="s">
        <v>726</v>
      </c>
    </row>
    <row r="1050" spans="1:4" ht="11.25" customHeight="1" x14ac:dyDescent="0.25">
      <c r="A1050" s="1248"/>
      <c r="B1050" s="978">
        <v>8939</v>
      </c>
      <c r="C1050" s="978">
        <v>8939</v>
      </c>
      <c r="D1050" s="965" t="s">
        <v>2013</v>
      </c>
    </row>
    <row r="1051" spans="1:4" ht="11.25" customHeight="1" x14ac:dyDescent="0.25">
      <c r="A1051" s="1248"/>
      <c r="B1051" s="978">
        <v>2166</v>
      </c>
      <c r="C1051" s="978">
        <v>2166</v>
      </c>
      <c r="D1051" s="965" t="s">
        <v>2014</v>
      </c>
    </row>
    <row r="1052" spans="1:4" ht="11.25" customHeight="1" x14ac:dyDescent="0.25">
      <c r="A1052" s="1248"/>
      <c r="B1052" s="978">
        <v>739.31</v>
      </c>
      <c r="C1052" s="978">
        <v>739.30560000000003</v>
      </c>
      <c r="D1052" s="965" t="s">
        <v>4108</v>
      </c>
    </row>
    <row r="1053" spans="1:4" ht="11.25" customHeight="1" x14ac:dyDescent="0.25">
      <c r="A1053" s="1248"/>
      <c r="B1053" s="978">
        <v>259.41000000000003</v>
      </c>
      <c r="C1053" s="978">
        <v>245.22599999999997</v>
      </c>
      <c r="D1053" s="965" t="s">
        <v>4109</v>
      </c>
    </row>
    <row r="1054" spans="1:4" ht="11.25" customHeight="1" x14ac:dyDescent="0.25">
      <c r="A1054" s="1248"/>
      <c r="B1054" s="978">
        <v>607</v>
      </c>
      <c r="C1054" s="978">
        <v>606.99599999999998</v>
      </c>
      <c r="D1054" s="965" t="s">
        <v>720</v>
      </c>
    </row>
    <row r="1055" spans="1:4" ht="11.25" customHeight="1" x14ac:dyDescent="0.25">
      <c r="A1055" s="1251"/>
      <c r="B1055" s="979">
        <v>42413.950000000004</v>
      </c>
      <c r="C1055" s="979">
        <v>42399.753600000004</v>
      </c>
      <c r="D1055" s="966" t="s">
        <v>11</v>
      </c>
    </row>
    <row r="1056" spans="1:4" ht="11.25" customHeight="1" x14ac:dyDescent="0.25">
      <c r="A1056" s="1248" t="s">
        <v>1127</v>
      </c>
      <c r="B1056" s="978">
        <v>4800</v>
      </c>
      <c r="C1056" s="978">
        <v>4800</v>
      </c>
      <c r="D1056" s="965" t="s">
        <v>4139</v>
      </c>
    </row>
    <row r="1057" spans="1:4" ht="11.25" customHeight="1" x14ac:dyDescent="0.25">
      <c r="A1057" s="1248"/>
      <c r="B1057" s="978">
        <v>39</v>
      </c>
      <c r="C1057" s="978">
        <v>39</v>
      </c>
      <c r="D1057" s="965" t="s">
        <v>2011</v>
      </c>
    </row>
    <row r="1058" spans="1:4" ht="11.25" customHeight="1" x14ac:dyDescent="0.25">
      <c r="A1058" s="1248"/>
      <c r="B1058" s="978">
        <v>738.31</v>
      </c>
      <c r="C1058" s="978">
        <v>738.30899999999997</v>
      </c>
      <c r="D1058" s="965" t="s">
        <v>718</v>
      </c>
    </row>
    <row r="1059" spans="1:4" ht="11.25" customHeight="1" x14ac:dyDescent="0.25">
      <c r="A1059" s="1248"/>
      <c r="B1059" s="978">
        <v>56.6</v>
      </c>
      <c r="C1059" s="978">
        <v>56.6</v>
      </c>
      <c r="D1059" s="965" t="s">
        <v>4106</v>
      </c>
    </row>
    <row r="1060" spans="1:4" ht="11.25" customHeight="1" x14ac:dyDescent="0.25">
      <c r="A1060" s="1248"/>
      <c r="B1060" s="978">
        <v>49677.960000000006</v>
      </c>
      <c r="C1060" s="978">
        <v>49677.957999999999</v>
      </c>
      <c r="D1060" s="965" t="s">
        <v>726</v>
      </c>
    </row>
    <row r="1061" spans="1:4" ht="11.25" customHeight="1" x14ac:dyDescent="0.25">
      <c r="A1061" s="1248"/>
      <c r="B1061" s="978">
        <v>11269</v>
      </c>
      <c r="C1061" s="978">
        <v>11269</v>
      </c>
      <c r="D1061" s="965" t="s">
        <v>2013</v>
      </c>
    </row>
    <row r="1062" spans="1:4" ht="11.25" customHeight="1" x14ac:dyDescent="0.25">
      <c r="A1062" s="1248"/>
      <c r="B1062" s="978">
        <v>1866</v>
      </c>
      <c r="C1062" s="978">
        <v>1866</v>
      </c>
      <c r="D1062" s="965" t="s">
        <v>2014</v>
      </c>
    </row>
    <row r="1063" spans="1:4" ht="11.25" customHeight="1" x14ac:dyDescent="0.25">
      <c r="A1063" s="1248"/>
      <c r="B1063" s="978">
        <v>1235.53</v>
      </c>
      <c r="C1063" s="978">
        <v>1235.5266000000001</v>
      </c>
      <c r="D1063" s="965" t="s">
        <v>4108</v>
      </c>
    </row>
    <row r="1064" spans="1:4" ht="11.25" customHeight="1" x14ac:dyDescent="0.25">
      <c r="A1064" s="1248"/>
      <c r="B1064" s="978">
        <v>35.4</v>
      </c>
      <c r="C1064" s="978">
        <v>35.311999999999998</v>
      </c>
      <c r="D1064" s="965" t="s">
        <v>2022</v>
      </c>
    </row>
    <row r="1065" spans="1:4" ht="11.25" customHeight="1" x14ac:dyDescent="0.25">
      <c r="A1065" s="1248"/>
      <c r="B1065" s="978">
        <v>408.1</v>
      </c>
      <c r="C1065" s="978">
        <v>348.79300000000001</v>
      </c>
      <c r="D1065" s="965" t="s">
        <v>4109</v>
      </c>
    </row>
    <row r="1066" spans="1:4" ht="11.25" customHeight="1" x14ac:dyDescent="0.25">
      <c r="A1066" s="1248"/>
      <c r="B1066" s="978">
        <v>1008.39</v>
      </c>
      <c r="C1066" s="978">
        <v>1008.3920000000001</v>
      </c>
      <c r="D1066" s="965" t="s">
        <v>720</v>
      </c>
    </row>
    <row r="1067" spans="1:4" ht="11.25" customHeight="1" x14ac:dyDescent="0.25">
      <c r="A1067" s="1248"/>
      <c r="B1067" s="978">
        <v>71134.290000000008</v>
      </c>
      <c r="C1067" s="978">
        <v>71074.890599999999</v>
      </c>
      <c r="D1067" s="965" t="s">
        <v>11</v>
      </c>
    </row>
    <row r="1068" spans="1:4" ht="11.25" customHeight="1" x14ac:dyDescent="0.25">
      <c r="A1068" s="1250" t="s">
        <v>1073</v>
      </c>
      <c r="B1068" s="977">
        <v>13.5</v>
      </c>
      <c r="C1068" s="977">
        <v>13.5</v>
      </c>
      <c r="D1068" s="964" t="s">
        <v>2011</v>
      </c>
    </row>
    <row r="1069" spans="1:4" ht="11.25" customHeight="1" x14ac:dyDescent="0.25">
      <c r="A1069" s="1248"/>
      <c r="B1069" s="978">
        <v>171.28</v>
      </c>
      <c r="C1069" s="978">
        <v>171.28200000000001</v>
      </c>
      <c r="D1069" s="965" t="s">
        <v>718</v>
      </c>
    </row>
    <row r="1070" spans="1:4" ht="11.25" customHeight="1" x14ac:dyDescent="0.25">
      <c r="A1070" s="1248"/>
      <c r="B1070" s="978">
        <v>58.7</v>
      </c>
      <c r="C1070" s="978">
        <v>58.7</v>
      </c>
      <c r="D1070" s="965" t="s">
        <v>4106</v>
      </c>
    </row>
    <row r="1071" spans="1:4" ht="21" x14ac:dyDescent="0.25">
      <c r="A1071" s="1248"/>
      <c r="B1071" s="978">
        <v>79.02</v>
      </c>
      <c r="C1071" s="978">
        <v>67.456000000000003</v>
      </c>
      <c r="D1071" s="965" t="s">
        <v>716</v>
      </c>
    </row>
    <row r="1072" spans="1:4" ht="11.25" customHeight="1" x14ac:dyDescent="0.25">
      <c r="A1072" s="1248"/>
      <c r="B1072" s="978">
        <v>78801.740000000005</v>
      </c>
      <c r="C1072" s="978">
        <v>78801.739999999991</v>
      </c>
      <c r="D1072" s="965" t="s">
        <v>726</v>
      </c>
    </row>
    <row r="1073" spans="1:4" ht="11.25" customHeight="1" x14ac:dyDescent="0.25">
      <c r="A1073" s="1248"/>
      <c r="B1073" s="978">
        <v>10281</v>
      </c>
      <c r="C1073" s="978">
        <v>10281</v>
      </c>
      <c r="D1073" s="965" t="s">
        <v>2013</v>
      </c>
    </row>
    <row r="1074" spans="1:4" ht="11.25" customHeight="1" x14ac:dyDescent="0.25">
      <c r="A1074" s="1248"/>
      <c r="B1074" s="978">
        <v>2237</v>
      </c>
      <c r="C1074" s="978">
        <v>2237</v>
      </c>
      <c r="D1074" s="965" t="s">
        <v>2014</v>
      </c>
    </row>
    <row r="1075" spans="1:4" ht="11.25" customHeight="1" x14ac:dyDescent="0.25">
      <c r="A1075" s="1248"/>
      <c r="B1075" s="978">
        <v>1081.21</v>
      </c>
      <c r="C1075" s="978">
        <v>1081.2114000000001</v>
      </c>
      <c r="D1075" s="965" t="s">
        <v>4108</v>
      </c>
    </row>
    <row r="1076" spans="1:4" ht="11.25" customHeight="1" x14ac:dyDescent="0.25">
      <c r="A1076" s="1248"/>
      <c r="B1076" s="978">
        <v>299.2</v>
      </c>
      <c r="C1076" s="978">
        <v>299.2</v>
      </c>
      <c r="D1076" s="965" t="s">
        <v>719</v>
      </c>
    </row>
    <row r="1077" spans="1:4" ht="21" x14ac:dyDescent="0.25">
      <c r="A1077" s="1248"/>
      <c r="B1077" s="978">
        <v>1024</v>
      </c>
      <c r="C1077" s="978">
        <v>1024</v>
      </c>
      <c r="D1077" s="965" t="s">
        <v>2015</v>
      </c>
    </row>
    <row r="1078" spans="1:4" ht="11.25" customHeight="1" x14ac:dyDescent="0.25">
      <c r="A1078" s="1248"/>
      <c r="B1078" s="978">
        <v>790.1</v>
      </c>
      <c r="C1078" s="978">
        <v>790.1</v>
      </c>
      <c r="D1078" s="965" t="s">
        <v>2022</v>
      </c>
    </row>
    <row r="1079" spans="1:4" ht="11.25" customHeight="1" x14ac:dyDescent="0.25">
      <c r="A1079" s="1248"/>
      <c r="B1079" s="978">
        <v>100</v>
      </c>
      <c r="C1079" s="978">
        <v>100</v>
      </c>
      <c r="D1079" s="965" t="s">
        <v>4116</v>
      </c>
    </row>
    <row r="1080" spans="1:4" ht="11.25" customHeight="1" x14ac:dyDescent="0.25">
      <c r="A1080" s="1248"/>
      <c r="B1080" s="978">
        <v>545.46</v>
      </c>
      <c r="C1080" s="978">
        <v>477.72</v>
      </c>
      <c r="D1080" s="965" t="s">
        <v>4109</v>
      </c>
    </row>
    <row r="1081" spans="1:4" ht="11.25" customHeight="1" x14ac:dyDescent="0.25">
      <c r="A1081" s="1248"/>
      <c r="B1081" s="978">
        <v>1626.91</v>
      </c>
      <c r="C1081" s="978">
        <v>1626.905</v>
      </c>
      <c r="D1081" s="965" t="s">
        <v>720</v>
      </c>
    </row>
    <row r="1082" spans="1:4" ht="11.25" customHeight="1" x14ac:dyDescent="0.25">
      <c r="A1082" s="1251"/>
      <c r="B1082" s="979">
        <v>97109.120000000024</v>
      </c>
      <c r="C1082" s="979">
        <v>97029.814400000003</v>
      </c>
      <c r="D1082" s="966" t="s">
        <v>11</v>
      </c>
    </row>
    <row r="1083" spans="1:4" ht="11.25" customHeight="1" x14ac:dyDescent="0.25">
      <c r="A1083" s="1248" t="s">
        <v>1141</v>
      </c>
      <c r="B1083" s="978">
        <v>33.799999999999997</v>
      </c>
      <c r="C1083" s="978">
        <v>33.796999999999997</v>
      </c>
      <c r="D1083" s="965" t="s">
        <v>717</v>
      </c>
    </row>
    <row r="1084" spans="1:4" ht="11.25" customHeight="1" x14ac:dyDescent="0.25">
      <c r="A1084" s="1248"/>
      <c r="B1084" s="978">
        <v>4450</v>
      </c>
      <c r="C1084" s="978">
        <v>1300</v>
      </c>
      <c r="D1084" s="965" t="s">
        <v>4140</v>
      </c>
    </row>
    <row r="1085" spans="1:4" ht="11.25" customHeight="1" x14ac:dyDescent="0.25">
      <c r="A1085" s="1248"/>
      <c r="B1085" s="978">
        <v>22543.4</v>
      </c>
      <c r="C1085" s="978">
        <v>22543.401999999998</v>
      </c>
      <c r="D1085" s="965" t="s">
        <v>726</v>
      </c>
    </row>
    <row r="1086" spans="1:4" ht="11.25" customHeight="1" x14ac:dyDescent="0.25">
      <c r="A1086" s="1248"/>
      <c r="B1086" s="978">
        <v>2696</v>
      </c>
      <c r="C1086" s="978">
        <v>2696</v>
      </c>
      <c r="D1086" s="965" t="s">
        <v>2013</v>
      </c>
    </row>
    <row r="1087" spans="1:4" ht="11.25" customHeight="1" x14ac:dyDescent="0.25">
      <c r="A1087" s="1248"/>
      <c r="B1087" s="978">
        <v>632</v>
      </c>
      <c r="C1087" s="978">
        <v>632</v>
      </c>
      <c r="D1087" s="965" t="s">
        <v>2014</v>
      </c>
    </row>
    <row r="1088" spans="1:4" ht="11.25" customHeight="1" x14ac:dyDescent="0.25">
      <c r="A1088" s="1248"/>
      <c r="B1088" s="978">
        <v>200</v>
      </c>
      <c r="C1088" s="978">
        <v>200</v>
      </c>
      <c r="D1088" s="965" t="s">
        <v>4116</v>
      </c>
    </row>
    <row r="1089" spans="1:4" ht="11.25" customHeight="1" x14ac:dyDescent="0.25">
      <c r="A1089" s="1248"/>
      <c r="B1089" s="978">
        <v>97.56</v>
      </c>
      <c r="C1089" s="978">
        <v>84.215000000000003</v>
      </c>
      <c r="D1089" s="965" t="s">
        <v>4109</v>
      </c>
    </row>
    <row r="1090" spans="1:4" ht="11.25" customHeight="1" x14ac:dyDescent="0.25">
      <c r="A1090" s="1248"/>
      <c r="B1090" s="978">
        <v>436.62</v>
      </c>
      <c r="C1090" s="978">
        <v>436.62299999999999</v>
      </c>
      <c r="D1090" s="965" t="s">
        <v>720</v>
      </c>
    </row>
    <row r="1091" spans="1:4" ht="11.25" customHeight="1" x14ac:dyDescent="0.25">
      <c r="A1091" s="1248"/>
      <c r="B1091" s="978">
        <v>31089.38</v>
      </c>
      <c r="C1091" s="978">
        <v>27926.036999999997</v>
      </c>
      <c r="D1091" s="965" t="s">
        <v>11</v>
      </c>
    </row>
    <row r="1092" spans="1:4" ht="11.25" customHeight="1" x14ac:dyDescent="0.25">
      <c r="A1092" s="1250" t="s">
        <v>1087</v>
      </c>
      <c r="B1092" s="977">
        <v>218.72</v>
      </c>
      <c r="C1092" s="977">
        <v>218.72300000000001</v>
      </c>
      <c r="D1092" s="964" t="s">
        <v>718</v>
      </c>
    </row>
    <row r="1093" spans="1:4" ht="11.25" customHeight="1" x14ac:dyDescent="0.25">
      <c r="A1093" s="1248"/>
      <c r="B1093" s="978">
        <v>19.600000000000001</v>
      </c>
      <c r="C1093" s="978">
        <v>19.600000000000001</v>
      </c>
      <c r="D1093" s="965" t="s">
        <v>4106</v>
      </c>
    </row>
    <row r="1094" spans="1:4" ht="11.25" customHeight="1" x14ac:dyDescent="0.25">
      <c r="A1094" s="1248"/>
      <c r="B1094" s="978">
        <v>18512.449999999997</v>
      </c>
      <c r="C1094" s="978">
        <v>18512.444000000003</v>
      </c>
      <c r="D1094" s="965" t="s">
        <v>726</v>
      </c>
    </row>
    <row r="1095" spans="1:4" ht="11.25" customHeight="1" x14ac:dyDescent="0.25">
      <c r="A1095" s="1248"/>
      <c r="B1095" s="978">
        <v>2776</v>
      </c>
      <c r="C1095" s="978">
        <v>2776</v>
      </c>
      <c r="D1095" s="965" t="s">
        <v>2013</v>
      </c>
    </row>
    <row r="1096" spans="1:4" ht="11.25" customHeight="1" x14ac:dyDescent="0.25">
      <c r="A1096" s="1248"/>
      <c r="B1096" s="978">
        <v>501</v>
      </c>
      <c r="C1096" s="978">
        <v>501</v>
      </c>
      <c r="D1096" s="965" t="s">
        <v>2014</v>
      </c>
    </row>
    <row r="1097" spans="1:4" ht="11.25" customHeight="1" x14ac:dyDescent="0.25">
      <c r="A1097" s="1248"/>
      <c r="B1097" s="978">
        <v>525.31999999999994</v>
      </c>
      <c r="C1097" s="978">
        <v>525.31560000000002</v>
      </c>
      <c r="D1097" s="965" t="s">
        <v>4108</v>
      </c>
    </row>
    <row r="1098" spans="1:4" ht="11.25" customHeight="1" x14ac:dyDescent="0.25">
      <c r="A1098" s="1248"/>
      <c r="B1098" s="978">
        <v>230</v>
      </c>
      <c r="C1098" s="978">
        <v>230</v>
      </c>
      <c r="D1098" s="965" t="s">
        <v>4116</v>
      </c>
    </row>
    <row r="1099" spans="1:4" ht="11.25" customHeight="1" x14ac:dyDescent="0.25">
      <c r="A1099" s="1248"/>
      <c r="B1099" s="978">
        <v>128.13</v>
      </c>
      <c r="C1099" s="978">
        <v>112.01100000000001</v>
      </c>
      <c r="D1099" s="965" t="s">
        <v>4109</v>
      </c>
    </row>
    <row r="1100" spans="1:4" ht="11.25" customHeight="1" x14ac:dyDescent="0.25">
      <c r="A1100" s="1248"/>
      <c r="B1100" s="978">
        <v>393.62</v>
      </c>
      <c r="C1100" s="978">
        <v>393.61599999999999</v>
      </c>
      <c r="D1100" s="965" t="s">
        <v>720</v>
      </c>
    </row>
    <row r="1101" spans="1:4" ht="11.25" customHeight="1" x14ac:dyDescent="0.25">
      <c r="A1101" s="1251"/>
      <c r="B1101" s="979">
        <v>23304.839999999997</v>
      </c>
      <c r="C1101" s="979">
        <v>23288.709600000009</v>
      </c>
      <c r="D1101" s="966" t="s">
        <v>11</v>
      </c>
    </row>
    <row r="1102" spans="1:4" ht="11.25" customHeight="1" x14ac:dyDescent="0.25">
      <c r="A1102" s="1248" t="s">
        <v>4056</v>
      </c>
      <c r="B1102" s="978">
        <v>274.74</v>
      </c>
      <c r="C1102" s="978">
        <v>274.74303999999995</v>
      </c>
      <c r="D1102" s="965" t="s">
        <v>2042</v>
      </c>
    </row>
    <row r="1103" spans="1:4" ht="11.25" customHeight="1" x14ac:dyDescent="0.25">
      <c r="A1103" s="1248"/>
      <c r="B1103" s="978">
        <v>564.5</v>
      </c>
      <c r="C1103" s="978">
        <v>564.49759999999992</v>
      </c>
      <c r="D1103" s="965" t="s">
        <v>3733</v>
      </c>
    </row>
    <row r="1104" spans="1:4" ht="11.25" customHeight="1" x14ac:dyDescent="0.25">
      <c r="A1104" s="1248"/>
      <c r="B1104" s="978">
        <v>1060</v>
      </c>
      <c r="C1104" s="978">
        <v>1060</v>
      </c>
      <c r="D1104" s="965" t="s">
        <v>718</v>
      </c>
    </row>
    <row r="1105" spans="1:4" ht="11.25" customHeight="1" x14ac:dyDescent="0.25">
      <c r="A1105" s="1248"/>
      <c r="B1105" s="978">
        <v>39.1</v>
      </c>
      <c r="C1105" s="978">
        <v>39.1</v>
      </c>
      <c r="D1105" s="965" t="s">
        <v>4106</v>
      </c>
    </row>
    <row r="1106" spans="1:4" ht="11.25" customHeight="1" x14ac:dyDescent="0.25">
      <c r="A1106" s="1248"/>
      <c r="B1106" s="978">
        <v>80</v>
      </c>
      <c r="C1106" s="978">
        <v>80</v>
      </c>
      <c r="D1106" s="965" t="s">
        <v>2019</v>
      </c>
    </row>
    <row r="1107" spans="1:4" ht="11.25" customHeight="1" x14ac:dyDescent="0.25">
      <c r="A1107" s="1248"/>
      <c r="B1107" s="978">
        <v>40144.92</v>
      </c>
      <c r="C1107" s="978">
        <v>40144.915999999997</v>
      </c>
      <c r="D1107" s="965" t="s">
        <v>726</v>
      </c>
    </row>
    <row r="1108" spans="1:4" ht="11.25" customHeight="1" x14ac:dyDescent="0.25">
      <c r="A1108" s="1248"/>
      <c r="B1108" s="978">
        <v>9139</v>
      </c>
      <c r="C1108" s="978">
        <v>9139</v>
      </c>
      <c r="D1108" s="965" t="s">
        <v>2013</v>
      </c>
    </row>
    <row r="1109" spans="1:4" ht="11.25" customHeight="1" x14ac:dyDescent="0.25">
      <c r="A1109" s="1248"/>
      <c r="B1109" s="978">
        <v>2242</v>
      </c>
      <c r="C1109" s="978">
        <v>2242</v>
      </c>
      <c r="D1109" s="965" t="s">
        <v>2014</v>
      </c>
    </row>
    <row r="1110" spans="1:4" ht="11.25" customHeight="1" x14ac:dyDescent="0.25">
      <c r="A1110" s="1248"/>
      <c r="B1110" s="978">
        <v>111</v>
      </c>
      <c r="C1110" s="978">
        <v>111</v>
      </c>
      <c r="D1110" s="965" t="s">
        <v>382</v>
      </c>
    </row>
    <row r="1111" spans="1:4" ht="11.25" customHeight="1" x14ac:dyDescent="0.25">
      <c r="A1111" s="1248"/>
      <c r="B1111" s="978">
        <v>1585.98</v>
      </c>
      <c r="C1111" s="978">
        <v>1585.9749999999999</v>
      </c>
      <c r="D1111" s="965" t="s">
        <v>4108</v>
      </c>
    </row>
    <row r="1112" spans="1:4" ht="21" x14ac:dyDescent="0.25">
      <c r="A1112" s="1248"/>
      <c r="B1112" s="978">
        <v>1593</v>
      </c>
      <c r="C1112" s="978">
        <v>1593</v>
      </c>
      <c r="D1112" s="965" t="s">
        <v>2015</v>
      </c>
    </row>
    <row r="1113" spans="1:4" ht="11.25" customHeight="1" x14ac:dyDescent="0.25">
      <c r="A1113" s="1248"/>
      <c r="B1113" s="978">
        <v>193.93</v>
      </c>
      <c r="C1113" s="978">
        <v>193.91218000000001</v>
      </c>
      <c r="D1113" s="965" t="s">
        <v>2043</v>
      </c>
    </row>
    <row r="1114" spans="1:4" ht="11.25" customHeight="1" x14ac:dyDescent="0.25">
      <c r="A1114" s="1248"/>
      <c r="B1114" s="978">
        <v>230</v>
      </c>
      <c r="C1114" s="978">
        <v>230</v>
      </c>
      <c r="D1114" s="965" t="s">
        <v>4116</v>
      </c>
    </row>
    <row r="1115" spans="1:4" ht="11.25" customHeight="1" x14ac:dyDescent="0.25">
      <c r="A1115" s="1248"/>
      <c r="B1115" s="978">
        <v>318.85000000000002</v>
      </c>
      <c r="C1115" s="978">
        <v>177.64100000000002</v>
      </c>
      <c r="D1115" s="965" t="s">
        <v>4109</v>
      </c>
    </row>
    <row r="1116" spans="1:4" ht="11.25" customHeight="1" x14ac:dyDescent="0.25">
      <c r="A1116" s="1248"/>
      <c r="B1116" s="978">
        <v>847.53</v>
      </c>
      <c r="C1116" s="978">
        <v>847.52700000000004</v>
      </c>
      <c r="D1116" s="965" t="s">
        <v>720</v>
      </c>
    </row>
    <row r="1117" spans="1:4" ht="11.25" customHeight="1" x14ac:dyDescent="0.25">
      <c r="A1117" s="1248"/>
      <c r="B1117" s="978">
        <v>58424.549999999996</v>
      </c>
      <c r="C1117" s="978">
        <v>58283.311820000003</v>
      </c>
      <c r="D1117" s="965" t="s">
        <v>11</v>
      </c>
    </row>
    <row r="1118" spans="1:4" ht="21" x14ac:dyDescent="0.25">
      <c r="A1118" s="1250" t="s">
        <v>1117</v>
      </c>
      <c r="B1118" s="977">
        <v>104.45</v>
      </c>
      <c r="C1118" s="977">
        <v>104.44799999999999</v>
      </c>
      <c r="D1118" s="964" t="s">
        <v>716</v>
      </c>
    </row>
    <row r="1119" spans="1:4" ht="11.25" customHeight="1" x14ac:dyDescent="0.25">
      <c r="A1119" s="1248"/>
      <c r="B1119" s="978">
        <v>11.88</v>
      </c>
      <c r="C1119" s="978">
        <v>11.88</v>
      </c>
      <c r="D1119" s="965" t="s">
        <v>722</v>
      </c>
    </row>
    <row r="1120" spans="1:4" ht="11.25" customHeight="1" x14ac:dyDescent="0.25">
      <c r="A1120" s="1248"/>
      <c r="B1120" s="978">
        <v>44165.97</v>
      </c>
      <c r="C1120" s="978">
        <v>44165.966</v>
      </c>
      <c r="D1120" s="965" t="s">
        <v>726</v>
      </c>
    </row>
    <row r="1121" spans="1:4" ht="11.25" customHeight="1" x14ac:dyDescent="0.25">
      <c r="A1121" s="1248"/>
      <c r="B1121" s="978">
        <v>6979</v>
      </c>
      <c r="C1121" s="978">
        <v>6979</v>
      </c>
      <c r="D1121" s="965" t="s">
        <v>2013</v>
      </c>
    </row>
    <row r="1122" spans="1:4" ht="11.25" customHeight="1" x14ac:dyDescent="0.25">
      <c r="A1122" s="1248"/>
      <c r="B1122" s="978">
        <v>511</v>
      </c>
      <c r="C1122" s="978">
        <v>511</v>
      </c>
      <c r="D1122" s="965" t="s">
        <v>2014</v>
      </c>
    </row>
    <row r="1123" spans="1:4" ht="11.25" customHeight="1" x14ac:dyDescent="0.25">
      <c r="A1123" s="1248"/>
      <c r="B1123" s="978">
        <v>1347.4</v>
      </c>
      <c r="C1123" s="978">
        <v>1347.3893799999998</v>
      </c>
      <c r="D1123" s="965" t="s">
        <v>2044</v>
      </c>
    </row>
    <row r="1124" spans="1:4" ht="11.25" customHeight="1" x14ac:dyDescent="0.25">
      <c r="A1124" s="1248"/>
      <c r="B1124" s="978">
        <v>981.55000000000007</v>
      </c>
      <c r="C1124" s="978">
        <v>981.55199999999991</v>
      </c>
      <c r="D1124" s="965" t="s">
        <v>4108</v>
      </c>
    </row>
    <row r="1125" spans="1:4" ht="11.25" customHeight="1" x14ac:dyDescent="0.25">
      <c r="A1125" s="1248"/>
      <c r="B1125" s="978">
        <v>264.89999999999998</v>
      </c>
      <c r="C1125" s="978">
        <v>264.89999999999998</v>
      </c>
      <c r="D1125" s="965" t="s">
        <v>2022</v>
      </c>
    </row>
    <row r="1126" spans="1:4" ht="11.25" customHeight="1" x14ac:dyDescent="0.25">
      <c r="A1126" s="1248"/>
      <c r="B1126" s="978">
        <v>240.67</v>
      </c>
      <c r="C1126" s="978">
        <v>223.73099999999999</v>
      </c>
      <c r="D1126" s="965" t="s">
        <v>4109</v>
      </c>
    </row>
    <row r="1127" spans="1:4" ht="11.25" customHeight="1" x14ac:dyDescent="0.25">
      <c r="A1127" s="1248"/>
      <c r="B1127" s="978">
        <v>895.18</v>
      </c>
      <c r="C1127" s="978">
        <v>895.17700000000002</v>
      </c>
      <c r="D1127" s="965" t="s">
        <v>720</v>
      </c>
    </row>
    <row r="1128" spans="1:4" ht="11.25" customHeight="1" x14ac:dyDescent="0.25">
      <c r="A1128" s="1251"/>
      <c r="B1128" s="979">
        <v>55502</v>
      </c>
      <c r="C1128" s="979">
        <v>55485.04338000001</v>
      </c>
      <c r="D1128" s="966" t="s">
        <v>11</v>
      </c>
    </row>
    <row r="1129" spans="1:4" ht="11.25" customHeight="1" x14ac:dyDescent="0.25">
      <c r="A1129" s="1248" t="s">
        <v>1121</v>
      </c>
      <c r="B1129" s="978">
        <v>423.5</v>
      </c>
      <c r="C1129" s="978">
        <v>423.5</v>
      </c>
      <c r="D1129" s="965" t="s">
        <v>2011</v>
      </c>
    </row>
    <row r="1130" spans="1:4" ht="11.25" customHeight="1" x14ac:dyDescent="0.25">
      <c r="A1130" s="1248"/>
      <c r="B1130" s="978">
        <v>596.75</v>
      </c>
      <c r="C1130" s="978">
        <v>596.7334800000001</v>
      </c>
      <c r="D1130" s="965" t="s">
        <v>1934</v>
      </c>
    </row>
    <row r="1131" spans="1:4" ht="11.25" customHeight="1" x14ac:dyDescent="0.25">
      <c r="A1131" s="1248"/>
      <c r="B1131" s="978">
        <v>31.63</v>
      </c>
      <c r="C1131" s="978">
        <v>31.626999999999999</v>
      </c>
      <c r="D1131" s="965" t="s">
        <v>718</v>
      </c>
    </row>
    <row r="1132" spans="1:4" ht="11.25" customHeight="1" x14ac:dyDescent="0.25">
      <c r="A1132" s="1248"/>
      <c r="B1132" s="978">
        <v>7.4</v>
      </c>
      <c r="C1132" s="978">
        <v>5.9239999999999995</v>
      </c>
      <c r="D1132" s="965" t="s">
        <v>722</v>
      </c>
    </row>
    <row r="1133" spans="1:4" ht="11.25" customHeight="1" x14ac:dyDescent="0.25">
      <c r="A1133" s="1248"/>
      <c r="B1133" s="978">
        <v>36388.339999999997</v>
      </c>
      <c r="C1133" s="978">
        <v>36388.331999999995</v>
      </c>
      <c r="D1133" s="965" t="s">
        <v>726</v>
      </c>
    </row>
    <row r="1134" spans="1:4" ht="11.25" customHeight="1" x14ac:dyDescent="0.25">
      <c r="A1134" s="1248"/>
      <c r="B1134" s="978">
        <v>7107</v>
      </c>
      <c r="C1134" s="978">
        <v>7107</v>
      </c>
      <c r="D1134" s="965" t="s">
        <v>2013</v>
      </c>
    </row>
    <row r="1135" spans="1:4" ht="11.25" customHeight="1" x14ac:dyDescent="0.25">
      <c r="A1135" s="1248"/>
      <c r="B1135" s="978">
        <v>1659</v>
      </c>
      <c r="C1135" s="978">
        <v>1659</v>
      </c>
      <c r="D1135" s="965" t="s">
        <v>2014</v>
      </c>
    </row>
    <row r="1136" spans="1:4" ht="11.25" customHeight="1" x14ac:dyDescent="0.25">
      <c r="A1136" s="1248"/>
      <c r="B1136" s="978">
        <v>1033.75</v>
      </c>
      <c r="C1136" s="978">
        <v>1033.74054</v>
      </c>
      <c r="D1136" s="965" t="s">
        <v>4141</v>
      </c>
    </row>
    <row r="1137" spans="1:4" ht="11.25" customHeight="1" x14ac:dyDescent="0.25">
      <c r="A1137" s="1248"/>
      <c r="B1137" s="978">
        <v>900.42000000000007</v>
      </c>
      <c r="C1137" s="978">
        <v>900.41879999999992</v>
      </c>
      <c r="D1137" s="965" t="s">
        <v>4108</v>
      </c>
    </row>
    <row r="1138" spans="1:4" ht="11.25" customHeight="1" x14ac:dyDescent="0.25">
      <c r="A1138" s="1248"/>
      <c r="B1138" s="978">
        <v>2500</v>
      </c>
      <c r="C1138" s="978">
        <v>2500</v>
      </c>
      <c r="D1138" s="965" t="s">
        <v>2045</v>
      </c>
    </row>
    <row r="1139" spans="1:4" ht="11.25" customHeight="1" x14ac:dyDescent="0.25">
      <c r="A1139" s="1248"/>
      <c r="B1139" s="978">
        <v>311.39999999999998</v>
      </c>
      <c r="C1139" s="978">
        <v>279.09199999999998</v>
      </c>
      <c r="D1139" s="965" t="s">
        <v>4109</v>
      </c>
    </row>
    <row r="1140" spans="1:4" ht="11.25" customHeight="1" x14ac:dyDescent="0.25">
      <c r="A1140" s="1248"/>
      <c r="B1140" s="978">
        <v>685.41</v>
      </c>
      <c r="C1140" s="978">
        <v>685.40700000000004</v>
      </c>
      <c r="D1140" s="965" t="s">
        <v>720</v>
      </c>
    </row>
    <row r="1141" spans="1:4" ht="11.25" customHeight="1" x14ac:dyDescent="0.25">
      <c r="A1141" s="1248"/>
      <c r="B1141" s="978">
        <v>51644.6</v>
      </c>
      <c r="C1141" s="978">
        <v>51610.774819999991</v>
      </c>
      <c r="D1141" s="965" t="s">
        <v>11</v>
      </c>
    </row>
    <row r="1142" spans="1:4" ht="11.25" customHeight="1" x14ac:dyDescent="0.25">
      <c r="A1142" s="1250" t="s">
        <v>1123</v>
      </c>
      <c r="B1142" s="977">
        <v>1006.75</v>
      </c>
      <c r="C1142" s="977">
        <v>1006.749</v>
      </c>
      <c r="D1142" s="964" t="s">
        <v>718</v>
      </c>
    </row>
    <row r="1143" spans="1:4" ht="11.25" customHeight="1" x14ac:dyDescent="0.25">
      <c r="A1143" s="1248"/>
      <c r="B1143" s="978">
        <v>200.1</v>
      </c>
      <c r="C1143" s="978">
        <v>200.1</v>
      </c>
      <c r="D1143" s="965" t="s">
        <v>4106</v>
      </c>
    </row>
    <row r="1144" spans="1:4" ht="11.25" customHeight="1" x14ac:dyDescent="0.25">
      <c r="A1144" s="1248"/>
      <c r="B1144" s="978">
        <v>28138.240000000002</v>
      </c>
      <c r="C1144" s="978">
        <v>28138.242000000002</v>
      </c>
      <c r="D1144" s="965" t="s">
        <v>726</v>
      </c>
    </row>
    <row r="1145" spans="1:4" ht="11.25" customHeight="1" x14ac:dyDescent="0.25">
      <c r="A1145" s="1248"/>
      <c r="B1145" s="978">
        <v>12871</v>
      </c>
      <c r="C1145" s="978">
        <v>12871</v>
      </c>
      <c r="D1145" s="965" t="s">
        <v>2013</v>
      </c>
    </row>
    <row r="1146" spans="1:4" ht="11.25" customHeight="1" x14ac:dyDescent="0.25">
      <c r="A1146" s="1248"/>
      <c r="B1146" s="978">
        <v>952</v>
      </c>
      <c r="C1146" s="978">
        <v>951.19</v>
      </c>
      <c r="D1146" s="965" t="s">
        <v>2014</v>
      </c>
    </row>
    <row r="1147" spans="1:4" ht="21" x14ac:dyDescent="0.25">
      <c r="A1147" s="1248"/>
      <c r="B1147" s="978">
        <v>691</v>
      </c>
      <c r="C1147" s="978">
        <v>691</v>
      </c>
      <c r="D1147" s="965" t="s">
        <v>2015</v>
      </c>
    </row>
    <row r="1148" spans="1:4" ht="11.25" customHeight="1" x14ac:dyDescent="0.25">
      <c r="A1148" s="1248"/>
      <c r="B1148" s="978">
        <v>454.9</v>
      </c>
      <c r="C1148" s="978">
        <v>454.9</v>
      </c>
      <c r="D1148" s="965" t="s">
        <v>2022</v>
      </c>
    </row>
    <row r="1149" spans="1:4" ht="11.25" customHeight="1" x14ac:dyDescent="0.25">
      <c r="A1149" s="1248"/>
      <c r="B1149" s="978">
        <v>1144</v>
      </c>
      <c r="C1149" s="978">
        <v>1144</v>
      </c>
      <c r="D1149" s="965" t="s">
        <v>3677</v>
      </c>
    </row>
    <row r="1150" spans="1:4" ht="11.25" customHeight="1" x14ac:dyDescent="0.25">
      <c r="A1150" s="1248"/>
      <c r="B1150" s="978">
        <v>183.62</v>
      </c>
      <c r="C1150" s="978">
        <v>171.64399999999998</v>
      </c>
      <c r="D1150" s="965" t="s">
        <v>4109</v>
      </c>
    </row>
    <row r="1151" spans="1:4" ht="11.25" customHeight="1" x14ac:dyDescent="0.25">
      <c r="A1151" s="1248"/>
      <c r="B1151" s="978">
        <v>571.69000000000005</v>
      </c>
      <c r="C1151" s="978">
        <v>571.68499999999995</v>
      </c>
      <c r="D1151" s="965" t="s">
        <v>720</v>
      </c>
    </row>
    <row r="1152" spans="1:4" ht="11.25" customHeight="1" x14ac:dyDescent="0.25">
      <c r="A1152" s="1251"/>
      <c r="B1152" s="979">
        <v>46213.3</v>
      </c>
      <c r="C1152" s="979">
        <v>46200.509999999995</v>
      </c>
      <c r="D1152" s="966" t="s">
        <v>11</v>
      </c>
    </row>
    <row r="1153" spans="1:4" ht="11.25" customHeight="1" x14ac:dyDescent="0.25">
      <c r="A1153" s="1252" t="s">
        <v>1120</v>
      </c>
      <c r="B1153" s="978">
        <v>7.51</v>
      </c>
      <c r="C1153" s="978">
        <v>7.51</v>
      </c>
      <c r="D1153" s="965" t="s">
        <v>717</v>
      </c>
    </row>
    <row r="1154" spans="1:4" ht="11.25" customHeight="1" x14ac:dyDescent="0.25">
      <c r="A1154" s="1253"/>
      <c r="B1154" s="978">
        <v>851.62</v>
      </c>
      <c r="C1154" s="978">
        <v>851.62300000000005</v>
      </c>
      <c r="D1154" s="965" t="s">
        <v>718</v>
      </c>
    </row>
    <row r="1155" spans="1:4" ht="11.25" customHeight="1" x14ac:dyDescent="0.25">
      <c r="A1155" s="1253"/>
      <c r="B1155" s="978">
        <v>23.9</v>
      </c>
      <c r="C1155" s="978">
        <v>23.9</v>
      </c>
      <c r="D1155" s="965" t="s">
        <v>4106</v>
      </c>
    </row>
    <row r="1156" spans="1:4" ht="11.25" customHeight="1" x14ac:dyDescent="0.25">
      <c r="A1156" s="1253"/>
      <c r="B1156" s="978">
        <v>2.44</v>
      </c>
      <c r="C1156" s="978">
        <v>2.44</v>
      </c>
      <c r="D1156" s="965" t="s">
        <v>722</v>
      </c>
    </row>
    <row r="1157" spans="1:4" ht="11.25" customHeight="1" x14ac:dyDescent="0.25">
      <c r="A1157" s="1253"/>
      <c r="B1157" s="978">
        <v>34963.72</v>
      </c>
      <c r="C1157" s="978">
        <v>34963.714</v>
      </c>
      <c r="D1157" s="965" t="s">
        <v>726</v>
      </c>
    </row>
    <row r="1158" spans="1:4" ht="11.25" customHeight="1" x14ac:dyDescent="0.25">
      <c r="A1158" s="1253"/>
      <c r="B1158" s="978">
        <v>8164</v>
      </c>
      <c r="C1158" s="978">
        <v>8164</v>
      </c>
      <c r="D1158" s="965" t="s">
        <v>2013</v>
      </c>
    </row>
    <row r="1159" spans="1:4" ht="11.25" customHeight="1" x14ac:dyDescent="0.25">
      <c r="A1159" s="1253"/>
      <c r="B1159" s="978">
        <v>3755</v>
      </c>
      <c r="C1159" s="978">
        <v>3755</v>
      </c>
      <c r="D1159" s="965" t="s">
        <v>2014</v>
      </c>
    </row>
    <row r="1160" spans="1:4" ht="11.25" customHeight="1" x14ac:dyDescent="0.25">
      <c r="A1160" s="1253"/>
      <c r="B1160" s="978">
        <v>593.95000000000005</v>
      </c>
      <c r="C1160" s="978">
        <v>593.94600000000003</v>
      </c>
      <c r="D1160" s="965" t="s">
        <v>4108</v>
      </c>
    </row>
    <row r="1161" spans="1:4" ht="21" x14ac:dyDescent="0.25">
      <c r="A1161" s="1253"/>
      <c r="B1161" s="978">
        <v>332</v>
      </c>
      <c r="C1161" s="978">
        <v>332</v>
      </c>
      <c r="D1161" s="965" t="s">
        <v>2015</v>
      </c>
    </row>
    <row r="1162" spans="1:4" ht="11.25" customHeight="1" x14ac:dyDescent="0.25">
      <c r="A1162" s="1253"/>
      <c r="B1162" s="978">
        <v>327.5</v>
      </c>
      <c r="C1162" s="978">
        <v>327.5</v>
      </c>
      <c r="D1162" s="965" t="s">
        <v>2022</v>
      </c>
    </row>
    <row r="1163" spans="1:4" ht="11.25" customHeight="1" x14ac:dyDescent="0.25">
      <c r="A1163" s="1253"/>
      <c r="B1163" s="978">
        <v>450</v>
      </c>
      <c r="C1163" s="978">
        <v>450</v>
      </c>
      <c r="D1163" s="965" t="s">
        <v>3680</v>
      </c>
    </row>
    <row r="1164" spans="1:4" ht="11.25" customHeight="1" x14ac:dyDescent="0.25">
      <c r="A1164" s="1253"/>
      <c r="B1164" s="978">
        <v>252.71</v>
      </c>
      <c r="C1164" s="978">
        <v>206.54399999999998</v>
      </c>
      <c r="D1164" s="965" t="s">
        <v>4109</v>
      </c>
    </row>
    <row r="1165" spans="1:4" ht="11.25" customHeight="1" x14ac:dyDescent="0.25">
      <c r="A1165" s="1253"/>
      <c r="B1165" s="978">
        <v>711.62</v>
      </c>
      <c r="C1165" s="978">
        <v>711.61500000000001</v>
      </c>
      <c r="D1165" s="965" t="s">
        <v>720</v>
      </c>
    </row>
    <row r="1166" spans="1:4" ht="11.25" customHeight="1" x14ac:dyDescent="0.25">
      <c r="A1166" s="1254"/>
      <c r="B1166" s="978">
        <v>50435.97</v>
      </c>
      <c r="C1166" s="978">
        <v>50389.792000000001</v>
      </c>
      <c r="D1166" s="965" t="s">
        <v>11</v>
      </c>
    </row>
    <row r="1167" spans="1:4" ht="11.25" customHeight="1" x14ac:dyDescent="0.25">
      <c r="A1167" s="1250" t="s">
        <v>1104</v>
      </c>
      <c r="B1167" s="977">
        <v>15.02</v>
      </c>
      <c r="C1167" s="977">
        <v>15.021000000000001</v>
      </c>
      <c r="D1167" s="964" t="s">
        <v>717</v>
      </c>
    </row>
    <row r="1168" spans="1:4" ht="11.25" customHeight="1" x14ac:dyDescent="0.25">
      <c r="A1168" s="1248"/>
      <c r="B1168" s="978">
        <v>140</v>
      </c>
      <c r="C1168" s="978">
        <v>140</v>
      </c>
      <c r="D1168" s="965" t="s">
        <v>2011</v>
      </c>
    </row>
    <row r="1169" spans="1:4" ht="11.25" customHeight="1" x14ac:dyDescent="0.25">
      <c r="A1169" s="1248"/>
      <c r="B1169" s="978">
        <v>1060</v>
      </c>
      <c r="C1169" s="978">
        <v>1060</v>
      </c>
      <c r="D1169" s="965" t="s">
        <v>718</v>
      </c>
    </row>
    <row r="1170" spans="1:4" ht="11.25" customHeight="1" x14ac:dyDescent="0.25">
      <c r="A1170" s="1248"/>
      <c r="B1170" s="978">
        <v>58.7</v>
      </c>
      <c r="C1170" s="978">
        <v>58.7</v>
      </c>
      <c r="D1170" s="965" t="s">
        <v>4106</v>
      </c>
    </row>
    <row r="1171" spans="1:4" ht="11.25" customHeight="1" x14ac:dyDescent="0.25">
      <c r="A1171" s="1248"/>
      <c r="B1171" s="978">
        <v>3.17</v>
      </c>
      <c r="C1171" s="978">
        <v>3.169</v>
      </c>
      <c r="D1171" s="965" t="s">
        <v>722</v>
      </c>
    </row>
    <row r="1172" spans="1:4" ht="11.25" customHeight="1" x14ac:dyDescent="0.25">
      <c r="A1172" s="1248"/>
      <c r="B1172" s="978">
        <v>32411.97</v>
      </c>
      <c r="C1172" s="978">
        <v>32411.963</v>
      </c>
      <c r="D1172" s="965" t="s">
        <v>726</v>
      </c>
    </row>
    <row r="1173" spans="1:4" ht="11.25" customHeight="1" x14ac:dyDescent="0.25">
      <c r="A1173" s="1248"/>
      <c r="B1173" s="978">
        <v>9481</v>
      </c>
      <c r="C1173" s="978">
        <v>9481</v>
      </c>
      <c r="D1173" s="965" t="s">
        <v>2013</v>
      </c>
    </row>
    <row r="1174" spans="1:4" ht="11.25" customHeight="1" x14ac:dyDescent="0.25">
      <c r="A1174" s="1248"/>
      <c r="B1174" s="978">
        <v>1596</v>
      </c>
      <c r="C1174" s="978">
        <v>1596</v>
      </c>
      <c r="D1174" s="965" t="s">
        <v>2014</v>
      </c>
    </row>
    <row r="1175" spans="1:4" ht="11.25" customHeight="1" x14ac:dyDescent="0.25">
      <c r="A1175" s="1248"/>
      <c r="B1175" s="978">
        <v>1400</v>
      </c>
      <c r="C1175" s="978">
        <v>1400</v>
      </c>
      <c r="D1175" s="965" t="s">
        <v>4142</v>
      </c>
    </row>
    <row r="1176" spans="1:4" ht="11.25" customHeight="1" x14ac:dyDescent="0.25">
      <c r="A1176" s="1248"/>
      <c r="B1176" s="978">
        <v>207.35</v>
      </c>
      <c r="C1176" s="978">
        <v>174.577</v>
      </c>
      <c r="D1176" s="965" t="s">
        <v>4109</v>
      </c>
    </row>
    <row r="1177" spans="1:4" ht="11.25" customHeight="1" x14ac:dyDescent="0.25">
      <c r="A1177" s="1248"/>
      <c r="B1177" s="978">
        <v>675.87</v>
      </c>
      <c r="C1177" s="978">
        <v>675.86699999999996</v>
      </c>
      <c r="D1177" s="965" t="s">
        <v>720</v>
      </c>
    </row>
    <row r="1178" spans="1:4" ht="11.25" customHeight="1" x14ac:dyDescent="0.25">
      <c r="A1178" s="1251"/>
      <c r="B1178" s="979">
        <v>47049.08</v>
      </c>
      <c r="C1178" s="979">
        <v>47016.296999999999</v>
      </c>
      <c r="D1178" s="966" t="s">
        <v>11</v>
      </c>
    </row>
    <row r="1179" spans="1:4" ht="11.25" customHeight="1" x14ac:dyDescent="0.25">
      <c r="A1179" s="1248" t="s">
        <v>1097</v>
      </c>
      <c r="B1179" s="978">
        <v>270.55</v>
      </c>
      <c r="C1179" s="978">
        <v>270.54599999999999</v>
      </c>
      <c r="D1179" s="965" t="s">
        <v>718</v>
      </c>
    </row>
    <row r="1180" spans="1:4" ht="11.25" customHeight="1" x14ac:dyDescent="0.25">
      <c r="A1180" s="1248"/>
      <c r="B1180" s="978">
        <v>110.9</v>
      </c>
      <c r="C1180" s="978">
        <v>110.9</v>
      </c>
      <c r="D1180" s="965" t="s">
        <v>4106</v>
      </c>
    </row>
    <row r="1181" spans="1:4" ht="21" x14ac:dyDescent="0.25">
      <c r="A1181" s="1248"/>
      <c r="B1181" s="978">
        <v>62.83</v>
      </c>
      <c r="C1181" s="978">
        <v>62.832000000000001</v>
      </c>
      <c r="D1181" s="965" t="s">
        <v>716</v>
      </c>
    </row>
    <row r="1182" spans="1:4" ht="11.25" customHeight="1" x14ac:dyDescent="0.25">
      <c r="A1182" s="1248"/>
      <c r="B1182" s="978">
        <v>33847.760000000002</v>
      </c>
      <c r="C1182" s="978">
        <v>33847.758999999998</v>
      </c>
      <c r="D1182" s="965" t="s">
        <v>726</v>
      </c>
    </row>
    <row r="1183" spans="1:4" ht="11.25" customHeight="1" x14ac:dyDescent="0.25">
      <c r="A1183" s="1248"/>
      <c r="B1183" s="978">
        <v>4897</v>
      </c>
      <c r="C1183" s="978">
        <v>4897</v>
      </c>
      <c r="D1183" s="965" t="s">
        <v>2013</v>
      </c>
    </row>
    <row r="1184" spans="1:4" ht="11.25" customHeight="1" x14ac:dyDescent="0.25">
      <c r="A1184" s="1248"/>
      <c r="B1184" s="978">
        <v>1473</v>
      </c>
      <c r="C1184" s="978">
        <v>1473</v>
      </c>
      <c r="D1184" s="965" t="s">
        <v>2014</v>
      </c>
    </row>
    <row r="1185" spans="1:4" ht="11.25" customHeight="1" x14ac:dyDescent="0.25">
      <c r="A1185" s="1248"/>
      <c r="B1185" s="978">
        <v>6231</v>
      </c>
      <c r="C1185" s="978">
        <v>233.911</v>
      </c>
      <c r="D1185" s="965" t="s">
        <v>4143</v>
      </c>
    </row>
    <row r="1186" spans="1:4" ht="11.25" customHeight="1" x14ac:dyDescent="0.25">
      <c r="A1186" s="1248"/>
      <c r="B1186" s="978">
        <v>649.58999999999992</v>
      </c>
      <c r="C1186" s="978">
        <v>649.58759999999995</v>
      </c>
      <c r="D1186" s="965" t="s">
        <v>4108</v>
      </c>
    </row>
    <row r="1187" spans="1:4" ht="11.25" customHeight="1" x14ac:dyDescent="0.25">
      <c r="A1187" s="1248"/>
      <c r="B1187" s="978">
        <v>288.02</v>
      </c>
      <c r="C1187" s="978">
        <v>259.71199999999999</v>
      </c>
      <c r="D1187" s="965" t="s">
        <v>4109</v>
      </c>
    </row>
    <row r="1188" spans="1:4" ht="11.25" customHeight="1" x14ac:dyDescent="0.25">
      <c r="A1188" s="1248"/>
      <c r="B1188" s="978">
        <v>655.57</v>
      </c>
      <c r="C1188" s="978">
        <v>655.56500000000005</v>
      </c>
      <c r="D1188" s="965" t="s">
        <v>720</v>
      </c>
    </row>
    <row r="1189" spans="1:4" ht="11.25" customHeight="1" x14ac:dyDescent="0.25">
      <c r="A1189" s="1248"/>
      <c r="B1189" s="978">
        <v>48486.22</v>
      </c>
      <c r="C1189" s="978">
        <v>42460.812599999997</v>
      </c>
      <c r="D1189" s="965" t="s">
        <v>11</v>
      </c>
    </row>
    <row r="1190" spans="1:4" ht="11.25" customHeight="1" x14ac:dyDescent="0.25">
      <c r="A1190" s="1250" t="s">
        <v>1115</v>
      </c>
      <c r="B1190" s="977">
        <v>15.02</v>
      </c>
      <c r="C1190" s="977">
        <v>15.021000000000001</v>
      </c>
      <c r="D1190" s="964" t="s">
        <v>717</v>
      </c>
    </row>
    <row r="1191" spans="1:4" ht="11.25" customHeight="1" x14ac:dyDescent="0.25">
      <c r="A1191" s="1248"/>
      <c r="B1191" s="978">
        <v>1968.2</v>
      </c>
      <c r="C1191" s="978">
        <v>1968.2</v>
      </c>
      <c r="D1191" s="965" t="s">
        <v>2011</v>
      </c>
    </row>
    <row r="1192" spans="1:4" ht="11.25" customHeight="1" x14ac:dyDescent="0.25">
      <c r="A1192" s="1248"/>
      <c r="B1192" s="978">
        <v>872.96</v>
      </c>
      <c r="C1192" s="978">
        <v>872.95799999999997</v>
      </c>
      <c r="D1192" s="965" t="s">
        <v>718</v>
      </c>
    </row>
    <row r="1193" spans="1:4" ht="11.25" customHeight="1" x14ac:dyDescent="0.25">
      <c r="A1193" s="1248"/>
      <c r="B1193" s="978">
        <v>82.6</v>
      </c>
      <c r="C1193" s="978">
        <v>82.6</v>
      </c>
      <c r="D1193" s="965" t="s">
        <v>4106</v>
      </c>
    </row>
    <row r="1194" spans="1:4" ht="11.25" customHeight="1" x14ac:dyDescent="0.25">
      <c r="A1194" s="1248"/>
      <c r="B1194" s="978">
        <v>24.5</v>
      </c>
      <c r="C1194" s="978">
        <v>24.5</v>
      </c>
      <c r="D1194" s="965" t="s">
        <v>2019</v>
      </c>
    </row>
    <row r="1195" spans="1:4" ht="11.25" customHeight="1" x14ac:dyDescent="0.25">
      <c r="A1195" s="1248"/>
      <c r="B1195" s="978">
        <v>80</v>
      </c>
      <c r="C1195" s="978">
        <v>80</v>
      </c>
      <c r="D1195" s="965" t="s">
        <v>2033</v>
      </c>
    </row>
    <row r="1196" spans="1:4" ht="11.25" customHeight="1" x14ac:dyDescent="0.25">
      <c r="A1196" s="1248"/>
      <c r="B1196" s="978">
        <v>34689.75</v>
      </c>
      <c r="C1196" s="978">
        <v>34689.75</v>
      </c>
      <c r="D1196" s="965" t="s">
        <v>726</v>
      </c>
    </row>
    <row r="1197" spans="1:4" ht="11.25" customHeight="1" x14ac:dyDescent="0.25">
      <c r="A1197" s="1248"/>
      <c r="B1197" s="978">
        <v>9409</v>
      </c>
      <c r="C1197" s="978">
        <v>9409</v>
      </c>
      <c r="D1197" s="965" t="s">
        <v>2013</v>
      </c>
    </row>
    <row r="1198" spans="1:4" ht="11.25" customHeight="1" x14ac:dyDescent="0.25">
      <c r="A1198" s="1248"/>
      <c r="B1198" s="978">
        <v>1122</v>
      </c>
      <c r="C1198" s="978">
        <v>1122</v>
      </c>
      <c r="D1198" s="965" t="s">
        <v>2014</v>
      </c>
    </row>
    <row r="1199" spans="1:4" ht="11.25" customHeight="1" x14ac:dyDescent="0.25">
      <c r="A1199" s="1248"/>
      <c r="B1199" s="978">
        <v>838.76</v>
      </c>
      <c r="C1199" s="978">
        <v>838.75920000000008</v>
      </c>
      <c r="D1199" s="965" t="s">
        <v>4108</v>
      </c>
    </row>
    <row r="1200" spans="1:4" ht="11.25" customHeight="1" x14ac:dyDescent="0.25">
      <c r="A1200" s="1248"/>
      <c r="B1200" s="978">
        <v>242.92</v>
      </c>
      <c r="C1200" s="978">
        <v>229.01000000000002</v>
      </c>
      <c r="D1200" s="965" t="s">
        <v>4109</v>
      </c>
    </row>
    <row r="1201" spans="1:4" ht="11.25" customHeight="1" x14ac:dyDescent="0.25">
      <c r="A1201" s="1248"/>
      <c r="B1201" s="978">
        <v>712.57</v>
      </c>
      <c r="C1201" s="978">
        <v>712.56500000000005</v>
      </c>
      <c r="D1201" s="965" t="s">
        <v>720</v>
      </c>
    </row>
    <row r="1202" spans="1:4" ht="11.25" customHeight="1" x14ac:dyDescent="0.25">
      <c r="A1202" s="1251"/>
      <c r="B1202" s="979">
        <v>50058.28</v>
      </c>
      <c r="C1202" s="979">
        <v>50044.363200000007</v>
      </c>
      <c r="D1202" s="966" t="s">
        <v>11</v>
      </c>
    </row>
    <row r="1203" spans="1:4" ht="11.25" customHeight="1" x14ac:dyDescent="0.25">
      <c r="A1203" s="1248" t="s">
        <v>1110</v>
      </c>
      <c r="B1203" s="978">
        <v>501.13</v>
      </c>
      <c r="C1203" s="978">
        <v>501.13</v>
      </c>
      <c r="D1203" s="965" t="s">
        <v>2011</v>
      </c>
    </row>
    <row r="1204" spans="1:4" ht="11.25" customHeight="1" x14ac:dyDescent="0.25">
      <c r="A1204" s="1248"/>
      <c r="B1204" s="978">
        <v>784.51</v>
      </c>
      <c r="C1204" s="978">
        <v>784.51</v>
      </c>
      <c r="D1204" s="965" t="s">
        <v>718</v>
      </c>
    </row>
    <row r="1205" spans="1:4" ht="11.25" customHeight="1" x14ac:dyDescent="0.25">
      <c r="A1205" s="1248"/>
      <c r="B1205" s="978">
        <v>58.7</v>
      </c>
      <c r="C1205" s="978">
        <v>58.7</v>
      </c>
      <c r="D1205" s="965" t="s">
        <v>4106</v>
      </c>
    </row>
    <row r="1206" spans="1:4" ht="21" x14ac:dyDescent="0.25">
      <c r="A1206" s="1248"/>
      <c r="B1206" s="978">
        <v>67.459999999999994</v>
      </c>
      <c r="C1206" s="978">
        <v>67.456000000000003</v>
      </c>
      <c r="D1206" s="965" t="s">
        <v>716</v>
      </c>
    </row>
    <row r="1207" spans="1:4" ht="11.25" customHeight="1" x14ac:dyDescent="0.25">
      <c r="A1207" s="1248"/>
      <c r="B1207" s="978">
        <v>50</v>
      </c>
      <c r="C1207" s="978">
        <v>50</v>
      </c>
      <c r="D1207" s="965" t="s">
        <v>2024</v>
      </c>
    </row>
    <row r="1208" spans="1:4" ht="11.25" customHeight="1" x14ac:dyDescent="0.25">
      <c r="A1208" s="1248"/>
      <c r="B1208" s="978">
        <v>800</v>
      </c>
      <c r="C1208" s="978">
        <v>800</v>
      </c>
      <c r="D1208" s="965" t="s">
        <v>2037</v>
      </c>
    </row>
    <row r="1209" spans="1:4" ht="11.25" customHeight="1" x14ac:dyDescent="0.25">
      <c r="A1209" s="1248"/>
      <c r="B1209" s="978">
        <v>2.85</v>
      </c>
      <c r="C1209" s="978">
        <v>2.85</v>
      </c>
      <c r="D1209" s="965" t="s">
        <v>722</v>
      </c>
    </row>
    <row r="1210" spans="1:4" ht="11.25" customHeight="1" x14ac:dyDescent="0.25">
      <c r="A1210" s="1248"/>
      <c r="B1210" s="978">
        <v>44681.340000000004</v>
      </c>
      <c r="C1210" s="978">
        <v>44681.341</v>
      </c>
      <c r="D1210" s="965" t="s">
        <v>726</v>
      </c>
    </row>
    <row r="1211" spans="1:4" ht="11.25" customHeight="1" x14ac:dyDescent="0.25">
      <c r="A1211" s="1248"/>
      <c r="B1211" s="978">
        <v>9378</v>
      </c>
      <c r="C1211" s="978">
        <v>9378</v>
      </c>
      <c r="D1211" s="965" t="s">
        <v>2013</v>
      </c>
    </row>
    <row r="1212" spans="1:4" ht="11.25" customHeight="1" x14ac:dyDescent="0.25">
      <c r="A1212" s="1248"/>
      <c r="B1212" s="978">
        <v>799</v>
      </c>
      <c r="C1212" s="978">
        <v>799</v>
      </c>
      <c r="D1212" s="965" t="s">
        <v>2014</v>
      </c>
    </row>
    <row r="1213" spans="1:4" ht="11.25" customHeight="1" x14ac:dyDescent="0.25">
      <c r="A1213" s="1248"/>
      <c r="B1213" s="978">
        <v>932.07</v>
      </c>
      <c r="C1213" s="978">
        <v>932.06431999999995</v>
      </c>
      <c r="D1213" s="965" t="s">
        <v>2046</v>
      </c>
    </row>
    <row r="1214" spans="1:4" ht="11.25" customHeight="1" x14ac:dyDescent="0.25">
      <c r="A1214" s="1248"/>
      <c r="B1214" s="978">
        <v>1500</v>
      </c>
      <c r="C1214" s="978">
        <v>213.76187999999999</v>
      </c>
      <c r="D1214" s="965" t="s">
        <v>4144</v>
      </c>
    </row>
    <row r="1215" spans="1:4" ht="11.25" customHeight="1" x14ac:dyDescent="0.25">
      <c r="A1215" s="1248"/>
      <c r="B1215" s="978">
        <v>975.24</v>
      </c>
      <c r="C1215" s="978">
        <v>975.2328</v>
      </c>
      <c r="D1215" s="965" t="s">
        <v>4108</v>
      </c>
    </row>
    <row r="1216" spans="1:4" ht="11.25" customHeight="1" x14ac:dyDescent="0.25">
      <c r="A1216" s="1248"/>
      <c r="B1216" s="978">
        <v>479.8</v>
      </c>
      <c r="C1216" s="978">
        <v>479.8</v>
      </c>
      <c r="D1216" s="965" t="s">
        <v>2022</v>
      </c>
    </row>
    <row r="1217" spans="1:4" ht="11.25" customHeight="1" x14ac:dyDescent="0.25">
      <c r="A1217" s="1248"/>
      <c r="B1217" s="978">
        <v>377.98</v>
      </c>
      <c r="C1217" s="978">
        <v>314.98599999999999</v>
      </c>
      <c r="D1217" s="965" t="s">
        <v>4109</v>
      </c>
    </row>
    <row r="1218" spans="1:4" ht="11.25" customHeight="1" x14ac:dyDescent="0.25">
      <c r="A1218" s="1248"/>
      <c r="B1218" s="978">
        <v>859.9</v>
      </c>
      <c r="C1218" s="978">
        <v>859.90099999999995</v>
      </c>
      <c r="D1218" s="965" t="s">
        <v>720</v>
      </c>
    </row>
    <row r="1219" spans="1:4" ht="11.25" customHeight="1" x14ac:dyDescent="0.25">
      <c r="A1219" s="1248"/>
      <c r="B1219" s="978">
        <v>62247.98000000001</v>
      </c>
      <c r="C1219" s="978">
        <v>60898.732999999993</v>
      </c>
      <c r="D1219" s="965" t="s">
        <v>11</v>
      </c>
    </row>
    <row r="1220" spans="1:4" ht="11.25" customHeight="1" x14ac:dyDescent="0.25">
      <c r="A1220" s="1250" t="s">
        <v>1125</v>
      </c>
      <c r="B1220" s="977">
        <v>10</v>
      </c>
      <c r="C1220" s="977">
        <v>10</v>
      </c>
      <c r="D1220" s="964" t="s">
        <v>2011</v>
      </c>
    </row>
    <row r="1221" spans="1:4" ht="11.25" customHeight="1" x14ac:dyDescent="0.25">
      <c r="A1221" s="1248"/>
      <c r="B1221" s="978">
        <v>70</v>
      </c>
      <c r="C1221" s="978">
        <v>70</v>
      </c>
      <c r="D1221" s="965" t="s">
        <v>2012</v>
      </c>
    </row>
    <row r="1222" spans="1:4" ht="11.25" customHeight="1" x14ac:dyDescent="0.25">
      <c r="A1222" s="1248"/>
      <c r="B1222" s="978">
        <v>7</v>
      </c>
      <c r="C1222" s="978">
        <v>7</v>
      </c>
      <c r="D1222" s="965" t="s">
        <v>722</v>
      </c>
    </row>
    <row r="1223" spans="1:4" ht="11.25" customHeight="1" x14ac:dyDescent="0.25">
      <c r="A1223" s="1248"/>
      <c r="B1223" s="978">
        <v>21161.61</v>
      </c>
      <c r="C1223" s="978">
        <v>21161.606</v>
      </c>
      <c r="D1223" s="965" t="s">
        <v>726</v>
      </c>
    </row>
    <row r="1224" spans="1:4" ht="11.25" customHeight="1" x14ac:dyDescent="0.25">
      <c r="A1224" s="1248"/>
      <c r="B1224" s="978">
        <v>5667</v>
      </c>
      <c r="C1224" s="978">
        <v>5667</v>
      </c>
      <c r="D1224" s="965" t="s">
        <v>2013</v>
      </c>
    </row>
    <row r="1225" spans="1:4" ht="11.25" customHeight="1" x14ac:dyDescent="0.25">
      <c r="A1225" s="1248"/>
      <c r="B1225" s="978">
        <v>546</v>
      </c>
      <c r="C1225" s="978">
        <v>546</v>
      </c>
      <c r="D1225" s="965" t="s">
        <v>2014</v>
      </c>
    </row>
    <row r="1226" spans="1:4" ht="11.25" customHeight="1" x14ac:dyDescent="0.25">
      <c r="A1226" s="1248"/>
      <c r="B1226" s="978">
        <v>509.48</v>
      </c>
      <c r="C1226" s="978">
        <v>509.47979999999995</v>
      </c>
      <c r="D1226" s="965" t="s">
        <v>4108</v>
      </c>
    </row>
    <row r="1227" spans="1:4" ht="11.25" customHeight="1" x14ac:dyDescent="0.25">
      <c r="A1227" s="1248"/>
      <c r="B1227" s="978">
        <v>215.26</v>
      </c>
      <c r="C1227" s="978">
        <v>175.928</v>
      </c>
      <c r="D1227" s="965" t="s">
        <v>4109</v>
      </c>
    </row>
    <row r="1228" spans="1:4" ht="11.25" customHeight="1" x14ac:dyDescent="0.25">
      <c r="A1228" s="1248"/>
      <c r="B1228" s="978">
        <v>376.82</v>
      </c>
      <c r="C1228" s="978">
        <v>376.815</v>
      </c>
      <c r="D1228" s="965" t="s">
        <v>720</v>
      </c>
    </row>
    <row r="1229" spans="1:4" ht="11.25" customHeight="1" x14ac:dyDescent="0.25">
      <c r="A1229" s="1251"/>
      <c r="B1229" s="979">
        <v>28563.17</v>
      </c>
      <c r="C1229" s="979">
        <v>28523.828799999999</v>
      </c>
      <c r="D1229" s="966" t="s">
        <v>11</v>
      </c>
    </row>
    <row r="1230" spans="1:4" ht="11.25" customHeight="1" x14ac:dyDescent="0.25">
      <c r="A1230" s="1248" t="s">
        <v>1084</v>
      </c>
      <c r="B1230" s="978">
        <v>410.88</v>
      </c>
      <c r="C1230" s="978">
        <v>410.88</v>
      </c>
      <c r="D1230" s="965" t="s">
        <v>718</v>
      </c>
    </row>
    <row r="1231" spans="1:4" ht="11.25" customHeight="1" x14ac:dyDescent="0.25">
      <c r="A1231" s="1248"/>
      <c r="B1231" s="978">
        <v>80</v>
      </c>
      <c r="C1231" s="978">
        <v>80</v>
      </c>
      <c r="D1231" s="965" t="s">
        <v>2033</v>
      </c>
    </row>
    <row r="1232" spans="1:4" ht="11.25" customHeight="1" x14ac:dyDescent="0.25">
      <c r="A1232" s="1248"/>
      <c r="B1232" s="978">
        <v>1.68</v>
      </c>
      <c r="C1232" s="978">
        <v>1.6779999999999999</v>
      </c>
      <c r="D1232" s="965" t="s">
        <v>722</v>
      </c>
    </row>
    <row r="1233" spans="1:4" ht="11.25" customHeight="1" x14ac:dyDescent="0.25">
      <c r="A1233" s="1248"/>
      <c r="B1233" s="978">
        <v>13656.02</v>
      </c>
      <c r="C1233" s="978">
        <v>13656.011999999999</v>
      </c>
      <c r="D1233" s="965" t="s">
        <v>726</v>
      </c>
    </row>
    <row r="1234" spans="1:4" ht="11.25" customHeight="1" x14ac:dyDescent="0.25">
      <c r="A1234" s="1248"/>
      <c r="B1234" s="978">
        <v>3280</v>
      </c>
      <c r="C1234" s="978">
        <v>3280</v>
      </c>
      <c r="D1234" s="965" t="s">
        <v>2013</v>
      </c>
    </row>
    <row r="1235" spans="1:4" ht="11.25" customHeight="1" x14ac:dyDescent="0.25">
      <c r="A1235" s="1248"/>
      <c r="B1235" s="978">
        <v>518</v>
      </c>
      <c r="C1235" s="978">
        <v>518</v>
      </c>
      <c r="D1235" s="965" t="s">
        <v>2014</v>
      </c>
    </row>
    <row r="1236" spans="1:4" ht="11.25" customHeight="1" x14ac:dyDescent="0.25">
      <c r="A1236" s="1248"/>
      <c r="B1236" s="978">
        <v>3100</v>
      </c>
      <c r="C1236" s="978">
        <v>3100</v>
      </c>
      <c r="D1236" s="965" t="s">
        <v>2047</v>
      </c>
    </row>
    <row r="1237" spans="1:4" ht="11.25" customHeight="1" x14ac:dyDescent="0.25">
      <c r="A1237" s="1248"/>
      <c r="B1237" s="978">
        <v>377.35</v>
      </c>
      <c r="C1237" s="978">
        <v>377.34539999999998</v>
      </c>
      <c r="D1237" s="965" t="s">
        <v>4108</v>
      </c>
    </row>
    <row r="1238" spans="1:4" ht="21" x14ac:dyDescent="0.25">
      <c r="A1238" s="1248"/>
      <c r="B1238" s="978">
        <v>1032</v>
      </c>
      <c r="C1238" s="978">
        <v>1032</v>
      </c>
      <c r="D1238" s="965" t="s">
        <v>2015</v>
      </c>
    </row>
    <row r="1239" spans="1:4" ht="11.25" customHeight="1" x14ac:dyDescent="0.25">
      <c r="A1239" s="1248"/>
      <c r="B1239" s="978">
        <v>100</v>
      </c>
      <c r="C1239" s="978">
        <v>100</v>
      </c>
      <c r="D1239" s="965" t="s">
        <v>4116</v>
      </c>
    </row>
    <row r="1240" spans="1:4" ht="11.25" customHeight="1" x14ac:dyDescent="0.25">
      <c r="A1240" s="1248"/>
      <c r="B1240" s="978">
        <v>141.21</v>
      </c>
      <c r="C1240" s="978">
        <v>114.80500000000001</v>
      </c>
      <c r="D1240" s="965" t="s">
        <v>4109</v>
      </c>
    </row>
    <row r="1241" spans="1:4" ht="11.25" customHeight="1" x14ac:dyDescent="0.25">
      <c r="A1241" s="1248"/>
      <c r="B1241" s="978">
        <v>338.98</v>
      </c>
      <c r="C1241" s="978">
        <v>338.976</v>
      </c>
      <c r="D1241" s="965" t="s">
        <v>720</v>
      </c>
    </row>
    <row r="1242" spans="1:4" ht="11.25" customHeight="1" x14ac:dyDescent="0.25">
      <c r="A1242" s="1248"/>
      <c r="B1242" s="978">
        <v>23036.12</v>
      </c>
      <c r="C1242" s="978">
        <v>23009.696399999997</v>
      </c>
      <c r="D1242" s="965" t="s">
        <v>11</v>
      </c>
    </row>
    <row r="1243" spans="1:4" ht="11.25" customHeight="1" x14ac:dyDescent="0.25">
      <c r="A1243" s="1250" t="s">
        <v>1116</v>
      </c>
      <c r="B1243" s="977">
        <v>144.47999999999999</v>
      </c>
      <c r="C1243" s="977">
        <v>144.47999999999999</v>
      </c>
      <c r="D1243" s="964" t="s">
        <v>2011</v>
      </c>
    </row>
    <row r="1244" spans="1:4" ht="11.25" customHeight="1" x14ac:dyDescent="0.25">
      <c r="A1244" s="1248"/>
      <c r="B1244" s="978">
        <v>60</v>
      </c>
      <c r="C1244" s="978">
        <v>60</v>
      </c>
      <c r="D1244" s="965" t="s">
        <v>2012</v>
      </c>
    </row>
    <row r="1245" spans="1:4" ht="11.25" customHeight="1" x14ac:dyDescent="0.25">
      <c r="A1245" s="1248"/>
      <c r="B1245" s="978">
        <v>792.7</v>
      </c>
      <c r="C1245" s="978">
        <v>792.69899999999996</v>
      </c>
      <c r="D1245" s="965" t="s">
        <v>718</v>
      </c>
    </row>
    <row r="1246" spans="1:4" ht="11.25" customHeight="1" x14ac:dyDescent="0.25">
      <c r="A1246" s="1248"/>
      <c r="B1246" s="978">
        <v>30.4</v>
      </c>
      <c r="C1246" s="978">
        <v>30.4</v>
      </c>
      <c r="D1246" s="965" t="s">
        <v>4106</v>
      </c>
    </row>
    <row r="1247" spans="1:4" ht="11.25" customHeight="1" x14ac:dyDescent="0.25">
      <c r="A1247" s="1248"/>
      <c r="B1247" s="978">
        <v>25782.36</v>
      </c>
      <c r="C1247" s="978">
        <v>25782.362000000001</v>
      </c>
      <c r="D1247" s="965" t="s">
        <v>726</v>
      </c>
    </row>
    <row r="1248" spans="1:4" ht="11.25" customHeight="1" x14ac:dyDescent="0.25">
      <c r="A1248" s="1248"/>
      <c r="B1248" s="978">
        <v>8409</v>
      </c>
      <c r="C1248" s="978">
        <v>8409</v>
      </c>
      <c r="D1248" s="965" t="s">
        <v>2013</v>
      </c>
    </row>
    <row r="1249" spans="1:4" ht="11.25" customHeight="1" x14ac:dyDescent="0.25">
      <c r="A1249" s="1248"/>
      <c r="B1249" s="978">
        <v>1411</v>
      </c>
      <c r="C1249" s="978">
        <v>1411</v>
      </c>
      <c r="D1249" s="965" t="s">
        <v>2014</v>
      </c>
    </row>
    <row r="1250" spans="1:4" ht="11.25" customHeight="1" x14ac:dyDescent="0.25">
      <c r="A1250" s="1248"/>
      <c r="B1250" s="978">
        <v>1500</v>
      </c>
      <c r="C1250" s="978">
        <v>1500</v>
      </c>
      <c r="D1250" s="965" t="s">
        <v>4145</v>
      </c>
    </row>
    <row r="1251" spans="1:4" ht="11.25" customHeight="1" x14ac:dyDescent="0.25">
      <c r="A1251" s="1248"/>
      <c r="B1251" s="978">
        <v>426.8</v>
      </c>
      <c r="C1251" s="978">
        <v>426.8</v>
      </c>
      <c r="D1251" s="965" t="s">
        <v>2022</v>
      </c>
    </row>
    <row r="1252" spans="1:4" ht="11.25" customHeight="1" x14ac:dyDescent="0.25">
      <c r="A1252" s="1248"/>
      <c r="B1252" s="978">
        <v>198.7</v>
      </c>
      <c r="C1252" s="978">
        <v>173.71100000000001</v>
      </c>
      <c r="D1252" s="965" t="s">
        <v>4109</v>
      </c>
    </row>
    <row r="1253" spans="1:4" ht="11.25" customHeight="1" x14ac:dyDescent="0.25">
      <c r="A1253" s="1248"/>
      <c r="B1253" s="978">
        <v>543.69000000000005</v>
      </c>
      <c r="C1253" s="978">
        <v>543.68700000000001</v>
      </c>
      <c r="D1253" s="965" t="s">
        <v>720</v>
      </c>
    </row>
    <row r="1254" spans="1:4" ht="11.25" customHeight="1" x14ac:dyDescent="0.25">
      <c r="A1254" s="1251"/>
      <c r="B1254" s="979">
        <v>39299.130000000005</v>
      </c>
      <c r="C1254" s="979">
        <v>39274.13900000001</v>
      </c>
      <c r="D1254" s="966" t="s">
        <v>11</v>
      </c>
    </row>
    <row r="1255" spans="1:4" ht="11.25" customHeight="1" x14ac:dyDescent="0.25">
      <c r="A1255" s="1248" t="s">
        <v>2048</v>
      </c>
      <c r="B1255" s="978">
        <v>80</v>
      </c>
      <c r="C1255" s="978">
        <v>80</v>
      </c>
      <c r="D1255" s="965" t="s">
        <v>2033</v>
      </c>
    </row>
    <row r="1256" spans="1:4" ht="11.25" customHeight="1" x14ac:dyDescent="0.25">
      <c r="A1256" s="1248"/>
      <c r="B1256" s="978">
        <v>17701.559999999998</v>
      </c>
      <c r="C1256" s="978">
        <v>17701.563999999998</v>
      </c>
      <c r="D1256" s="965" t="s">
        <v>726</v>
      </c>
    </row>
    <row r="1257" spans="1:4" ht="11.25" customHeight="1" x14ac:dyDescent="0.25">
      <c r="A1257" s="1248"/>
      <c r="B1257" s="978">
        <v>6024</v>
      </c>
      <c r="C1257" s="978">
        <v>6024</v>
      </c>
      <c r="D1257" s="965" t="s">
        <v>2013</v>
      </c>
    </row>
    <row r="1258" spans="1:4" ht="11.25" customHeight="1" x14ac:dyDescent="0.25">
      <c r="A1258" s="1248"/>
      <c r="B1258" s="978">
        <v>428</v>
      </c>
      <c r="C1258" s="978">
        <v>428</v>
      </c>
      <c r="D1258" s="965" t="s">
        <v>2014</v>
      </c>
    </row>
    <row r="1259" spans="1:4" ht="21" x14ac:dyDescent="0.25">
      <c r="A1259" s="1248"/>
      <c r="B1259" s="978">
        <v>626</v>
      </c>
      <c r="C1259" s="978">
        <v>626</v>
      </c>
      <c r="D1259" s="965" t="s">
        <v>2015</v>
      </c>
    </row>
    <row r="1260" spans="1:4" ht="11.25" customHeight="1" x14ac:dyDescent="0.25">
      <c r="A1260" s="1248"/>
      <c r="B1260" s="978">
        <v>223.34</v>
      </c>
      <c r="C1260" s="978">
        <v>223.339</v>
      </c>
      <c r="D1260" s="965" t="s">
        <v>4109</v>
      </c>
    </row>
    <row r="1261" spans="1:4" ht="11.25" customHeight="1" x14ac:dyDescent="0.25">
      <c r="A1261" s="1248"/>
      <c r="B1261" s="978">
        <v>324.01</v>
      </c>
      <c r="C1261" s="978">
        <v>324.01299999999998</v>
      </c>
      <c r="D1261" s="965" t="s">
        <v>720</v>
      </c>
    </row>
    <row r="1262" spans="1:4" ht="11.25" customHeight="1" x14ac:dyDescent="0.25">
      <c r="A1262" s="1248"/>
      <c r="B1262" s="978">
        <v>25406.92</v>
      </c>
      <c r="C1262" s="978">
        <v>25406.915999999997</v>
      </c>
      <c r="D1262" s="965" t="s">
        <v>11</v>
      </c>
    </row>
    <row r="1263" spans="1:4" ht="11.25" customHeight="1" x14ac:dyDescent="0.25">
      <c r="A1263" s="1252" t="s">
        <v>1114</v>
      </c>
      <c r="B1263" s="977">
        <v>7.51</v>
      </c>
      <c r="C1263" s="977">
        <v>7.51</v>
      </c>
      <c r="D1263" s="964" t="s">
        <v>717</v>
      </c>
    </row>
    <row r="1264" spans="1:4" ht="11.25" customHeight="1" x14ac:dyDescent="0.25">
      <c r="A1264" s="1253"/>
      <c r="B1264" s="978">
        <v>12.77</v>
      </c>
      <c r="C1264" s="978">
        <v>12.765000000000001</v>
      </c>
      <c r="D1264" s="965" t="s">
        <v>722</v>
      </c>
    </row>
    <row r="1265" spans="1:4" ht="11.25" customHeight="1" x14ac:dyDescent="0.25">
      <c r="A1265" s="1253"/>
      <c r="B1265" s="978">
        <v>25601.8</v>
      </c>
      <c r="C1265" s="978">
        <v>25601.796999999999</v>
      </c>
      <c r="D1265" s="965" t="s">
        <v>726</v>
      </c>
    </row>
    <row r="1266" spans="1:4" ht="11.25" customHeight="1" x14ac:dyDescent="0.25">
      <c r="A1266" s="1253"/>
      <c r="B1266" s="978">
        <v>6746</v>
      </c>
      <c r="C1266" s="978">
        <v>6746</v>
      </c>
      <c r="D1266" s="965" t="s">
        <v>2013</v>
      </c>
    </row>
    <row r="1267" spans="1:4" ht="11.25" customHeight="1" x14ac:dyDescent="0.25">
      <c r="A1267" s="1253"/>
      <c r="B1267" s="978">
        <v>827</v>
      </c>
      <c r="C1267" s="978">
        <v>827</v>
      </c>
      <c r="D1267" s="965" t="s">
        <v>2014</v>
      </c>
    </row>
    <row r="1268" spans="1:4" ht="11.25" customHeight="1" x14ac:dyDescent="0.25">
      <c r="A1268" s="1253"/>
      <c r="B1268" s="978">
        <v>500</v>
      </c>
      <c r="C1268" s="978">
        <v>500</v>
      </c>
      <c r="D1268" s="965" t="s">
        <v>2020</v>
      </c>
    </row>
    <row r="1269" spans="1:4" ht="11.25" customHeight="1" x14ac:dyDescent="0.25">
      <c r="A1269" s="1253"/>
      <c r="B1269" s="978">
        <v>591.61</v>
      </c>
      <c r="C1269" s="978">
        <v>591.60480000000007</v>
      </c>
      <c r="D1269" s="965" t="s">
        <v>4108</v>
      </c>
    </row>
    <row r="1270" spans="1:4" ht="11.25" customHeight="1" x14ac:dyDescent="0.25">
      <c r="A1270" s="1253"/>
      <c r="B1270" s="978">
        <v>28</v>
      </c>
      <c r="C1270" s="978">
        <v>28</v>
      </c>
      <c r="D1270" s="965" t="s">
        <v>2050</v>
      </c>
    </row>
    <row r="1271" spans="1:4" ht="11.25" customHeight="1" x14ac:dyDescent="0.25">
      <c r="A1271" s="1253"/>
      <c r="B1271" s="978">
        <v>500</v>
      </c>
      <c r="C1271" s="978">
        <v>500</v>
      </c>
      <c r="D1271" s="965" t="s">
        <v>3680</v>
      </c>
    </row>
    <row r="1272" spans="1:4" ht="11.25" customHeight="1" x14ac:dyDescent="0.25">
      <c r="A1272" s="1253"/>
      <c r="B1272" s="978">
        <v>169.65</v>
      </c>
      <c r="C1272" s="978">
        <v>135.595</v>
      </c>
      <c r="D1272" s="965" t="s">
        <v>4109</v>
      </c>
    </row>
    <row r="1273" spans="1:4" ht="11.25" customHeight="1" x14ac:dyDescent="0.25">
      <c r="A1273" s="1253"/>
      <c r="B1273" s="978">
        <v>520.95000000000005</v>
      </c>
      <c r="C1273" s="978">
        <v>520.95100000000002</v>
      </c>
      <c r="D1273" s="965" t="s">
        <v>720</v>
      </c>
    </row>
    <row r="1274" spans="1:4" ht="11.25" customHeight="1" x14ac:dyDescent="0.25">
      <c r="A1274" s="1254"/>
      <c r="B1274" s="979">
        <v>35505.29</v>
      </c>
      <c r="C1274" s="979">
        <v>35471.222800000003</v>
      </c>
      <c r="D1274" s="966" t="s">
        <v>11</v>
      </c>
    </row>
    <row r="1275" spans="1:4" ht="11.25" customHeight="1" x14ac:dyDescent="0.25">
      <c r="A1275" s="1248" t="s">
        <v>1113</v>
      </c>
      <c r="B1275" s="978">
        <v>653.34</v>
      </c>
      <c r="C1275" s="978">
        <v>653.33950000000004</v>
      </c>
      <c r="D1275" s="965" t="s">
        <v>4146</v>
      </c>
    </row>
    <row r="1276" spans="1:4" ht="11.25" customHeight="1" x14ac:dyDescent="0.25">
      <c r="A1276" s="1248"/>
      <c r="B1276" s="978">
        <v>50</v>
      </c>
      <c r="C1276" s="978">
        <v>48.173000000000002</v>
      </c>
      <c r="D1276" s="965" t="s">
        <v>2012</v>
      </c>
    </row>
    <row r="1277" spans="1:4" ht="11.25" customHeight="1" x14ac:dyDescent="0.25">
      <c r="A1277" s="1248"/>
      <c r="B1277" s="978">
        <v>497.03</v>
      </c>
      <c r="C1277" s="978">
        <v>497.03</v>
      </c>
      <c r="D1277" s="965" t="s">
        <v>718</v>
      </c>
    </row>
    <row r="1278" spans="1:4" ht="11.25" customHeight="1" x14ac:dyDescent="0.25">
      <c r="A1278" s="1248"/>
      <c r="B1278" s="978">
        <v>39.1</v>
      </c>
      <c r="C1278" s="978">
        <v>39.1</v>
      </c>
      <c r="D1278" s="965" t="s">
        <v>4106</v>
      </c>
    </row>
    <row r="1279" spans="1:4" ht="21" x14ac:dyDescent="0.25">
      <c r="A1279" s="1248"/>
      <c r="B1279" s="978">
        <v>58.21</v>
      </c>
      <c r="C1279" s="978">
        <v>53.583999999999996</v>
      </c>
      <c r="D1279" s="965" t="s">
        <v>716</v>
      </c>
    </row>
    <row r="1280" spans="1:4" ht="11.25" customHeight="1" x14ac:dyDescent="0.25">
      <c r="A1280" s="1248"/>
      <c r="B1280" s="978">
        <v>23611.58</v>
      </c>
      <c r="C1280" s="978">
        <v>23611.574000000001</v>
      </c>
      <c r="D1280" s="965" t="s">
        <v>726</v>
      </c>
    </row>
    <row r="1281" spans="1:4" ht="11.25" customHeight="1" x14ac:dyDescent="0.25">
      <c r="A1281" s="1248"/>
      <c r="B1281" s="978">
        <v>6204</v>
      </c>
      <c r="C1281" s="978">
        <v>6204</v>
      </c>
      <c r="D1281" s="965" t="s">
        <v>2013</v>
      </c>
    </row>
    <row r="1282" spans="1:4" ht="11.25" customHeight="1" x14ac:dyDescent="0.25">
      <c r="A1282" s="1248"/>
      <c r="B1282" s="978">
        <v>788</v>
      </c>
      <c r="C1282" s="978">
        <v>788</v>
      </c>
      <c r="D1282" s="965" t="s">
        <v>2014</v>
      </c>
    </row>
    <row r="1283" spans="1:4" ht="11.25" customHeight="1" x14ac:dyDescent="0.25">
      <c r="A1283" s="1248"/>
      <c r="B1283" s="978">
        <v>584.27</v>
      </c>
      <c r="C1283" s="978">
        <v>584.26379999999995</v>
      </c>
      <c r="D1283" s="965" t="s">
        <v>4108</v>
      </c>
    </row>
    <row r="1284" spans="1:4" ht="11.25" customHeight="1" x14ac:dyDescent="0.25">
      <c r="A1284" s="1248"/>
      <c r="B1284" s="978">
        <v>230</v>
      </c>
      <c r="C1284" s="978">
        <v>230</v>
      </c>
      <c r="D1284" s="965" t="s">
        <v>4116</v>
      </c>
    </row>
    <row r="1285" spans="1:4" ht="11.25" customHeight="1" x14ac:dyDescent="0.25">
      <c r="A1285" s="1248"/>
      <c r="B1285" s="978">
        <v>202.92</v>
      </c>
      <c r="C1285" s="978">
        <v>164.93100000000001</v>
      </c>
      <c r="D1285" s="965" t="s">
        <v>4109</v>
      </c>
    </row>
    <row r="1286" spans="1:4" ht="11.25" customHeight="1" x14ac:dyDescent="0.25">
      <c r="A1286" s="1248"/>
      <c r="B1286" s="978">
        <v>490.19</v>
      </c>
      <c r="C1286" s="978">
        <v>490.19299999999998</v>
      </c>
      <c r="D1286" s="965" t="s">
        <v>720</v>
      </c>
    </row>
    <row r="1287" spans="1:4" ht="11.25" customHeight="1" x14ac:dyDescent="0.25">
      <c r="A1287" s="1248"/>
      <c r="B1287" s="978">
        <v>33408.640000000007</v>
      </c>
      <c r="C1287" s="978">
        <v>33364.188300000002</v>
      </c>
      <c r="D1287" s="965" t="s">
        <v>11</v>
      </c>
    </row>
    <row r="1288" spans="1:4" ht="11.25" customHeight="1" x14ac:dyDescent="0.25">
      <c r="A1288" s="1250" t="s">
        <v>1102</v>
      </c>
      <c r="B1288" s="977">
        <v>350</v>
      </c>
      <c r="C1288" s="977">
        <v>350</v>
      </c>
      <c r="D1288" s="964" t="s">
        <v>2011</v>
      </c>
    </row>
    <row r="1289" spans="1:4" ht="11.25" customHeight="1" x14ac:dyDescent="0.25">
      <c r="A1289" s="1248"/>
      <c r="B1289" s="978">
        <v>151.86000000000001</v>
      </c>
      <c r="C1289" s="978">
        <v>151.85599999999999</v>
      </c>
      <c r="D1289" s="965" t="s">
        <v>718</v>
      </c>
    </row>
    <row r="1290" spans="1:4" ht="11.25" customHeight="1" x14ac:dyDescent="0.25">
      <c r="A1290" s="1248"/>
      <c r="B1290" s="978">
        <v>23.03</v>
      </c>
      <c r="C1290" s="978">
        <v>21.280999999999999</v>
      </c>
      <c r="D1290" s="965" t="s">
        <v>722</v>
      </c>
    </row>
    <row r="1291" spans="1:4" ht="11.25" customHeight="1" x14ac:dyDescent="0.25">
      <c r="A1291" s="1248"/>
      <c r="B1291" s="978">
        <v>16261</v>
      </c>
      <c r="C1291" s="978">
        <v>16261.001</v>
      </c>
      <c r="D1291" s="965" t="s">
        <v>726</v>
      </c>
    </row>
    <row r="1292" spans="1:4" ht="11.25" customHeight="1" x14ac:dyDescent="0.25">
      <c r="A1292" s="1248"/>
      <c r="B1292" s="978">
        <v>4449</v>
      </c>
      <c r="C1292" s="978">
        <v>4449</v>
      </c>
      <c r="D1292" s="965" t="s">
        <v>2013</v>
      </c>
    </row>
    <row r="1293" spans="1:4" ht="11.25" customHeight="1" x14ac:dyDescent="0.25">
      <c r="A1293" s="1248"/>
      <c r="B1293" s="978">
        <v>1026</v>
      </c>
      <c r="C1293" s="978">
        <v>1019.8334599999999</v>
      </c>
      <c r="D1293" s="965" t="s">
        <v>2014</v>
      </c>
    </row>
    <row r="1294" spans="1:4" ht="11.25" customHeight="1" x14ac:dyDescent="0.25">
      <c r="A1294" s="1248"/>
      <c r="B1294" s="978">
        <v>478.21000000000004</v>
      </c>
      <c r="C1294" s="978">
        <v>478.21200000000005</v>
      </c>
      <c r="D1294" s="965" t="s">
        <v>4108</v>
      </c>
    </row>
    <row r="1295" spans="1:4" ht="21" x14ac:dyDescent="0.25">
      <c r="A1295" s="1248"/>
      <c r="B1295" s="978">
        <v>2620</v>
      </c>
      <c r="C1295" s="978">
        <v>2620</v>
      </c>
      <c r="D1295" s="965" t="s">
        <v>2015</v>
      </c>
    </row>
    <row r="1296" spans="1:4" ht="11.25" customHeight="1" x14ac:dyDescent="0.25">
      <c r="A1296" s="1248"/>
      <c r="B1296" s="978">
        <v>188.3</v>
      </c>
      <c r="C1296" s="978">
        <v>188.3</v>
      </c>
      <c r="D1296" s="965" t="s">
        <v>2022</v>
      </c>
    </row>
    <row r="1297" spans="1:4" ht="11.25" customHeight="1" x14ac:dyDescent="0.25">
      <c r="A1297" s="1248"/>
      <c r="B1297" s="978">
        <v>171.82</v>
      </c>
      <c r="C1297" s="978">
        <v>134.172</v>
      </c>
      <c r="D1297" s="965" t="s">
        <v>4109</v>
      </c>
    </row>
    <row r="1298" spans="1:4" ht="11.25" customHeight="1" x14ac:dyDescent="0.25">
      <c r="A1298" s="1248"/>
      <c r="B1298" s="978">
        <v>391.59</v>
      </c>
      <c r="C1298" s="978">
        <v>391.59199999999998</v>
      </c>
      <c r="D1298" s="965" t="s">
        <v>720</v>
      </c>
    </row>
    <row r="1299" spans="1:4" ht="11.25" customHeight="1" x14ac:dyDescent="0.25">
      <c r="A1299" s="1251"/>
      <c r="B1299" s="979">
        <v>26110.809999999998</v>
      </c>
      <c r="C1299" s="979">
        <v>26065.247459999999</v>
      </c>
      <c r="D1299" s="966" t="s">
        <v>11</v>
      </c>
    </row>
    <row r="1300" spans="1:4" ht="11.25" customHeight="1" x14ac:dyDescent="0.25">
      <c r="A1300" s="1248" t="s">
        <v>1041</v>
      </c>
      <c r="B1300" s="978">
        <v>164.13</v>
      </c>
      <c r="C1300" s="978">
        <v>164.13362000000001</v>
      </c>
      <c r="D1300" s="965" t="s">
        <v>2042</v>
      </c>
    </row>
    <row r="1301" spans="1:4" ht="11.25" customHeight="1" x14ac:dyDescent="0.25">
      <c r="A1301" s="1248"/>
      <c r="B1301" s="978">
        <v>1518.1799999999998</v>
      </c>
      <c r="C1301" s="978">
        <v>1518.1780000000001</v>
      </c>
      <c r="D1301" s="965" t="s">
        <v>3733</v>
      </c>
    </row>
    <row r="1302" spans="1:4" ht="11.25" customHeight="1" x14ac:dyDescent="0.25">
      <c r="A1302" s="1248"/>
      <c r="B1302" s="978">
        <v>18545.95</v>
      </c>
      <c r="C1302" s="978">
        <v>18545.936999999998</v>
      </c>
      <c r="D1302" s="965" t="s">
        <v>726</v>
      </c>
    </row>
    <row r="1303" spans="1:4" ht="11.25" customHeight="1" x14ac:dyDescent="0.25">
      <c r="A1303" s="1248"/>
      <c r="B1303" s="978">
        <v>2232</v>
      </c>
      <c r="C1303" s="978">
        <v>2232</v>
      </c>
      <c r="D1303" s="965" t="s">
        <v>2013</v>
      </c>
    </row>
    <row r="1304" spans="1:4" ht="11.25" customHeight="1" x14ac:dyDescent="0.25">
      <c r="A1304" s="1248"/>
      <c r="B1304" s="978">
        <v>238</v>
      </c>
      <c r="C1304" s="978">
        <v>238</v>
      </c>
      <c r="D1304" s="965" t="s">
        <v>2014</v>
      </c>
    </row>
    <row r="1305" spans="1:4" ht="11.25" customHeight="1" x14ac:dyDescent="0.25">
      <c r="A1305" s="1248"/>
      <c r="B1305" s="978">
        <v>360.4</v>
      </c>
      <c r="C1305" s="978">
        <v>360.4</v>
      </c>
      <c r="D1305" s="965" t="s">
        <v>2022</v>
      </c>
    </row>
    <row r="1306" spans="1:4" ht="11.25" customHeight="1" x14ac:dyDescent="0.25">
      <c r="A1306" s="1248"/>
      <c r="B1306" s="978">
        <v>79.11</v>
      </c>
      <c r="C1306" s="978">
        <v>79.111000000000004</v>
      </c>
      <c r="D1306" s="965" t="s">
        <v>4109</v>
      </c>
    </row>
    <row r="1307" spans="1:4" ht="11.25" customHeight="1" x14ac:dyDescent="0.25">
      <c r="A1307" s="1248"/>
      <c r="B1307" s="978">
        <v>354.12</v>
      </c>
      <c r="C1307" s="978">
        <v>354.12400000000002</v>
      </c>
      <c r="D1307" s="965" t="s">
        <v>720</v>
      </c>
    </row>
    <row r="1308" spans="1:4" ht="11.25" customHeight="1" x14ac:dyDescent="0.25">
      <c r="A1308" s="1248"/>
      <c r="B1308" s="978">
        <v>23491.890000000003</v>
      </c>
      <c r="C1308" s="978">
        <v>23491.883620000001</v>
      </c>
      <c r="D1308" s="965" t="s">
        <v>11</v>
      </c>
    </row>
    <row r="1309" spans="1:4" ht="11.25" customHeight="1" x14ac:dyDescent="0.25">
      <c r="A1309" s="1250" t="s">
        <v>1057</v>
      </c>
      <c r="B1309" s="977">
        <v>108.69</v>
      </c>
      <c r="C1309" s="977">
        <v>108.688</v>
      </c>
      <c r="D1309" s="964" t="s">
        <v>2049</v>
      </c>
    </row>
    <row r="1310" spans="1:4" ht="11.25" customHeight="1" x14ac:dyDescent="0.25">
      <c r="A1310" s="1248"/>
      <c r="B1310" s="978">
        <v>200</v>
      </c>
      <c r="C1310" s="978">
        <v>200</v>
      </c>
      <c r="D1310" s="965" t="s">
        <v>381</v>
      </c>
    </row>
    <row r="1311" spans="1:4" ht="11.25" customHeight="1" x14ac:dyDescent="0.25">
      <c r="A1311" s="1248"/>
      <c r="B1311" s="978">
        <v>586.28</v>
      </c>
      <c r="C1311" s="978">
        <v>521.84699999999998</v>
      </c>
      <c r="D1311" s="965" t="s">
        <v>1886</v>
      </c>
    </row>
    <row r="1312" spans="1:4" ht="11.25" customHeight="1" x14ac:dyDescent="0.25">
      <c r="A1312" s="1248"/>
      <c r="B1312" s="978">
        <v>36868.57</v>
      </c>
      <c r="C1312" s="978">
        <v>36868.570999999996</v>
      </c>
      <c r="D1312" s="965" t="s">
        <v>726</v>
      </c>
    </row>
    <row r="1313" spans="1:4" ht="11.25" customHeight="1" x14ac:dyDescent="0.25">
      <c r="A1313" s="1248"/>
      <c r="B1313" s="978">
        <v>3826</v>
      </c>
      <c r="C1313" s="978">
        <v>3826</v>
      </c>
      <c r="D1313" s="965" t="s">
        <v>2013</v>
      </c>
    </row>
    <row r="1314" spans="1:4" ht="11.25" customHeight="1" x14ac:dyDescent="0.25">
      <c r="A1314" s="1248"/>
      <c r="B1314" s="978">
        <v>295</v>
      </c>
      <c r="C1314" s="978">
        <v>295</v>
      </c>
      <c r="D1314" s="965" t="s">
        <v>2014</v>
      </c>
    </row>
    <row r="1315" spans="1:4" ht="11.25" customHeight="1" x14ac:dyDescent="0.25">
      <c r="A1315" s="1248"/>
      <c r="B1315" s="978">
        <v>721.77</v>
      </c>
      <c r="C1315" s="978">
        <v>721.76520000000005</v>
      </c>
      <c r="D1315" s="965" t="s">
        <v>4108</v>
      </c>
    </row>
    <row r="1316" spans="1:4" ht="11.25" customHeight="1" x14ac:dyDescent="0.25">
      <c r="A1316" s="1248"/>
      <c r="B1316" s="978">
        <v>135.93</v>
      </c>
      <c r="C1316" s="978">
        <v>135.929</v>
      </c>
      <c r="D1316" s="965" t="s">
        <v>4109</v>
      </c>
    </row>
    <row r="1317" spans="1:4" ht="11.25" customHeight="1" x14ac:dyDescent="0.25">
      <c r="A1317" s="1248"/>
      <c r="B1317" s="978">
        <v>760.75</v>
      </c>
      <c r="C1317" s="978">
        <v>760.75300000000004</v>
      </c>
      <c r="D1317" s="965" t="s">
        <v>720</v>
      </c>
    </row>
    <row r="1318" spans="1:4" ht="11.25" customHeight="1" x14ac:dyDescent="0.25">
      <c r="A1318" s="1251"/>
      <c r="B1318" s="979">
        <v>43502.99</v>
      </c>
      <c r="C1318" s="979">
        <v>43438.553199999995</v>
      </c>
      <c r="D1318" s="966" t="s">
        <v>11</v>
      </c>
    </row>
    <row r="1319" spans="1:4" ht="11.25" customHeight="1" x14ac:dyDescent="0.25">
      <c r="A1319" s="1248" t="s">
        <v>1039</v>
      </c>
      <c r="B1319" s="978">
        <v>60</v>
      </c>
      <c r="C1319" s="978">
        <v>60</v>
      </c>
      <c r="D1319" s="965" t="s">
        <v>2011</v>
      </c>
    </row>
    <row r="1320" spans="1:4" ht="11.25" customHeight="1" x14ac:dyDescent="0.25">
      <c r="A1320" s="1248"/>
      <c r="B1320" s="978">
        <v>18858.47</v>
      </c>
      <c r="C1320" s="978">
        <v>18858.468999999997</v>
      </c>
      <c r="D1320" s="965" t="s">
        <v>726</v>
      </c>
    </row>
    <row r="1321" spans="1:4" ht="11.25" customHeight="1" x14ac:dyDescent="0.25">
      <c r="A1321" s="1248"/>
      <c r="B1321" s="978">
        <v>1811</v>
      </c>
      <c r="C1321" s="978">
        <v>1811</v>
      </c>
      <c r="D1321" s="965" t="s">
        <v>2013</v>
      </c>
    </row>
    <row r="1322" spans="1:4" ht="11.25" customHeight="1" x14ac:dyDescent="0.25">
      <c r="A1322" s="1248"/>
      <c r="B1322" s="978">
        <v>163</v>
      </c>
      <c r="C1322" s="978">
        <v>163</v>
      </c>
      <c r="D1322" s="965" t="s">
        <v>2014</v>
      </c>
    </row>
    <row r="1323" spans="1:4" ht="11.25" customHeight="1" x14ac:dyDescent="0.25">
      <c r="A1323" s="1248"/>
      <c r="B1323" s="978">
        <v>351.08000000000004</v>
      </c>
      <c r="C1323" s="978">
        <v>351.07799999999997</v>
      </c>
      <c r="D1323" s="965" t="s">
        <v>4108</v>
      </c>
    </row>
    <row r="1324" spans="1:4" ht="11.25" customHeight="1" x14ac:dyDescent="0.25">
      <c r="A1324" s="1248"/>
      <c r="B1324" s="978">
        <v>61.73</v>
      </c>
      <c r="C1324" s="978">
        <v>56.118000000000002</v>
      </c>
      <c r="D1324" s="965" t="s">
        <v>4109</v>
      </c>
    </row>
    <row r="1325" spans="1:4" ht="11.25" customHeight="1" x14ac:dyDescent="0.25">
      <c r="A1325" s="1248"/>
      <c r="B1325" s="978">
        <v>415</v>
      </c>
      <c r="C1325" s="978">
        <v>415.00400000000002</v>
      </c>
      <c r="D1325" s="965" t="s">
        <v>720</v>
      </c>
    </row>
    <row r="1326" spans="1:4" ht="11.25" customHeight="1" x14ac:dyDescent="0.25">
      <c r="A1326" s="1248"/>
      <c r="B1326" s="978">
        <v>21720.280000000002</v>
      </c>
      <c r="C1326" s="978">
        <v>21714.668999999998</v>
      </c>
      <c r="D1326" s="965" t="s">
        <v>11</v>
      </c>
    </row>
    <row r="1327" spans="1:4" ht="11.25" customHeight="1" x14ac:dyDescent="0.25">
      <c r="A1327" s="1250" t="s">
        <v>1161</v>
      </c>
      <c r="B1327" s="977">
        <v>1500</v>
      </c>
      <c r="C1327" s="977">
        <v>1500</v>
      </c>
      <c r="D1327" s="964" t="s">
        <v>2051</v>
      </c>
    </row>
    <row r="1328" spans="1:4" ht="11.25" customHeight="1" x14ac:dyDescent="0.25">
      <c r="A1328" s="1248"/>
      <c r="B1328" s="978">
        <v>37</v>
      </c>
      <c r="C1328" s="978">
        <v>37</v>
      </c>
      <c r="D1328" s="965" t="s">
        <v>2019</v>
      </c>
    </row>
    <row r="1329" spans="1:4" ht="11.25" customHeight="1" x14ac:dyDescent="0.25">
      <c r="A1329" s="1248"/>
      <c r="B1329" s="978">
        <v>23329</v>
      </c>
      <c r="C1329" s="978">
        <v>23328.996999999999</v>
      </c>
      <c r="D1329" s="965" t="s">
        <v>726</v>
      </c>
    </row>
    <row r="1330" spans="1:4" ht="11.25" customHeight="1" x14ac:dyDescent="0.25">
      <c r="A1330" s="1248"/>
      <c r="B1330" s="978">
        <v>3131</v>
      </c>
      <c r="C1330" s="978">
        <v>3131</v>
      </c>
      <c r="D1330" s="965" t="s">
        <v>2013</v>
      </c>
    </row>
    <row r="1331" spans="1:4" ht="11.25" customHeight="1" x14ac:dyDescent="0.25">
      <c r="A1331" s="1248"/>
      <c r="B1331" s="978">
        <v>594</v>
      </c>
      <c r="C1331" s="978">
        <v>594</v>
      </c>
      <c r="D1331" s="965" t="s">
        <v>2014</v>
      </c>
    </row>
    <row r="1332" spans="1:4" ht="11.25" customHeight="1" x14ac:dyDescent="0.25">
      <c r="A1332" s="1248"/>
      <c r="B1332" s="978">
        <v>416.25</v>
      </c>
      <c r="C1332" s="978">
        <v>416.24579999999997</v>
      </c>
      <c r="D1332" s="965" t="s">
        <v>4108</v>
      </c>
    </row>
    <row r="1333" spans="1:4" ht="11.25" customHeight="1" x14ac:dyDescent="0.25">
      <c r="A1333" s="1248"/>
      <c r="B1333" s="978">
        <v>149.80000000000001</v>
      </c>
      <c r="C1333" s="978">
        <v>140.86099999999999</v>
      </c>
      <c r="D1333" s="965" t="s">
        <v>4109</v>
      </c>
    </row>
    <row r="1334" spans="1:4" ht="11.25" customHeight="1" x14ac:dyDescent="0.25">
      <c r="A1334" s="1248"/>
      <c r="B1334" s="978">
        <v>431.42</v>
      </c>
      <c r="C1334" s="978">
        <v>431.42</v>
      </c>
      <c r="D1334" s="965" t="s">
        <v>720</v>
      </c>
    </row>
    <row r="1335" spans="1:4" ht="11.25" customHeight="1" x14ac:dyDescent="0.25">
      <c r="A1335" s="1251"/>
      <c r="B1335" s="979">
        <v>29588.469999999998</v>
      </c>
      <c r="C1335" s="979">
        <v>29579.523799999995</v>
      </c>
      <c r="D1335" s="966" t="s">
        <v>11</v>
      </c>
    </row>
    <row r="1336" spans="1:4" ht="11.25" customHeight="1" x14ac:dyDescent="0.25">
      <c r="A1336" s="1248" t="s">
        <v>1165</v>
      </c>
      <c r="B1336" s="978">
        <v>200.09</v>
      </c>
      <c r="C1336" s="978">
        <v>200.09100000000001</v>
      </c>
      <c r="D1336" s="965" t="s">
        <v>718</v>
      </c>
    </row>
    <row r="1337" spans="1:4" ht="11.25" customHeight="1" x14ac:dyDescent="0.25">
      <c r="A1337" s="1248"/>
      <c r="B1337" s="978">
        <v>18209.490000000002</v>
      </c>
      <c r="C1337" s="978">
        <v>18209.489000000001</v>
      </c>
      <c r="D1337" s="965" t="s">
        <v>726</v>
      </c>
    </row>
    <row r="1338" spans="1:4" ht="11.25" customHeight="1" x14ac:dyDescent="0.25">
      <c r="A1338" s="1248"/>
      <c r="B1338" s="978">
        <v>9302</v>
      </c>
      <c r="C1338" s="978">
        <v>9302</v>
      </c>
      <c r="D1338" s="965" t="s">
        <v>2013</v>
      </c>
    </row>
    <row r="1339" spans="1:4" ht="11.25" customHeight="1" x14ac:dyDescent="0.25">
      <c r="A1339" s="1248"/>
      <c r="B1339" s="978">
        <v>2350</v>
      </c>
      <c r="C1339" s="978">
        <v>2350</v>
      </c>
      <c r="D1339" s="965" t="s">
        <v>2014</v>
      </c>
    </row>
    <row r="1340" spans="1:4" ht="11.25" customHeight="1" x14ac:dyDescent="0.25">
      <c r="A1340" s="1248"/>
      <c r="B1340" s="978">
        <v>452.01</v>
      </c>
      <c r="C1340" s="978">
        <v>452.00639999999999</v>
      </c>
      <c r="D1340" s="965" t="s">
        <v>4108</v>
      </c>
    </row>
    <row r="1341" spans="1:4" ht="11.25" customHeight="1" x14ac:dyDescent="0.25">
      <c r="A1341" s="1248"/>
      <c r="B1341" s="978">
        <v>153.41999999999999</v>
      </c>
      <c r="C1341" s="978">
        <v>127.76999999999998</v>
      </c>
      <c r="D1341" s="965" t="s">
        <v>4109</v>
      </c>
    </row>
    <row r="1342" spans="1:4" ht="11.25" customHeight="1" x14ac:dyDescent="0.25">
      <c r="A1342" s="1248"/>
      <c r="B1342" s="978">
        <v>379.83</v>
      </c>
      <c r="C1342" s="978">
        <v>379.82799999999997</v>
      </c>
      <c r="D1342" s="965" t="s">
        <v>720</v>
      </c>
    </row>
    <row r="1343" spans="1:4" ht="11.25" customHeight="1" x14ac:dyDescent="0.25">
      <c r="A1343" s="1248"/>
      <c r="B1343" s="978">
        <v>31046.84</v>
      </c>
      <c r="C1343" s="978">
        <v>31021.184399999998</v>
      </c>
      <c r="D1343" s="965" t="s">
        <v>11</v>
      </c>
    </row>
    <row r="1344" spans="1:4" ht="11.25" customHeight="1" x14ac:dyDescent="0.25">
      <c r="A1344" s="1250" t="s">
        <v>1159</v>
      </c>
      <c r="B1344" s="977">
        <v>72.7</v>
      </c>
      <c r="C1344" s="977">
        <v>72.7</v>
      </c>
      <c r="D1344" s="964" t="s">
        <v>2011</v>
      </c>
    </row>
    <row r="1345" spans="1:4" ht="11.25" customHeight="1" x14ac:dyDescent="0.25">
      <c r="A1345" s="1248"/>
      <c r="B1345" s="978">
        <v>40</v>
      </c>
      <c r="C1345" s="978">
        <v>40</v>
      </c>
      <c r="D1345" s="965" t="s">
        <v>4106</v>
      </c>
    </row>
    <row r="1346" spans="1:4" ht="21" x14ac:dyDescent="0.25">
      <c r="A1346" s="1248"/>
      <c r="B1346" s="978">
        <v>76.7</v>
      </c>
      <c r="C1346" s="978">
        <v>76.703999999999994</v>
      </c>
      <c r="D1346" s="965" t="s">
        <v>716</v>
      </c>
    </row>
    <row r="1347" spans="1:4" ht="11.25" customHeight="1" x14ac:dyDescent="0.25">
      <c r="A1347" s="1248"/>
      <c r="B1347" s="978">
        <v>61353.74</v>
      </c>
      <c r="C1347" s="978">
        <v>61353.744000000006</v>
      </c>
      <c r="D1347" s="965" t="s">
        <v>726</v>
      </c>
    </row>
    <row r="1348" spans="1:4" ht="11.25" customHeight="1" x14ac:dyDescent="0.25">
      <c r="A1348" s="1248"/>
      <c r="B1348" s="978">
        <v>6843</v>
      </c>
      <c r="C1348" s="978">
        <v>6843</v>
      </c>
      <c r="D1348" s="965" t="s">
        <v>2013</v>
      </c>
    </row>
    <row r="1349" spans="1:4" ht="11.25" customHeight="1" x14ac:dyDescent="0.25">
      <c r="A1349" s="1248"/>
      <c r="B1349" s="978">
        <v>971</v>
      </c>
      <c r="C1349" s="978">
        <v>971</v>
      </c>
      <c r="D1349" s="965" t="s">
        <v>2014</v>
      </c>
    </row>
    <row r="1350" spans="1:4" ht="11.25" customHeight="1" x14ac:dyDescent="0.25">
      <c r="A1350" s="1248"/>
      <c r="B1350" s="978">
        <v>1670.66</v>
      </c>
      <c r="C1350" s="978">
        <v>1670.6561499999998</v>
      </c>
      <c r="D1350" s="965" t="s">
        <v>4147</v>
      </c>
    </row>
    <row r="1351" spans="1:4" ht="11.25" customHeight="1" x14ac:dyDescent="0.25">
      <c r="A1351" s="1248"/>
      <c r="B1351" s="978">
        <v>1407.4899999999998</v>
      </c>
      <c r="C1351" s="978">
        <v>1407.4872000000003</v>
      </c>
      <c r="D1351" s="965" t="s">
        <v>4108</v>
      </c>
    </row>
    <row r="1352" spans="1:4" ht="11.25" customHeight="1" x14ac:dyDescent="0.25">
      <c r="A1352" s="1248"/>
      <c r="B1352" s="978">
        <v>338.04</v>
      </c>
      <c r="C1352" s="978">
        <v>235.30799999999999</v>
      </c>
      <c r="D1352" s="965" t="s">
        <v>4109</v>
      </c>
    </row>
    <row r="1353" spans="1:4" ht="11.25" customHeight="1" x14ac:dyDescent="0.25">
      <c r="A1353" s="1248"/>
      <c r="B1353" s="978">
        <v>1012.32</v>
      </c>
      <c r="C1353" s="978">
        <v>1012.316</v>
      </c>
      <c r="D1353" s="965" t="s">
        <v>720</v>
      </c>
    </row>
    <row r="1354" spans="1:4" ht="11.25" customHeight="1" x14ac:dyDescent="0.25">
      <c r="A1354" s="1251"/>
      <c r="B1354" s="979">
        <v>73785.650000000009</v>
      </c>
      <c r="C1354" s="979">
        <v>73682.91535000001</v>
      </c>
      <c r="D1354" s="966" t="s">
        <v>11</v>
      </c>
    </row>
    <row r="1355" spans="1:4" ht="11.25" customHeight="1" x14ac:dyDescent="0.25">
      <c r="A1355" s="1248" t="s">
        <v>1136</v>
      </c>
      <c r="B1355" s="978">
        <v>25</v>
      </c>
      <c r="C1355" s="978">
        <v>25</v>
      </c>
      <c r="D1355" s="965" t="s">
        <v>4106</v>
      </c>
    </row>
    <row r="1356" spans="1:4" ht="21" x14ac:dyDescent="0.25">
      <c r="A1356" s="1248"/>
      <c r="B1356" s="978">
        <v>97.51</v>
      </c>
      <c r="C1356" s="978">
        <v>97.512</v>
      </c>
      <c r="D1356" s="965" t="s">
        <v>716</v>
      </c>
    </row>
    <row r="1357" spans="1:4" ht="11.25" customHeight="1" x14ac:dyDescent="0.25">
      <c r="A1357" s="1248"/>
      <c r="B1357" s="978">
        <v>27</v>
      </c>
      <c r="C1357" s="978">
        <v>27</v>
      </c>
      <c r="D1357" s="965" t="s">
        <v>2019</v>
      </c>
    </row>
    <row r="1358" spans="1:4" ht="11.25" customHeight="1" x14ac:dyDescent="0.25">
      <c r="A1358" s="1248"/>
      <c r="B1358" s="978">
        <v>18900.12</v>
      </c>
      <c r="C1358" s="978">
        <v>18900.12</v>
      </c>
      <c r="D1358" s="965" t="s">
        <v>726</v>
      </c>
    </row>
    <row r="1359" spans="1:4" ht="11.25" customHeight="1" x14ac:dyDescent="0.25">
      <c r="A1359" s="1248"/>
      <c r="B1359" s="978">
        <v>2191</v>
      </c>
      <c r="C1359" s="978">
        <v>2191</v>
      </c>
      <c r="D1359" s="965" t="s">
        <v>2013</v>
      </c>
    </row>
    <row r="1360" spans="1:4" ht="11.25" customHeight="1" x14ac:dyDescent="0.25">
      <c r="A1360" s="1248"/>
      <c r="B1360" s="978">
        <v>47</v>
      </c>
      <c r="C1360" s="978">
        <v>47</v>
      </c>
      <c r="D1360" s="965" t="s">
        <v>2014</v>
      </c>
    </row>
    <row r="1361" spans="1:4" ht="11.25" customHeight="1" x14ac:dyDescent="0.25">
      <c r="A1361" s="1248"/>
      <c r="B1361" s="978">
        <v>59.37</v>
      </c>
      <c r="C1361" s="978">
        <v>55.891000000000005</v>
      </c>
      <c r="D1361" s="965" t="s">
        <v>4109</v>
      </c>
    </row>
    <row r="1362" spans="1:4" ht="11.25" customHeight="1" x14ac:dyDescent="0.25">
      <c r="A1362" s="1248"/>
      <c r="B1362" s="978">
        <v>362.77</v>
      </c>
      <c r="C1362" s="978">
        <v>362.76799999999997</v>
      </c>
      <c r="D1362" s="965" t="s">
        <v>720</v>
      </c>
    </row>
    <row r="1363" spans="1:4" ht="11.25" customHeight="1" x14ac:dyDescent="0.25">
      <c r="A1363" s="1248"/>
      <c r="B1363" s="978">
        <v>21709.769999999997</v>
      </c>
      <c r="C1363" s="978">
        <v>21706.290999999997</v>
      </c>
      <c r="D1363" s="965" t="s">
        <v>11</v>
      </c>
    </row>
    <row r="1364" spans="1:4" ht="11.25" customHeight="1" x14ac:dyDescent="0.25">
      <c r="A1364" s="1250" t="s">
        <v>1151</v>
      </c>
      <c r="B1364" s="977">
        <v>200</v>
      </c>
      <c r="C1364" s="977">
        <v>0</v>
      </c>
      <c r="D1364" s="964" t="s">
        <v>4148</v>
      </c>
    </row>
    <row r="1365" spans="1:4" ht="11.25" customHeight="1" x14ac:dyDescent="0.25">
      <c r="A1365" s="1248"/>
      <c r="B1365" s="978">
        <v>32.5</v>
      </c>
      <c r="C1365" s="978">
        <v>32.5</v>
      </c>
      <c r="D1365" s="965" t="s">
        <v>4106</v>
      </c>
    </row>
    <row r="1366" spans="1:4" ht="11.25" customHeight="1" x14ac:dyDescent="0.25">
      <c r="A1366" s="1248"/>
      <c r="B1366" s="978">
        <v>20294.77</v>
      </c>
      <c r="C1366" s="978">
        <v>20294.764999999999</v>
      </c>
      <c r="D1366" s="965" t="s">
        <v>726</v>
      </c>
    </row>
    <row r="1367" spans="1:4" ht="11.25" customHeight="1" x14ac:dyDescent="0.25">
      <c r="A1367" s="1248"/>
      <c r="B1367" s="978">
        <v>1988</v>
      </c>
      <c r="C1367" s="978">
        <v>1988</v>
      </c>
      <c r="D1367" s="965" t="s">
        <v>2013</v>
      </c>
    </row>
    <row r="1368" spans="1:4" ht="11.25" customHeight="1" x14ac:dyDescent="0.25">
      <c r="A1368" s="1248"/>
      <c r="B1368" s="978">
        <v>444</v>
      </c>
      <c r="C1368" s="978">
        <v>444</v>
      </c>
      <c r="D1368" s="965" t="s">
        <v>2014</v>
      </c>
    </row>
    <row r="1369" spans="1:4" ht="11.25" customHeight="1" x14ac:dyDescent="0.25">
      <c r="A1369" s="1248"/>
      <c r="B1369" s="978">
        <v>400</v>
      </c>
      <c r="C1369" s="978">
        <v>400</v>
      </c>
      <c r="D1369" s="965" t="s">
        <v>382</v>
      </c>
    </row>
    <row r="1370" spans="1:4" ht="11.25" customHeight="1" x14ac:dyDescent="0.25">
      <c r="A1370" s="1248"/>
      <c r="B1370" s="978">
        <v>100.2</v>
      </c>
      <c r="C1370" s="978">
        <v>94.095999999999989</v>
      </c>
      <c r="D1370" s="965" t="s">
        <v>4109</v>
      </c>
    </row>
    <row r="1371" spans="1:4" ht="11.25" customHeight="1" x14ac:dyDescent="0.25">
      <c r="A1371" s="1248"/>
      <c r="B1371" s="978">
        <v>392</v>
      </c>
      <c r="C1371" s="978">
        <v>391.99700000000001</v>
      </c>
      <c r="D1371" s="965" t="s">
        <v>720</v>
      </c>
    </row>
    <row r="1372" spans="1:4" ht="11.25" customHeight="1" x14ac:dyDescent="0.25">
      <c r="A1372" s="1251"/>
      <c r="B1372" s="979">
        <v>23851.47</v>
      </c>
      <c r="C1372" s="979">
        <v>23645.358</v>
      </c>
      <c r="D1372" s="966" t="s">
        <v>11</v>
      </c>
    </row>
    <row r="1373" spans="1:4" ht="11.25" customHeight="1" x14ac:dyDescent="0.25">
      <c r="A1373" s="1248" t="s">
        <v>1145</v>
      </c>
      <c r="B1373" s="978">
        <v>18.78</v>
      </c>
      <c r="C1373" s="978">
        <v>18.776</v>
      </c>
      <c r="D1373" s="965" t="s">
        <v>717</v>
      </c>
    </row>
    <row r="1374" spans="1:4" ht="11.25" customHeight="1" x14ac:dyDescent="0.25">
      <c r="A1374" s="1248"/>
      <c r="B1374" s="978">
        <v>928.02</v>
      </c>
      <c r="C1374" s="978">
        <v>928.01006000000007</v>
      </c>
      <c r="D1374" s="965" t="s">
        <v>2052</v>
      </c>
    </row>
    <row r="1375" spans="1:4" ht="11.25" customHeight="1" x14ac:dyDescent="0.25">
      <c r="A1375" s="1248"/>
      <c r="B1375" s="978">
        <v>238.92</v>
      </c>
      <c r="C1375" s="978">
        <v>238.91800000000001</v>
      </c>
      <c r="D1375" s="965" t="s">
        <v>718</v>
      </c>
    </row>
    <row r="1376" spans="1:4" ht="11.25" customHeight="1" x14ac:dyDescent="0.25">
      <c r="A1376" s="1248"/>
      <c r="B1376" s="978">
        <v>25</v>
      </c>
      <c r="C1376" s="978">
        <v>25</v>
      </c>
      <c r="D1376" s="965" t="s">
        <v>4106</v>
      </c>
    </row>
    <row r="1377" spans="1:4" ht="11.25" customHeight="1" x14ac:dyDescent="0.25">
      <c r="A1377" s="1248"/>
      <c r="B1377" s="978">
        <v>20943.72</v>
      </c>
      <c r="C1377" s="978">
        <v>20943.710999999999</v>
      </c>
      <c r="D1377" s="965" t="s">
        <v>726</v>
      </c>
    </row>
    <row r="1378" spans="1:4" ht="11.25" customHeight="1" x14ac:dyDescent="0.25">
      <c r="A1378" s="1248"/>
      <c r="B1378" s="978">
        <v>1560</v>
      </c>
      <c r="C1378" s="978">
        <v>1560</v>
      </c>
      <c r="D1378" s="965" t="s">
        <v>2013</v>
      </c>
    </row>
    <row r="1379" spans="1:4" ht="11.25" customHeight="1" x14ac:dyDescent="0.25">
      <c r="A1379" s="1248"/>
      <c r="B1379" s="978">
        <v>117</v>
      </c>
      <c r="C1379" s="978">
        <v>117</v>
      </c>
      <c r="D1379" s="965" t="s">
        <v>2014</v>
      </c>
    </row>
    <row r="1380" spans="1:4" ht="11.25" customHeight="1" x14ac:dyDescent="0.25">
      <c r="A1380" s="1248"/>
      <c r="B1380" s="978">
        <v>542.09999999999991</v>
      </c>
      <c r="C1380" s="978">
        <v>542.09879999999998</v>
      </c>
      <c r="D1380" s="965" t="s">
        <v>4108</v>
      </c>
    </row>
    <row r="1381" spans="1:4" ht="11.25" customHeight="1" x14ac:dyDescent="0.25">
      <c r="A1381" s="1248"/>
      <c r="B1381" s="978">
        <v>65.95</v>
      </c>
      <c r="C1381" s="978">
        <v>48.447999999999993</v>
      </c>
      <c r="D1381" s="965" t="s">
        <v>4109</v>
      </c>
    </row>
    <row r="1382" spans="1:4" ht="11.25" customHeight="1" x14ac:dyDescent="0.25">
      <c r="A1382" s="1248"/>
      <c r="B1382" s="978">
        <v>400.85</v>
      </c>
      <c r="C1382" s="978">
        <v>400.84500000000003</v>
      </c>
      <c r="D1382" s="965" t="s">
        <v>720</v>
      </c>
    </row>
    <row r="1383" spans="1:4" ht="11.25" customHeight="1" x14ac:dyDescent="0.25">
      <c r="A1383" s="1248"/>
      <c r="B1383" s="978">
        <v>24840.34</v>
      </c>
      <c r="C1383" s="978">
        <v>24822.806860000001</v>
      </c>
      <c r="D1383" s="965" t="s">
        <v>11</v>
      </c>
    </row>
    <row r="1384" spans="1:4" ht="11.25" customHeight="1" x14ac:dyDescent="0.25">
      <c r="A1384" s="1250" t="s">
        <v>967</v>
      </c>
      <c r="B1384" s="977">
        <v>10250</v>
      </c>
      <c r="C1384" s="977">
        <v>0</v>
      </c>
      <c r="D1384" s="964" t="s">
        <v>4149</v>
      </c>
    </row>
    <row r="1385" spans="1:4" ht="11.25" customHeight="1" x14ac:dyDescent="0.25">
      <c r="A1385" s="1248"/>
      <c r="B1385" s="978">
        <v>3682</v>
      </c>
      <c r="C1385" s="978">
        <v>3682</v>
      </c>
      <c r="D1385" s="965" t="s">
        <v>2013</v>
      </c>
    </row>
    <row r="1386" spans="1:4" ht="11.25" customHeight="1" x14ac:dyDescent="0.25">
      <c r="A1386" s="1248"/>
      <c r="B1386" s="978">
        <v>78</v>
      </c>
      <c r="C1386" s="978">
        <v>78</v>
      </c>
      <c r="D1386" s="965" t="s">
        <v>2014</v>
      </c>
    </row>
    <row r="1387" spans="1:4" ht="11.25" customHeight="1" x14ac:dyDescent="0.25">
      <c r="A1387" s="1251"/>
      <c r="B1387" s="979">
        <v>14010</v>
      </c>
      <c r="C1387" s="979">
        <v>3760</v>
      </c>
      <c r="D1387" s="966" t="s">
        <v>11</v>
      </c>
    </row>
    <row r="1388" spans="1:4" ht="11.25" customHeight="1" x14ac:dyDescent="0.25">
      <c r="A1388" s="1248" t="s">
        <v>1181</v>
      </c>
      <c r="B1388" s="978">
        <v>7.51</v>
      </c>
      <c r="C1388" s="978">
        <v>7.51</v>
      </c>
      <c r="D1388" s="965" t="s">
        <v>717</v>
      </c>
    </row>
    <row r="1389" spans="1:4" ht="11.25" customHeight="1" x14ac:dyDescent="0.25">
      <c r="A1389" s="1248"/>
      <c r="B1389" s="978">
        <v>22.28</v>
      </c>
      <c r="C1389" s="978">
        <v>22.28</v>
      </c>
      <c r="D1389" s="965" t="s">
        <v>1885</v>
      </c>
    </row>
    <row r="1390" spans="1:4" ht="11.25" customHeight="1" x14ac:dyDescent="0.25">
      <c r="A1390" s="1248"/>
      <c r="B1390" s="978">
        <v>1000</v>
      </c>
      <c r="C1390" s="978">
        <v>1000</v>
      </c>
      <c r="D1390" s="965" t="s">
        <v>4150</v>
      </c>
    </row>
    <row r="1391" spans="1:4" ht="11.25" customHeight="1" x14ac:dyDescent="0.25">
      <c r="A1391" s="1248"/>
      <c r="B1391" s="978">
        <v>11</v>
      </c>
      <c r="C1391" s="978">
        <v>11</v>
      </c>
      <c r="D1391" s="965" t="s">
        <v>4106</v>
      </c>
    </row>
    <row r="1392" spans="1:4" ht="11.25" customHeight="1" x14ac:dyDescent="0.25">
      <c r="A1392" s="1248"/>
      <c r="B1392" s="978">
        <v>16059.68</v>
      </c>
      <c r="C1392" s="978">
        <v>16059.678</v>
      </c>
      <c r="D1392" s="965" t="s">
        <v>726</v>
      </c>
    </row>
    <row r="1393" spans="1:4" ht="11.25" customHeight="1" x14ac:dyDescent="0.25">
      <c r="A1393" s="1248"/>
      <c r="B1393" s="978">
        <v>777.48</v>
      </c>
      <c r="C1393" s="978">
        <v>777.48</v>
      </c>
      <c r="D1393" s="965" t="s">
        <v>727</v>
      </c>
    </row>
    <row r="1394" spans="1:4" ht="11.25" customHeight="1" x14ac:dyDescent="0.25">
      <c r="A1394" s="1248"/>
      <c r="B1394" s="978">
        <v>3395</v>
      </c>
      <c r="C1394" s="978">
        <v>3395</v>
      </c>
      <c r="D1394" s="965" t="s">
        <v>2013</v>
      </c>
    </row>
    <row r="1395" spans="1:4" ht="11.25" customHeight="1" x14ac:dyDescent="0.25">
      <c r="A1395" s="1248"/>
      <c r="B1395" s="978">
        <v>458</v>
      </c>
      <c r="C1395" s="978">
        <v>457.71899999999999</v>
      </c>
      <c r="D1395" s="965" t="s">
        <v>2014</v>
      </c>
    </row>
    <row r="1396" spans="1:4" ht="11.25" customHeight="1" x14ac:dyDescent="0.25">
      <c r="A1396" s="1248"/>
      <c r="B1396" s="978">
        <v>528.53</v>
      </c>
      <c r="C1396" s="978">
        <v>528.52260000000001</v>
      </c>
      <c r="D1396" s="965" t="s">
        <v>4108</v>
      </c>
    </row>
    <row r="1397" spans="1:4" ht="11.25" customHeight="1" x14ac:dyDescent="0.25">
      <c r="A1397" s="1248"/>
      <c r="B1397" s="978">
        <v>191.6</v>
      </c>
      <c r="C1397" s="978">
        <v>191.6</v>
      </c>
      <c r="D1397" s="965" t="s">
        <v>2022</v>
      </c>
    </row>
    <row r="1398" spans="1:4" ht="11.25" customHeight="1" x14ac:dyDescent="0.25">
      <c r="A1398" s="1248"/>
      <c r="B1398" s="978">
        <v>87.79</v>
      </c>
      <c r="C1398" s="978">
        <v>61.75800000000001</v>
      </c>
      <c r="D1398" s="965" t="s">
        <v>4109</v>
      </c>
    </row>
    <row r="1399" spans="1:4" ht="11.25" customHeight="1" x14ac:dyDescent="0.25">
      <c r="A1399" s="1248"/>
      <c r="B1399" s="978">
        <v>336.69</v>
      </c>
      <c r="C1399" s="978">
        <v>336.68900000000002</v>
      </c>
      <c r="D1399" s="965" t="s">
        <v>720</v>
      </c>
    </row>
    <row r="1400" spans="1:4" ht="11.25" customHeight="1" x14ac:dyDescent="0.25">
      <c r="A1400" s="1248"/>
      <c r="B1400" s="978">
        <v>22875.559999999998</v>
      </c>
      <c r="C1400" s="978">
        <v>22849.236599999997</v>
      </c>
      <c r="D1400" s="965" t="s">
        <v>11</v>
      </c>
    </row>
    <row r="1401" spans="1:4" ht="11.25" customHeight="1" x14ac:dyDescent="0.25">
      <c r="A1401" s="1250" t="s">
        <v>1149</v>
      </c>
      <c r="B1401" s="977">
        <v>233</v>
      </c>
      <c r="C1401" s="977">
        <v>233</v>
      </c>
      <c r="D1401" s="964" t="s">
        <v>2011</v>
      </c>
    </row>
    <row r="1402" spans="1:4" ht="11.25" customHeight="1" x14ac:dyDescent="0.25">
      <c r="A1402" s="1248"/>
      <c r="B1402" s="978">
        <v>895.55</v>
      </c>
      <c r="C1402" s="978">
        <v>895.548</v>
      </c>
      <c r="D1402" s="965" t="s">
        <v>718</v>
      </c>
    </row>
    <row r="1403" spans="1:4" ht="11.25" customHeight="1" x14ac:dyDescent="0.25">
      <c r="A1403" s="1248"/>
      <c r="B1403" s="978">
        <v>58.7</v>
      </c>
      <c r="C1403" s="978">
        <v>58.7</v>
      </c>
      <c r="D1403" s="965" t="s">
        <v>4106</v>
      </c>
    </row>
    <row r="1404" spans="1:4" ht="11.25" customHeight="1" x14ac:dyDescent="0.25">
      <c r="A1404" s="1248"/>
      <c r="B1404" s="978">
        <v>25</v>
      </c>
      <c r="C1404" s="978">
        <v>14.9603</v>
      </c>
      <c r="D1404" s="965" t="s">
        <v>2019</v>
      </c>
    </row>
    <row r="1405" spans="1:4" ht="11.25" customHeight="1" x14ac:dyDescent="0.25">
      <c r="A1405" s="1248"/>
      <c r="B1405" s="978">
        <v>33739.449999999997</v>
      </c>
      <c r="C1405" s="978">
        <v>33739.442999999999</v>
      </c>
      <c r="D1405" s="965" t="s">
        <v>726</v>
      </c>
    </row>
    <row r="1406" spans="1:4" ht="11.25" customHeight="1" x14ac:dyDescent="0.25">
      <c r="A1406" s="1248"/>
      <c r="B1406" s="978">
        <v>15761</v>
      </c>
      <c r="C1406" s="978">
        <v>15761</v>
      </c>
      <c r="D1406" s="965" t="s">
        <v>2013</v>
      </c>
    </row>
    <row r="1407" spans="1:4" ht="11.25" customHeight="1" x14ac:dyDescent="0.25">
      <c r="A1407" s="1248"/>
      <c r="B1407" s="978">
        <v>3604</v>
      </c>
      <c r="C1407" s="978">
        <v>3604</v>
      </c>
      <c r="D1407" s="965" t="s">
        <v>2014</v>
      </c>
    </row>
    <row r="1408" spans="1:4" ht="21" x14ac:dyDescent="0.25">
      <c r="A1408" s="1248"/>
      <c r="B1408" s="978">
        <v>2027</v>
      </c>
      <c r="C1408" s="978">
        <v>2027</v>
      </c>
      <c r="D1408" s="965" t="s">
        <v>2015</v>
      </c>
    </row>
    <row r="1409" spans="1:4" ht="11.25" customHeight="1" x14ac:dyDescent="0.25">
      <c r="A1409" s="1248"/>
      <c r="B1409" s="978">
        <v>262.8</v>
      </c>
      <c r="C1409" s="978">
        <v>228.18625</v>
      </c>
      <c r="D1409" s="965" t="s">
        <v>2022</v>
      </c>
    </row>
    <row r="1410" spans="1:4" ht="11.25" customHeight="1" x14ac:dyDescent="0.25">
      <c r="A1410" s="1248"/>
      <c r="B1410" s="978">
        <v>330.59</v>
      </c>
      <c r="C1410" s="978">
        <v>277.32600000000002</v>
      </c>
      <c r="D1410" s="965" t="s">
        <v>4109</v>
      </c>
    </row>
    <row r="1411" spans="1:4" ht="11.25" customHeight="1" x14ac:dyDescent="0.25">
      <c r="A1411" s="1248"/>
      <c r="B1411" s="978">
        <v>686.12</v>
      </c>
      <c r="C1411" s="978">
        <v>686.12300000000005</v>
      </c>
      <c r="D1411" s="965" t="s">
        <v>720</v>
      </c>
    </row>
    <row r="1412" spans="1:4" ht="11.25" customHeight="1" x14ac:dyDescent="0.25">
      <c r="A1412" s="1251"/>
      <c r="B1412" s="979">
        <v>57623.21</v>
      </c>
      <c r="C1412" s="979">
        <v>57525.286549999997</v>
      </c>
      <c r="D1412" s="966" t="s">
        <v>11</v>
      </c>
    </row>
    <row r="1413" spans="1:4" ht="11.25" customHeight="1" x14ac:dyDescent="0.25">
      <c r="A1413" s="1248" t="s">
        <v>1215</v>
      </c>
      <c r="B1413" s="978">
        <v>161.47999999999999</v>
      </c>
      <c r="C1413" s="978">
        <v>161.47499999999999</v>
      </c>
      <c r="D1413" s="965" t="s">
        <v>717</v>
      </c>
    </row>
    <row r="1414" spans="1:4" ht="11.25" customHeight="1" x14ac:dyDescent="0.25">
      <c r="A1414" s="1248"/>
      <c r="B1414" s="978">
        <v>47.99</v>
      </c>
      <c r="C1414" s="978">
        <v>47.987000000000002</v>
      </c>
      <c r="D1414" s="965" t="s">
        <v>1885</v>
      </c>
    </row>
    <row r="1415" spans="1:4" ht="11.25" customHeight="1" x14ac:dyDescent="0.25">
      <c r="A1415" s="1248"/>
      <c r="B1415" s="978">
        <v>170</v>
      </c>
      <c r="C1415" s="978">
        <v>170</v>
      </c>
      <c r="D1415" s="965" t="s">
        <v>2011</v>
      </c>
    </row>
    <row r="1416" spans="1:4" ht="11.25" customHeight="1" x14ac:dyDescent="0.25">
      <c r="A1416" s="1248"/>
      <c r="B1416" s="978">
        <v>15</v>
      </c>
      <c r="C1416" s="978">
        <v>15</v>
      </c>
      <c r="D1416" s="965" t="s">
        <v>4106</v>
      </c>
    </row>
    <row r="1417" spans="1:4" ht="11.25" customHeight="1" x14ac:dyDescent="0.25">
      <c r="A1417" s="1248"/>
      <c r="B1417" s="978">
        <v>26905.67</v>
      </c>
      <c r="C1417" s="978">
        <v>26905.667000000001</v>
      </c>
      <c r="D1417" s="965" t="s">
        <v>726</v>
      </c>
    </row>
    <row r="1418" spans="1:4" ht="11.25" customHeight="1" x14ac:dyDescent="0.25">
      <c r="A1418" s="1248"/>
      <c r="B1418" s="978">
        <v>3146</v>
      </c>
      <c r="C1418" s="978">
        <v>3146</v>
      </c>
      <c r="D1418" s="965" t="s">
        <v>2013</v>
      </c>
    </row>
    <row r="1419" spans="1:4" ht="11.25" customHeight="1" x14ac:dyDescent="0.25">
      <c r="A1419" s="1248"/>
      <c r="B1419" s="978">
        <v>139</v>
      </c>
      <c r="C1419" s="978">
        <v>139</v>
      </c>
      <c r="D1419" s="965" t="s">
        <v>2014</v>
      </c>
    </row>
    <row r="1420" spans="1:4" ht="11.25" customHeight="1" x14ac:dyDescent="0.25">
      <c r="A1420" s="1248"/>
      <c r="B1420" s="978">
        <v>100</v>
      </c>
      <c r="C1420" s="978">
        <v>100</v>
      </c>
      <c r="D1420" s="965" t="s">
        <v>4116</v>
      </c>
    </row>
    <row r="1421" spans="1:4" ht="11.25" customHeight="1" x14ac:dyDescent="0.25">
      <c r="A1421" s="1248"/>
      <c r="B1421" s="978">
        <v>118.87</v>
      </c>
      <c r="C1421" s="978">
        <v>108.709</v>
      </c>
      <c r="D1421" s="965" t="s">
        <v>4109</v>
      </c>
    </row>
    <row r="1422" spans="1:4" ht="11.25" customHeight="1" x14ac:dyDescent="0.25">
      <c r="A1422" s="1248"/>
      <c r="B1422" s="978">
        <v>526.46</v>
      </c>
      <c r="C1422" s="978">
        <v>526.45699999999999</v>
      </c>
      <c r="D1422" s="965" t="s">
        <v>720</v>
      </c>
    </row>
    <row r="1423" spans="1:4" ht="11.25" customHeight="1" x14ac:dyDescent="0.25">
      <c r="A1423" s="1248"/>
      <c r="B1423" s="978">
        <v>31330.469999999998</v>
      </c>
      <c r="C1423" s="978">
        <v>31320.294999999998</v>
      </c>
      <c r="D1423" s="965" t="s">
        <v>11</v>
      </c>
    </row>
    <row r="1424" spans="1:4" ht="11.25" customHeight="1" x14ac:dyDescent="0.25">
      <c r="A1424" s="1250" t="s">
        <v>1055</v>
      </c>
      <c r="B1424" s="977">
        <v>1500</v>
      </c>
      <c r="C1424" s="977">
        <v>1500</v>
      </c>
      <c r="D1424" s="964" t="s">
        <v>4151</v>
      </c>
    </row>
    <row r="1425" spans="1:4" ht="11.25" customHeight="1" x14ac:dyDescent="0.25">
      <c r="A1425" s="1248"/>
      <c r="B1425" s="978">
        <v>21</v>
      </c>
      <c r="C1425" s="978">
        <v>18.2</v>
      </c>
      <c r="D1425" s="965" t="s">
        <v>4037</v>
      </c>
    </row>
    <row r="1426" spans="1:4" ht="11.25" customHeight="1" x14ac:dyDescent="0.25">
      <c r="A1426" s="1248"/>
      <c r="B1426" s="978">
        <v>19758.16</v>
      </c>
      <c r="C1426" s="978">
        <v>19758.154000000002</v>
      </c>
      <c r="D1426" s="965" t="s">
        <v>726</v>
      </c>
    </row>
    <row r="1427" spans="1:4" ht="11.25" customHeight="1" x14ac:dyDescent="0.25">
      <c r="A1427" s="1248"/>
      <c r="B1427" s="978">
        <v>1356</v>
      </c>
      <c r="C1427" s="978">
        <v>1356</v>
      </c>
      <c r="D1427" s="965" t="s">
        <v>2013</v>
      </c>
    </row>
    <row r="1428" spans="1:4" ht="11.25" customHeight="1" x14ac:dyDescent="0.25">
      <c r="A1428" s="1248"/>
      <c r="B1428" s="978">
        <v>159</v>
      </c>
      <c r="C1428" s="978">
        <v>159</v>
      </c>
      <c r="D1428" s="965" t="s">
        <v>2014</v>
      </c>
    </row>
    <row r="1429" spans="1:4" ht="11.25" customHeight="1" x14ac:dyDescent="0.25">
      <c r="A1429" s="1248"/>
      <c r="B1429" s="978">
        <v>382.97999999999996</v>
      </c>
      <c r="C1429" s="978">
        <v>382.97279999999995</v>
      </c>
      <c r="D1429" s="965" t="s">
        <v>4108</v>
      </c>
    </row>
    <row r="1430" spans="1:4" ht="11.25" customHeight="1" x14ac:dyDescent="0.25">
      <c r="A1430" s="1248"/>
      <c r="B1430" s="978">
        <v>532.02</v>
      </c>
      <c r="C1430" s="978">
        <v>532.01519999999994</v>
      </c>
      <c r="D1430" s="965" t="s">
        <v>4152</v>
      </c>
    </row>
    <row r="1431" spans="1:4" ht="11.25" customHeight="1" x14ac:dyDescent="0.25">
      <c r="A1431" s="1248"/>
      <c r="B1431" s="978">
        <v>97.56</v>
      </c>
      <c r="C1431" s="978">
        <v>91.141000000000005</v>
      </c>
      <c r="D1431" s="965" t="s">
        <v>4109</v>
      </c>
    </row>
    <row r="1432" spans="1:4" ht="11.25" customHeight="1" x14ac:dyDescent="0.25">
      <c r="A1432" s="1248"/>
      <c r="B1432" s="978">
        <v>411.24</v>
      </c>
      <c r="C1432" s="978">
        <v>411.23899999999998</v>
      </c>
      <c r="D1432" s="965" t="s">
        <v>720</v>
      </c>
    </row>
    <row r="1433" spans="1:4" ht="11.25" customHeight="1" x14ac:dyDescent="0.25">
      <c r="A1433" s="1251"/>
      <c r="B1433" s="979">
        <v>24217.960000000003</v>
      </c>
      <c r="C1433" s="979">
        <v>24208.722000000005</v>
      </c>
      <c r="D1433" s="966" t="s">
        <v>11</v>
      </c>
    </row>
    <row r="1434" spans="1:4" ht="11.25" customHeight="1" x14ac:dyDescent="0.25">
      <c r="A1434" s="1248" t="s">
        <v>2053</v>
      </c>
      <c r="B1434" s="978">
        <v>5902.8700000000008</v>
      </c>
      <c r="C1434" s="978">
        <v>5902.875</v>
      </c>
      <c r="D1434" s="965" t="s">
        <v>726</v>
      </c>
    </row>
    <row r="1435" spans="1:4" ht="11.25" customHeight="1" x14ac:dyDescent="0.25">
      <c r="A1435" s="1248"/>
      <c r="B1435" s="978">
        <v>516</v>
      </c>
      <c r="C1435" s="978">
        <v>516</v>
      </c>
      <c r="D1435" s="965" t="s">
        <v>2013</v>
      </c>
    </row>
    <row r="1436" spans="1:4" ht="11.25" customHeight="1" x14ac:dyDescent="0.25">
      <c r="A1436" s="1248"/>
      <c r="B1436" s="978">
        <v>17.28</v>
      </c>
      <c r="C1436" s="978">
        <v>15.368000000000002</v>
      </c>
      <c r="D1436" s="965" t="s">
        <v>4109</v>
      </c>
    </row>
    <row r="1437" spans="1:4" ht="11.25" customHeight="1" x14ac:dyDescent="0.25">
      <c r="A1437" s="1248"/>
      <c r="B1437" s="978">
        <v>116.69</v>
      </c>
      <c r="C1437" s="978">
        <v>116.688</v>
      </c>
      <c r="D1437" s="965" t="s">
        <v>720</v>
      </c>
    </row>
    <row r="1438" spans="1:4" ht="11.25" customHeight="1" x14ac:dyDescent="0.25">
      <c r="A1438" s="1248"/>
      <c r="B1438" s="978">
        <v>6552.84</v>
      </c>
      <c r="C1438" s="978">
        <v>6550.9310000000005</v>
      </c>
      <c r="D1438" s="965" t="s">
        <v>11</v>
      </c>
    </row>
    <row r="1439" spans="1:4" ht="11.25" customHeight="1" x14ac:dyDescent="0.25">
      <c r="A1439" s="1250" t="s">
        <v>1040</v>
      </c>
      <c r="B1439" s="977">
        <v>7717.95</v>
      </c>
      <c r="C1439" s="977">
        <v>7717.9459999999999</v>
      </c>
      <c r="D1439" s="964" t="s">
        <v>726</v>
      </c>
    </row>
    <row r="1440" spans="1:4" ht="11.25" customHeight="1" x14ac:dyDescent="0.25">
      <c r="A1440" s="1248"/>
      <c r="B1440" s="978">
        <v>590</v>
      </c>
      <c r="C1440" s="978">
        <v>590</v>
      </c>
      <c r="D1440" s="965" t="s">
        <v>2013</v>
      </c>
    </row>
    <row r="1441" spans="1:4" ht="11.25" customHeight="1" x14ac:dyDescent="0.25">
      <c r="A1441" s="1248"/>
      <c r="B1441" s="978">
        <v>3</v>
      </c>
      <c r="C1441" s="978">
        <v>3</v>
      </c>
      <c r="D1441" s="965" t="s">
        <v>2014</v>
      </c>
    </row>
    <row r="1442" spans="1:4" ht="11.25" customHeight="1" x14ac:dyDescent="0.25">
      <c r="A1442" s="1248"/>
      <c r="B1442" s="978">
        <v>31.27</v>
      </c>
      <c r="C1442" s="978">
        <v>25.797999999999998</v>
      </c>
      <c r="D1442" s="965" t="s">
        <v>4109</v>
      </c>
    </row>
    <row r="1443" spans="1:4" ht="11.25" customHeight="1" x14ac:dyDescent="0.25">
      <c r="A1443" s="1248"/>
      <c r="B1443" s="978">
        <v>140.41</v>
      </c>
      <c r="C1443" s="978">
        <v>140.40799999999999</v>
      </c>
      <c r="D1443" s="965" t="s">
        <v>720</v>
      </c>
    </row>
    <row r="1444" spans="1:4" ht="11.25" customHeight="1" x14ac:dyDescent="0.25">
      <c r="A1444" s="1251"/>
      <c r="B1444" s="979">
        <v>8482.6299999999992</v>
      </c>
      <c r="C1444" s="979">
        <v>8477.152</v>
      </c>
      <c r="D1444" s="966" t="s">
        <v>11</v>
      </c>
    </row>
    <row r="1445" spans="1:4" ht="11.25" customHeight="1" x14ac:dyDescent="0.25">
      <c r="A1445" s="1248" t="s">
        <v>1056</v>
      </c>
      <c r="B1445" s="978">
        <v>6476.48</v>
      </c>
      <c r="C1445" s="978">
        <v>6476.4760000000006</v>
      </c>
      <c r="D1445" s="965" t="s">
        <v>726</v>
      </c>
    </row>
    <row r="1446" spans="1:4" ht="11.25" customHeight="1" x14ac:dyDescent="0.25">
      <c r="A1446" s="1248"/>
      <c r="B1446" s="978">
        <v>1491</v>
      </c>
      <c r="C1446" s="978">
        <v>1491</v>
      </c>
      <c r="D1446" s="965" t="s">
        <v>2013</v>
      </c>
    </row>
    <row r="1447" spans="1:4" ht="11.25" customHeight="1" x14ac:dyDescent="0.25">
      <c r="A1447" s="1248"/>
      <c r="B1447" s="978">
        <v>425</v>
      </c>
      <c r="C1447" s="978">
        <v>425</v>
      </c>
      <c r="D1447" s="965" t="s">
        <v>2014</v>
      </c>
    </row>
    <row r="1448" spans="1:4" ht="11.25" customHeight="1" x14ac:dyDescent="0.25">
      <c r="A1448" s="1248"/>
      <c r="B1448" s="978">
        <v>30.76</v>
      </c>
      <c r="C1448" s="978">
        <v>28.335000000000001</v>
      </c>
      <c r="D1448" s="965" t="s">
        <v>4109</v>
      </c>
    </row>
    <row r="1449" spans="1:4" ht="11.25" customHeight="1" x14ac:dyDescent="0.25">
      <c r="A1449" s="1248"/>
      <c r="B1449" s="978">
        <v>132.03</v>
      </c>
      <c r="C1449" s="978">
        <v>132.02799999999999</v>
      </c>
      <c r="D1449" s="965" t="s">
        <v>720</v>
      </c>
    </row>
    <row r="1450" spans="1:4" ht="11.25" customHeight="1" x14ac:dyDescent="0.25">
      <c r="A1450" s="1248"/>
      <c r="B1450" s="978">
        <v>8555.27</v>
      </c>
      <c r="C1450" s="978">
        <v>8552.8390000000018</v>
      </c>
      <c r="D1450" s="965" t="s">
        <v>11</v>
      </c>
    </row>
    <row r="1451" spans="1:4" ht="11.25" customHeight="1" x14ac:dyDescent="0.25">
      <c r="A1451" s="1250" t="s">
        <v>1065</v>
      </c>
      <c r="B1451" s="977">
        <v>550</v>
      </c>
      <c r="C1451" s="977">
        <v>550</v>
      </c>
      <c r="D1451" s="964" t="s">
        <v>4153</v>
      </c>
    </row>
    <row r="1452" spans="1:4" ht="11.25" customHeight="1" x14ac:dyDescent="0.25">
      <c r="A1452" s="1248"/>
      <c r="B1452" s="978">
        <v>34.840000000000003</v>
      </c>
      <c r="C1452" s="978">
        <v>34.832700000000003</v>
      </c>
      <c r="D1452" s="965" t="s">
        <v>3993</v>
      </c>
    </row>
    <row r="1453" spans="1:4" ht="11.25" customHeight="1" x14ac:dyDescent="0.25">
      <c r="A1453" s="1248"/>
      <c r="B1453" s="978">
        <v>29742.889999999996</v>
      </c>
      <c r="C1453" s="978">
        <v>29742.887999999995</v>
      </c>
      <c r="D1453" s="965" t="s">
        <v>726</v>
      </c>
    </row>
    <row r="1454" spans="1:4" ht="11.25" customHeight="1" x14ac:dyDescent="0.25">
      <c r="A1454" s="1248"/>
      <c r="B1454" s="978">
        <v>1934</v>
      </c>
      <c r="C1454" s="978">
        <v>1934</v>
      </c>
      <c r="D1454" s="965" t="s">
        <v>2013</v>
      </c>
    </row>
    <row r="1455" spans="1:4" ht="11.25" customHeight="1" x14ac:dyDescent="0.25">
      <c r="A1455" s="1248"/>
      <c r="B1455" s="978">
        <v>358</v>
      </c>
      <c r="C1455" s="978">
        <v>358</v>
      </c>
      <c r="D1455" s="965" t="s">
        <v>2014</v>
      </c>
    </row>
    <row r="1456" spans="1:4" ht="11.25" customHeight="1" x14ac:dyDescent="0.25">
      <c r="A1456" s="1248"/>
      <c r="B1456" s="978">
        <v>322.52999999999997</v>
      </c>
      <c r="C1456" s="978">
        <v>322.53359999999998</v>
      </c>
      <c r="D1456" s="965" t="s">
        <v>4108</v>
      </c>
    </row>
    <row r="1457" spans="1:4" ht="11.25" customHeight="1" x14ac:dyDescent="0.25">
      <c r="A1457" s="1248"/>
      <c r="B1457" s="978">
        <v>26.11</v>
      </c>
      <c r="C1457" s="978">
        <v>26.11</v>
      </c>
      <c r="D1457" s="965" t="s">
        <v>3007</v>
      </c>
    </row>
    <row r="1458" spans="1:4" ht="11.25" customHeight="1" x14ac:dyDescent="0.25">
      <c r="A1458" s="1248"/>
      <c r="B1458" s="978">
        <v>200</v>
      </c>
      <c r="C1458" s="978">
        <v>200</v>
      </c>
      <c r="D1458" s="965" t="s">
        <v>3680</v>
      </c>
    </row>
    <row r="1459" spans="1:4" ht="11.25" customHeight="1" x14ac:dyDescent="0.25">
      <c r="A1459" s="1248"/>
      <c r="B1459" s="978">
        <v>76.569999999999993</v>
      </c>
      <c r="C1459" s="978">
        <v>67.551000000000002</v>
      </c>
      <c r="D1459" s="965" t="s">
        <v>4109</v>
      </c>
    </row>
    <row r="1460" spans="1:4" ht="11.25" customHeight="1" x14ac:dyDescent="0.25">
      <c r="A1460" s="1248"/>
      <c r="B1460" s="978">
        <v>586.26</v>
      </c>
      <c r="C1460" s="978">
        <v>586.25699999999995</v>
      </c>
      <c r="D1460" s="965" t="s">
        <v>720</v>
      </c>
    </row>
    <row r="1461" spans="1:4" ht="11.25" customHeight="1" x14ac:dyDescent="0.25">
      <c r="A1461" s="1251"/>
      <c r="B1461" s="979">
        <v>33831.199999999997</v>
      </c>
      <c r="C1461" s="979">
        <v>33822.172299999991</v>
      </c>
      <c r="D1461" s="966" t="s">
        <v>11</v>
      </c>
    </row>
    <row r="1462" spans="1:4" ht="11.25" customHeight="1" x14ac:dyDescent="0.25">
      <c r="A1462" s="1248" t="s">
        <v>1046</v>
      </c>
      <c r="B1462" s="978">
        <v>203.37</v>
      </c>
      <c r="C1462" s="978">
        <v>154.42349999999999</v>
      </c>
      <c r="D1462" s="965" t="s">
        <v>3993</v>
      </c>
    </row>
    <row r="1463" spans="1:4" ht="11.25" customHeight="1" x14ac:dyDescent="0.25">
      <c r="A1463" s="1248"/>
      <c r="B1463" s="978">
        <v>25201.55</v>
      </c>
      <c r="C1463" s="978">
        <v>25201.542999999998</v>
      </c>
      <c r="D1463" s="965" t="s">
        <v>726</v>
      </c>
    </row>
    <row r="1464" spans="1:4" ht="11.25" customHeight="1" x14ac:dyDescent="0.25">
      <c r="A1464" s="1248"/>
      <c r="B1464" s="978">
        <v>1601</v>
      </c>
      <c r="C1464" s="978">
        <v>1601</v>
      </c>
      <c r="D1464" s="965" t="s">
        <v>2013</v>
      </c>
    </row>
    <row r="1465" spans="1:4" ht="11.25" customHeight="1" x14ac:dyDescent="0.25">
      <c r="A1465" s="1248"/>
      <c r="B1465" s="978">
        <v>140</v>
      </c>
      <c r="C1465" s="978">
        <v>140</v>
      </c>
      <c r="D1465" s="965" t="s">
        <v>2014</v>
      </c>
    </row>
    <row r="1466" spans="1:4" ht="11.25" customHeight="1" x14ac:dyDescent="0.25">
      <c r="A1466" s="1248"/>
      <c r="B1466" s="978">
        <v>299.84000000000003</v>
      </c>
      <c r="C1466" s="978">
        <v>299.83260000000001</v>
      </c>
      <c r="D1466" s="965" t="s">
        <v>4108</v>
      </c>
    </row>
    <row r="1467" spans="1:4" ht="11.25" customHeight="1" x14ac:dyDescent="0.25">
      <c r="A1467" s="1248"/>
      <c r="B1467" s="978">
        <v>90.62</v>
      </c>
      <c r="C1467" s="978">
        <v>88.567000000000007</v>
      </c>
      <c r="D1467" s="965" t="s">
        <v>4109</v>
      </c>
    </row>
    <row r="1468" spans="1:4" ht="11.25" customHeight="1" x14ac:dyDescent="0.25">
      <c r="A1468" s="1248"/>
      <c r="B1468" s="978">
        <v>456.27</v>
      </c>
      <c r="C1468" s="978">
        <v>456.26799999999997</v>
      </c>
      <c r="D1468" s="965" t="s">
        <v>720</v>
      </c>
    </row>
    <row r="1469" spans="1:4" ht="11.25" customHeight="1" x14ac:dyDescent="0.25">
      <c r="A1469" s="1248"/>
      <c r="B1469" s="978">
        <v>27992.649999999998</v>
      </c>
      <c r="C1469" s="978">
        <v>27941.634099999999</v>
      </c>
      <c r="D1469" s="965" t="s">
        <v>11</v>
      </c>
    </row>
    <row r="1470" spans="1:4" ht="11.25" customHeight="1" x14ac:dyDescent="0.25">
      <c r="A1470" s="1250" t="s">
        <v>1051</v>
      </c>
      <c r="B1470" s="977">
        <v>181.14</v>
      </c>
      <c r="C1470" s="977">
        <v>181.14400000000001</v>
      </c>
      <c r="D1470" s="964" t="s">
        <v>2049</v>
      </c>
    </row>
    <row r="1471" spans="1:4" ht="11.25" customHeight="1" x14ac:dyDescent="0.25">
      <c r="A1471" s="1248"/>
      <c r="B1471" s="978">
        <v>50</v>
      </c>
      <c r="C1471" s="978">
        <v>50</v>
      </c>
      <c r="D1471" s="965" t="s">
        <v>2012</v>
      </c>
    </row>
    <row r="1472" spans="1:4" ht="11.25" customHeight="1" x14ac:dyDescent="0.25">
      <c r="A1472" s="1248"/>
      <c r="B1472" s="978">
        <v>5.25</v>
      </c>
      <c r="C1472" s="978">
        <v>3.5</v>
      </c>
      <c r="D1472" s="965" t="s">
        <v>4037</v>
      </c>
    </row>
    <row r="1473" spans="1:4" ht="11.25" customHeight="1" x14ac:dyDescent="0.25">
      <c r="A1473" s="1248"/>
      <c r="B1473" s="978">
        <v>7513.55</v>
      </c>
      <c r="C1473" s="978">
        <v>7513.5429999999997</v>
      </c>
      <c r="D1473" s="965" t="s">
        <v>726</v>
      </c>
    </row>
    <row r="1474" spans="1:4" ht="11.25" customHeight="1" x14ac:dyDescent="0.25">
      <c r="A1474" s="1248"/>
      <c r="B1474" s="978">
        <v>1106</v>
      </c>
      <c r="C1474" s="978">
        <v>1106</v>
      </c>
      <c r="D1474" s="965" t="s">
        <v>2013</v>
      </c>
    </row>
    <row r="1475" spans="1:4" ht="11.25" customHeight="1" x14ac:dyDescent="0.25">
      <c r="A1475" s="1248"/>
      <c r="B1475" s="978">
        <v>87</v>
      </c>
      <c r="C1475" s="978">
        <v>87</v>
      </c>
      <c r="D1475" s="965" t="s">
        <v>2014</v>
      </c>
    </row>
    <row r="1476" spans="1:4" ht="11.25" customHeight="1" x14ac:dyDescent="0.25">
      <c r="A1476" s="1248"/>
      <c r="B1476" s="978">
        <v>172.07</v>
      </c>
      <c r="C1476" s="978">
        <v>172.06560000000002</v>
      </c>
      <c r="D1476" s="965" t="s">
        <v>4108</v>
      </c>
    </row>
    <row r="1477" spans="1:4" ht="11.25" customHeight="1" x14ac:dyDescent="0.25">
      <c r="A1477" s="1248"/>
      <c r="B1477" s="978">
        <v>21</v>
      </c>
      <c r="C1477" s="978">
        <v>18.114000000000001</v>
      </c>
      <c r="D1477" s="965" t="s">
        <v>4109</v>
      </c>
    </row>
    <row r="1478" spans="1:4" ht="11.25" customHeight="1" x14ac:dyDescent="0.25">
      <c r="A1478" s="1248"/>
      <c r="B1478" s="978">
        <v>160.69</v>
      </c>
      <c r="C1478" s="978">
        <v>160.68899999999999</v>
      </c>
      <c r="D1478" s="965" t="s">
        <v>720</v>
      </c>
    </row>
    <row r="1479" spans="1:4" ht="11.25" customHeight="1" x14ac:dyDescent="0.25">
      <c r="A1479" s="1251"/>
      <c r="B1479" s="979">
        <v>9296.7000000000007</v>
      </c>
      <c r="C1479" s="979">
        <v>9292.0556000000015</v>
      </c>
      <c r="D1479" s="966" t="s">
        <v>11</v>
      </c>
    </row>
    <row r="1480" spans="1:4" ht="11.25" customHeight="1" x14ac:dyDescent="0.25">
      <c r="A1480" s="1248" t="s">
        <v>1078</v>
      </c>
      <c r="B1480" s="978">
        <v>29826.68</v>
      </c>
      <c r="C1480" s="978">
        <v>29826.677999999996</v>
      </c>
      <c r="D1480" s="965" t="s">
        <v>726</v>
      </c>
    </row>
    <row r="1481" spans="1:4" ht="11.25" customHeight="1" x14ac:dyDescent="0.25">
      <c r="A1481" s="1248"/>
      <c r="B1481" s="978">
        <v>2499</v>
      </c>
      <c r="C1481" s="978">
        <v>2499</v>
      </c>
      <c r="D1481" s="965" t="s">
        <v>2013</v>
      </c>
    </row>
    <row r="1482" spans="1:4" ht="11.25" customHeight="1" x14ac:dyDescent="0.25">
      <c r="A1482" s="1248"/>
      <c r="B1482" s="978">
        <v>382</v>
      </c>
      <c r="C1482" s="978">
        <v>382</v>
      </c>
      <c r="D1482" s="965" t="s">
        <v>2014</v>
      </c>
    </row>
    <row r="1483" spans="1:4" ht="11.25" customHeight="1" x14ac:dyDescent="0.25">
      <c r="A1483" s="1248"/>
      <c r="B1483" s="978">
        <v>201.84</v>
      </c>
      <c r="C1483" s="978">
        <v>165.988</v>
      </c>
      <c r="D1483" s="965" t="s">
        <v>4109</v>
      </c>
    </row>
    <row r="1484" spans="1:4" ht="11.25" customHeight="1" x14ac:dyDescent="0.25">
      <c r="A1484" s="1248"/>
      <c r="B1484" s="978">
        <v>598.24</v>
      </c>
      <c r="C1484" s="978">
        <v>598.24</v>
      </c>
      <c r="D1484" s="965" t="s">
        <v>720</v>
      </c>
    </row>
    <row r="1485" spans="1:4" ht="11.25" customHeight="1" x14ac:dyDescent="0.25">
      <c r="A1485" s="1248"/>
      <c r="B1485" s="978">
        <v>33507.759999999995</v>
      </c>
      <c r="C1485" s="978">
        <v>33471.905999999995</v>
      </c>
      <c r="D1485" s="965" t="s">
        <v>11</v>
      </c>
    </row>
    <row r="1486" spans="1:4" ht="11.25" customHeight="1" x14ac:dyDescent="0.25">
      <c r="A1486" s="1250" t="s">
        <v>1049</v>
      </c>
      <c r="B1486" s="977">
        <v>12261.759999999998</v>
      </c>
      <c r="C1486" s="977">
        <v>12261.759000000002</v>
      </c>
      <c r="D1486" s="964" t="s">
        <v>726</v>
      </c>
    </row>
    <row r="1487" spans="1:4" ht="11.25" customHeight="1" x14ac:dyDescent="0.25">
      <c r="A1487" s="1248"/>
      <c r="B1487" s="978">
        <v>1012</v>
      </c>
      <c r="C1487" s="978">
        <v>1012</v>
      </c>
      <c r="D1487" s="965" t="s">
        <v>2013</v>
      </c>
    </row>
    <row r="1488" spans="1:4" ht="11.25" customHeight="1" x14ac:dyDescent="0.25">
      <c r="A1488" s="1248"/>
      <c r="B1488" s="978">
        <v>44</v>
      </c>
      <c r="C1488" s="978">
        <v>44</v>
      </c>
      <c r="D1488" s="965" t="s">
        <v>2014</v>
      </c>
    </row>
    <row r="1489" spans="1:4" ht="11.25" customHeight="1" x14ac:dyDescent="0.25">
      <c r="A1489" s="1248"/>
      <c r="B1489" s="978">
        <v>244.76</v>
      </c>
      <c r="C1489" s="978">
        <v>244.75619999999998</v>
      </c>
      <c r="D1489" s="965" t="s">
        <v>4108</v>
      </c>
    </row>
    <row r="1490" spans="1:4" ht="11.25" customHeight="1" x14ac:dyDescent="0.25">
      <c r="A1490" s="1248"/>
      <c r="B1490" s="978">
        <v>275.39999999999998</v>
      </c>
      <c r="C1490" s="978">
        <v>275.39999999999998</v>
      </c>
      <c r="D1490" s="965" t="s">
        <v>2022</v>
      </c>
    </row>
    <row r="1491" spans="1:4" ht="11.25" customHeight="1" x14ac:dyDescent="0.25">
      <c r="A1491" s="1248"/>
      <c r="B1491" s="978">
        <v>32.51</v>
      </c>
      <c r="C1491" s="978">
        <v>28.431000000000001</v>
      </c>
      <c r="D1491" s="965" t="s">
        <v>4109</v>
      </c>
    </row>
    <row r="1492" spans="1:4" ht="11.25" customHeight="1" x14ac:dyDescent="0.25">
      <c r="A1492" s="1248"/>
      <c r="B1492" s="978">
        <v>254.12</v>
      </c>
      <c r="C1492" s="978">
        <v>254.11500000000001</v>
      </c>
      <c r="D1492" s="965" t="s">
        <v>720</v>
      </c>
    </row>
    <row r="1493" spans="1:4" ht="11.25" customHeight="1" x14ac:dyDescent="0.25">
      <c r="A1493" s="1251"/>
      <c r="B1493" s="979">
        <v>14124.55</v>
      </c>
      <c r="C1493" s="979">
        <v>14120.461200000002</v>
      </c>
      <c r="D1493" s="966" t="s">
        <v>11</v>
      </c>
    </row>
    <row r="1494" spans="1:4" ht="11.25" customHeight="1" x14ac:dyDescent="0.25">
      <c r="A1494" s="1248" t="s">
        <v>1068</v>
      </c>
      <c r="B1494" s="978">
        <v>18765.32</v>
      </c>
      <c r="C1494" s="978">
        <v>18765.308000000001</v>
      </c>
      <c r="D1494" s="965" t="s">
        <v>726</v>
      </c>
    </row>
    <row r="1495" spans="1:4" ht="11.25" customHeight="1" x14ac:dyDescent="0.25">
      <c r="A1495" s="1248"/>
      <c r="B1495" s="978">
        <v>1385</v>
      </c>
      <c r="C1495" s="978">
        <v>1385</v>
      </c>
      <c r="D1495" s="965" t="s">
        <v>2013</v>
      </c>
    </row>
    <row r="1496" spans="1:4" ht="11.25" customHeight="1" x14ac:dyDescent="0.25">
      <c r="A1496" s="1248"/>
      <c r="B1496" s="978">
        <v>1008</v>
      </c>
      <c r="C1496" s="978">
        <v>1008</v>
      </c>
      <c r="D1496" s="965" t="s">
        <v>2014</v>
      </c>
    </row>
    <row r="1497" spans="1:4" ht="11.25" customHeight="1" x14ac:dyDescent="0.25">
      <c r="A1497" s="1248"/>
      <c r="B1497" s="978">
        <v>60</v>
      </c>
      <c r="C1497" s="978">
        <v>60</v>
      </c>
      <c r="D1497" s="965" t="s">
        <v>4116</v>
      </c>
    </row>
    <row r="1498" spans="1:4" ht="11.25" customHeight="1" x14ac:dyDescent="0.25">
      <c r="A1498" s="1248"/>
      <c r="B1498" s="978">
        <v>71.599999999999994</v>
      </c>
      <c r="C1498" s="978">
        <v>71.596000000000004</v>
      </c>
      <c r="D1498" s="965" t="s">
        <v>4109</v>
      </c>
    </row>
    <row r="1499" spans="1:4" ht="11.25" customHeight="1" x14ac:dyDescent="0.25">
      <c r="A1499" s="1248"/>
      <c r="B1499" s="978">
        <v>413.69</v>
      </c>
      <c r="C1499" s="978">
        <v>413.68700000000001</v>
      </c>
      <c r="D1499" s="965" t="s">
        <v>720</v>
      </c>
    </row>
    <row r="1500" spans="1:4" ht="11.25" customHeight="1" x14ac:dyDescent="0.25">
      <c r="A1500" s="1248"/>
      <c r="B1500" s="978">
        <v>21703.609999999997</v>
      </c>
      <c r="C1500" s="978">
        <v>21703.591000000004</v>
      </c>
      <c r="D1500" s="965" t="s">
        <v>11</v>
      </c>
    </row>
    <row r="1501" spans="1:4" ht="11.25" customHeight="1" x14ac:dyDescent="0.25">
      <c r="A1501" s="1250" t="s">
        <v>1076</v>
      </c>
      <c r="B1501" s="977">
        <v>29.3</v>
      </c>
      <c r="C1501" s="977">
        <v>29.3</v>
      </c>
      <c r="D1501" s="964" t="s">
        <v>2016</v>
      </c>
    </row>
    <row r="1502" spans="1:4" ht="11.25" customHeight="1" x14ac:dyDescent="0.25">
      <c r="A1502" s="1248"/>
      <c r="B1502" s="978">
        <v>40</v>
      </c>
      <c r="C1502" s="978">
        <v>40</v>
      </c>
      <c r="D1502" s="965" t="s">
        <v>2012</v>
      </c>
    </row>
    <row r="1503" spans="1:4" ht="11.25" customHeight="1" x14ac:dyDescent="0.25">
      <c r="A1503" s="1248"/>
      <c r="B1503" s="978">
        <v>644.91</v>
      </c>
      <c r="C1503" s="978">
        <v>602.73300000000006</v>
      </c>
      <c r="D1503" s="965" t="s">
        <v>1886</v>
      </c>
    </row>
    <row r="1504" spans="1:4" ht="11.25" customHeight="1" x14ac:dyDescent="0.25">
      <c r="A1504" s="1248"/>
      <c r="B1504" s="978">
        <v>26448.39</v>
      </c>
      <c r="C1504" s="978">
        <v>26448.389000000003</v>
      </c>
      <c r="D1504" s="965" t="s">
        <v>726</v>
      </c>
    </row>
    <row r="1505" spans="1:4" ht="11.25" customHeight="1" x14ac:dyDescent="0.25">
      <c r="A1505" s="1248"/>
      <c r="B1505" s="978">
        <v>1619</v>
      </c>
      <c r="C1505" s="978">
        <v>1619</v>
      </c>
      <c r="D1505" s="965" t="s">
        <v>2013</v>
      </c>
    </row>
    <row r="1506" spans="1:4" ht="11.25" customHeight="1" x14ac:dyDescent="0.25">
      <c r="A1506" s="1248"/>
      <c r="B1506" s="978">
        <v>550</v>
      </c>
      <c r="C1506" s="978">
        <v>550</v>
      </c>
      <c r="D1506" s="965" t="s">
        <v>2014</v>
      </c>
    </row>
    <row r="1507" spans="1:4" ht="11.25" customHeight="1" x14ac:dyDescent="0.25">
      <c r="A1507" s="1248"/>
      <c r="B1507" s="978">
        <v>200.26</v>
      </c>
      <c r="C1507" s="978">
        <v>200.25539999999998</v>
      </c>
      <c r="D1507" s="965" t="s">
        <v>4108</v>
      </c>
    </row>
    <row r="1508" spans="1:4" ht="11.25" customHeight="1" x14ac:dyDescent="0.25">
      <c r="A1508" s="1248"/>
      <c r="B1508" s="978">
        <v>700</v>
      </c>
      <c r="C1508" s="978">
        <v>700</v>
      </c>
      <c r="D1508" s="965" t="s">
        <v>3677</v>
      </c>
    </row>
    <row r="1509" spans="1:4" ht="11.25" customHeight="1" x14ac:dyDescent="0.25">
      <c r="A1509" s="1248"/>
      <c r="B1509" s="978">
        <v>122.65</v>
      </c>
      <c r="C1509" s="978">
        <v>122.645</v>
      </c>
      <c r="D1509" s="965" t="s">
        <v>4109</v>
      </c>
    </row>
    <row r="1510" spans="1:4" ht="11.25" customHeight="1" x14ac:dyDescent="0.25">
      <c r="A1510" s="1248"/>
      <c r="B1510" s="978">
        <v>527.36</v>
      </c>
      <c r="C1510" s="978">
        <v>527.35599999999999</v>
      </c>
      <c r="D1510" s="965" t="s">
        <v>720</v>
      </c>
    </row>
    <row r="1511" spans="1:4" ht="11.25" customHeight="1" x14ac:dyDescent="0.25">
      <c r="A1511" s="1251"/>
      <c r="B1511" s="979">
        <v>30881.87</v>
      </c>
      <c r="C1511" s="979">
        <v>30839.678400000001</v>
      </c>
      <c r="D1511" s="966" t="s">
        <v>11</v>
      </c>
    </row>
    <row r="1512" spans="1:4" ht="11.25" customHeight="1" x14ac:dyDescent="0.25">
      <c r="A1512" s="1248" t="s">
        <v>1035</v>
      </c>
      <c r="B1512" s="978">
        <v>16778.2</v>
      </c>
      <c r="C1512" s="978">
        <v>16778.197</v>
      </c>
      <c r="D1512" s="965" t="s">
        <v>726</v>
      </c>
    </row>
    <row r="1513" spans="1:4" ht="11.25" customHeight="1" x14ac:dyDescent="0.25">
      <c r="A1513" s="1248"/>
      <c r="B1513" s="978">
        <v>1556</v>
      </c>
      <c r="C1513" s="978">
        <v>1556</v>
      </c>
      <c r="D1513" s="965" t="s">
        <v>2013</v>
      </c>
    </row>
    <row r="1514" spans="1:4" ht="11.25" customHeight="1" x14ac:dyDescent="0.25">
      <c r="A1514" s="1248"/>
      <c r="B1514" s="978">
        <v>230</v>
      </c>
      <c r="C1514" s="978">
        <v>230</v>
      </c>
      <c r="D1514" s="965" t="s">
        <v>2014</v>
      </c>
    </row>
    <row r="1515" spans="1:4" ht="11.25" customHeight="1" x14ac:dyDescent="0.25">
      <c r="A1515" s="1248"/>
      <c r="B1515" s="978">
        <v>6418.78</v>
      </c>
      <c r="C1515" s="978">
        <v>6418.7738900000004</v>
      </c>
      <c r="D1515" s="965" t="s">
        <v>4108</v>
      </c>
    </row>
    <row r="1516" spans="1:4" ht="11.25" customHeight="1" x14ac:dyDescent="0.25">
      <c r="A1516" s="1248"/>
      <c r="B1516" s="978">
        <v>65.849999999999994</v>
      </c>
      <c r="C1516" s="978">
        <v>65.852000000000004</v>
      </c>
      <c r="D1516" s="965" t="s">
        <v>4109</v>
      </c>
    </row>
    <row r="1517" spans="1:4" ht="11.25" customHeight="1" x14ac:dyDescent="0.25">
      <c r="A1517" s="1248"/>
      <c r="B1517" s="978">
        <v>358.68</v>
      </c>
      <c r="C1517" s="978">
        <v>358.67500000000001</v>
      </c>
      <c r="D1517" s="965" t="s">
        <v>720</v>
      </c>
    </row>
    <row r="1518" spans="1:4" ht="11.25" customHeight="1" x14ac:dyDescent="0.25">
      <c r="A1518" s="1248"/>
      <c r="B1518" s="978">
        <v>25407.51</v>
      </c>
      <c r="C1518" s="978">
        <v>25407.497889999999</v>
      </c>
      <c r="D1518" s="965" t="s">
        <v>11</v>
      </c>
    </row>
    <row r="1519" spans="1:4" ht="11.25" customHeight="1" x14ac:dyDescent="0.25">
      <c r="A1519" s="1250" t="s">
        <v>1037</v>
      </c>
      <c r="B1519" s="977">
        <v>17888.690000000002</v>
      </c>
      <c r="C1519" s="977">
        <v>17888.689000000002</v>
      </c>
      <c r="D1519" s="964" t="s">
        <v>726</v>
      </c>
    </row>
    <row r="1520" spans="1:4" ht="11.25" customHeight="1" x14ac:dyDescent="0.25">
      <c r="A1520" s="1248"/>
      <c r="B1520" s="978">
        <v>4110</v>
      </c>
      <c r="C1520" s="978">
        <v>4110</v>
      </c>
      <c r="D1520" s="965" t="s">
        <v>2013</v>
      </c>
    </row>
    <row r="1521" spans="1:4" ht="11.25" customHeight="1" x14ac:dyDescent="0.25">
      <c r="A1521" s="1248"/>
      <c r="B1521" s="978">
        <v>354</v>
      </c>
      <c r="C1521" s="978">
        <v>354</v>
      </c>
      <c r="D1521" s="965" t="s">
        <v>2014</v>
      </c>
    </row>
    <row r="1522" spans="1:4" ht="11.25" customHeight="1" x14ac:dyDescent="0.25">
      <c r="A1522" s="1248"/>
      <c r="B1522" s="978">
        <v>100.6</v>
      </c>
      <c r="C1522" s="978">
        <v>100.6</v>
      </c>
      <c r="D1522" s="965" t="s">
        <v>2022</v>
      </c>
    </row>
    <row r="1523" spans="1:4" ht="11.25" customHeight="1" x14ac:dyDescent="0.25">
      <c r="A1523" s="1248"/>
      <c r="B1523" s="978">
        <v>195.11</v>
      </c>
      <c r="C1523" s="978">
        <v>195.10499999999999</v>
      </c>
      <c r="D1523" s="965" t="s">
        <v>4109</v>
      </c>
    </row>
    <row r="1524" spans="1:4" ht="11.25" customHeight="1" x14ac:dyDescent="0.25">
      <c r="A1524" s="1248"/>
      <c r="B1524" s="978">
        <v>294.39</v>
      </c>
      <c r="C1524" s="978">
        <v>294.38900000000001</v>
      </c>
      <c r="D1524" s="965" t="s">
        <v>720</v>
      </c>
    </row>
    <row r="1525" spans="1:4" ht="11.25" customHeight="1" x14ac:dyDescent="0.25">
      <c r="A1525" s="1251"/>
      <c r="B1525" s="979">
        <v>22942.79</v>
      </c>
      <c r="C1525" s="979">
        <v>22942.782999999999</v>
      </c>
      <c r="D1525" s="966" t="s">
        <v>11</v>
      </c>
    </row>
    <row r="1526" spans="1:4" ht="11.25" customHeight="1" x14ac:dyDescent="0.25">
      <c r="A1526" s="1248" t="s">
        <v>1054</v>
      </c>
      <c r="B1526" s="978">
        <v>4378.3900000000003</v>
      </c>
      <c r="C1526" s="978">
        <v>4378.3829999999998</v>
      </c>
      <c r="D1526" s="965" t="s">
        <v>726</v>
      </c>
    </row>
    <row r="1527" spans="1:4" ht="11.25" customHeight="1" x14ac:dyDescent="0.25">
      <c r="A1527" s="1248"/>
      <c r="B1527" s="978">
        <v>1014</v>
      </c>
      <c r="C1527" s="978">
        <v>1014</v>
      </c>
      <c r="D1527" s="965" t="s">
        <v>2013</v>
      </c>
    </row>
    <row r="1528" spans="1:4" ht="11.25" customHeight="1" x14ac:dyDescent="0.25">
      <c r="A1528" s="1248"/>
      <c r="B1528" s="978">
        <v>150.95999999999998</v>
      </c>
      <c r="C1528" s="978">
        <v>150.96</v>
      </c>
      <c r="D1528" s="965" t="s">
        <v>4108</v>
      </c>
    </row>
    <row r="1529" spans="1:4" ht="11.25" customHeight="1" x14ac:dyDescent="0.25">
      <c r="A1529" s="1248"/>
      <c r="B1529" s="978">
        <v>12.26</v>
      </c>
      <c r="C1529" s="978">
        <v>12.256</v>
      </c>
      <c r="D1529" s="965" t="s">
        <v>4109</v>
      </c>
    </row>
    <row r="1530" spans="1:4" ht="11.25" customHeight="1" x14ac:dyDescent="0.25">
      <c r="A1530" s="1248"/>
      <c r="B1530" s="978">
        <v>89.57</v>
      </c>
      <c r="C1530" s="978">
        <v>89.566999999999993</v>
      </c>
      <c r="D1530" s="965" t="s">
        <v>720</v>
      </c>
    </row>
    <row r="1531" spans="1:4" ht="11.25" customHeight="1" x14ac:dyDescent="0.25">
      <c r="A1531" s="1248"/>
      <c r="B1531" s="978">
        <v>5645.18</v>
      </c>
      <c r="C1531" s="978">
        <v>5645.1660000000002</v>
      </c>
      <c r="D1531" s="965" t="s">
        <v>11</v>
      </c>
    </row>
    <row r="1532" spans="1:4" ht="11.25" customHeight="1" x14ac:dyDescent="0.25">
      <c r="A1532" s="1250" t="s">
        <v>1048</v>
      </c>
      <c r="B1532" s="977">
        <v>6177.51</v>
      </c>
      <c r="C1532" s="977">
        <v>6177.5149999999994</v>
      </c>
      <c r="D1532" s="964" t="s">
        <v>726</v>
      </c>
    </row>
    <row r="1533" spans="1:4" ht="11.25" customHeight="1" x14ac:dyDescent="0.25">
      <c r="A1533" s="1248"/>
      <c r="B1533" s="978">
        <v>867</v>
      </c>
      <c r="C1533" s="978">
        <v>867</v>
      </c>
      <c r="D1533" s="965" t="s">
        <v>2013</v>
      </c>
    </row>
    <row r="1534" spans="1:4" ht="11.25" customHeight="1" x14ac:dyDescent="0.25">
      <c r="A1534" s="1248"/>
      <c r="B1534" s="978">
        <v>147</v>
      </c>
      <c r="C1534" s="978">
        <v>147</v>
      </c>
      <c r="D1534" s="965" t="s">
        <v>2014</v>
      </c>
    </row>
    <row r="1535" spans="1:4" ht="11.25" customHeight="1" x14ac:dyDescent="0.25">
      <c r="A1535" s="1248"/>
      <c r="B1535" s="978">
        <v>164.71</v>
      </c>
      <c r="C1535" s="978">
        <v>164.7</v>
      </c>
      <c r="D1535" s="965" t="s">
        <v>4108</v>
      </c>
    </row>
    <row r="1536" spans="1:4" ht="11.25" customHeight="1" x14ac:dyDescent="0.25">
      <c r="A1536" s="1248"/>
      <c r="B1536" s="978">
        <v>23.68</v>
      </c>
      <c r="C1536" s="978">
        <v>21.073999999999998</v>
      </c>
      <c r="D1536" s="965" t="s">
        <v>4109</v>
      </c>
    </row>
    <row r="1537" spans="1:4" ht="11.25" customHeight="1" x14ac:dyDescent="0.25">
      <c r="A1537" s="1248"/>
      <c r="B1537" s="978">
        <v>113.82</v>
      </c>
      <c r="C1537" s="978">
        <v>113.82</v>
      </c>
      <c r="D1537" s="965" t="s">
        <v>720</v>
      </c>
    </row>
    <row r="1538" spans="1:4" ht="11.25" customHeight="1" x14ac:dyDescent="0.25">
      <c r="A1538" s="1251"/>
      <c r="B1538" s="979">
        <v>7493.72</v>
      </c>
      <c r="C1538" s="979">
        <v>7491.1089999999995</v>
      </c>
      <c r="D1538" s="966" t="s">
        <v>11</v>
      </c>
    </row>
    <row r="1539" spans="1:4" ht="11.25" customHeight="1" x14ac:dyDescent="0.25">
      <c r="A1539" s="1248" t="s">
        <v>1034</v>
      </c>
      <c r="B1539" s="978">
        <v>1135.8800000000001</v>
      </c>
      <c r="C1539" s="978">
        <v>1135.874</v>
      </c>
      <c r="D1539" s="965" t="s">
        <v>726</v>
      </c>
    </row>
    <row r="1540" spans="1:4" ht="11.25" customHeight="1" x14ac:dyDescent="0.25">
      <c r="A1540" s="1248"/>
      <c r="B1540" s="978">
        <v>278</v>
      </c>
      <c r="C1540" s="978">
        <v>278</v>
      </c>
      <c r="D1540" s="965" t="s">
        <v>2013</v>
      </c>
    </row>
    <row r="1541" spans="1:4" ht="11.25" customHeight="1" x14ac:dyDescent="0.25">
      <c r="A1541" s="1248"/>
      <c r="B1541" s="978">
        <v>44</v>
      </c>
      <c r="C1541" s="978">
        <v>44</v>
      </c>
      <c r="D1541" s="965" t="s">
        <v>2014</v>
      </c>
    </row>
    <row r="1542" spans="1:4" ht="21" x14ac:dyDescent="0.25">
      <c r="A1542" s="1248"/>
      <c r="B1542" s="978">
        <v>294</v>
      </c>
      <c r="C1542" s="978">
        <v>294</v>
      </c>
      <c r="D1542" s="965" t="s">
        <v>2015</v>
      </c>
    </row>
    <row r="1543" spans="1:4" ht="11.25" customHeight="1" x14ac:dyDescent="0.25">
      <c r="A1543" s="1248"/>
      <c r="B1543" s="978">
        <v>1751.88</v>
      </c>
      <c r="C1543" s="978">
        <v>1751.874</v>
      </c>
      <c r="D1543" s="965" t="s">
        <v>11</v>
      </c>
    </row>
    <row r="1544" spans="1:4" ht="11.25" customHeight="1" x14ac:dyDescent="0.25">
      <c r="A1544" s="1250" t="s">
        <v>1050</v>
      </c>
      <c r="B1544" s="977">
        <v>401.03</v>
      </c>
      <c r="C1544" s="977">
        <v>363.03700000000003</v>
      </c>
      <c r="D1544" s="964" t="s">
        <v>1886</v>
      </c>
    </row>
    <row r="1545" spans="1:4" ht="11.25" customHeight="1" x14ac:dyDescent="0.25">
      <c r="A1545" s="1248"/>
      <c r="B1545" s="978">
        <v>108.04</v>
      </c>
      <c r="C1545" s="978">
        <v>52.345300000000002</v>
      </c>
      <c r="D1545" s="965" t="s">
        <v>2024</v>
      </c>
    </row>
    <row r="1546" spans="1:4" ht="11.25" customHeight="1" x14ac:dyDescent="0.25">
      <c r="A1546" s="1248"/>
      <c r="B1546" s="978">
        <v>22485.919999999998</v>
      </c>
      <c r="C1546" s="978">
        <v>22485.919000000002</v>
      </c>
      <c r="D1546" s="965" t="s">
        <v>726</v>
      </c>
    </row>
    <row r="1547" spans="1:4" ht="11.25" customHeight="1" x14ac:dyDescent="0.25">
      <c r="A1547" s="1248"/>
      <c r="B1547" s="978">
        <v>2453</v>
      </c>
      <c r="C1547" s="978">
        <v>2453</v>
      </c>
      <c r="D1547" s="965" t="s">
        <v>2013</v>
      </c>
    </row>
    <row r="1548" spans="1:4" ht="11.25" customHeight="1" x14ac:dyDescent="0.25">
      <c r="A1548" s="1248"/>
      <c r="B1548" s="978">
        <v>383</v>
      </c>
      <c r="C1548" s="978">
        <v>383</v>
      </c>
      <c r="D1548" s="965" t="s">
        <v>2014</v>
      </c>
    </row>
    <row r="1549" spans="1:4" ht="11.25" customHeight="1" x14ac:dyDescent="0.25">
      <c r="A1549" s="1248"/>
      <c r="B1549" s="978">
        <v>284.66000000000003</v>
      </c>
      <c r="C1549" s="978">
        <v>284.66039999999998</v>
      </c>
      <c r="D1549" s="965" t="s">
        <v>4108</v>
      </c>
    </row>
    <row r="1550" spans="1:4" ht="21" x14ac:dyDescent="0.25">
      <c r="A1550" s="1248"/>
      <c r="B1550" s="978">
        <v>69</v>
      </c>
      <c r="C1550" s="978">
        <v>69</v>
      </c>
      <c r="D1550" s="965" t="s">
        <v>2015</v>
      </c>
    </row>
    <row r="1551" spans="1:4" ht="11.25" customHeight="1" x14ac:dyDescent="0.25">
      <c r="A1551" s="1248"/>
      <c r="B1551" s="978">
        <v>194</v>
      </c>
      <c r="C1551" s="978">
        <v>192.9025</v>
      </c>
      <c r="D1551" s="965" t="s">
        <v>723</v>
      </c>
    </row>
    <row r="1552" spans="1:4" ht="11.25" customHeight="1" x14ac:dyDescent="0.25">
      <c r="A1552" s="1248"/>
      <c r="B1552" s="978">
        <v>22</v>
      </c>
      <c r="C1552" s="978">
        <v>22</v>
      </c>
      <c r="D1552" s="965" t="s">
        <v>3729</v>
      </c>
    </row>
    <row r="1553" spans="1:4" ht="11.25" customHeight="1" x14ac:dyDescent="0.25">
      <c r="A1553" s="1248"/>
      <c r="B1553" s="978">
        <v>140.68</v>
      </c>
      <c r="C1553" s="978">
        <v>140.679</v>
      </c>
      <c r="D1553" s="965" t="s">
        <v>4109</v>
      </c>
    </row>
    <row r="1554" spans="1:4" ht="11.25" customHeight="1" x14ac:dyDescent="0.25">
      <c r="A1554" s="1248"/>
      <c r="B1554" s="978">
        <v>424.1</v>
      </c>
      <c r="C1554" s="978">
        <v>424.101</v>
      </c>
      <c r="D1554" s="965" t="s">
        <v>720</v>
      </c>
    </row>
    <row r="1555" spans="1:4" ht="11.25" customHeight="1" x14ac:dyDescent="0.25">
      <c r="A1555" s="1251"/>
      <c r="B1555" s="979">
        <v>26965.43</v>
      </c>
      <c r="C1555" s="979">
        <v>26870.644199999999</v>
      </c>
      <c r="D1555" s="966" t="s">
        <v>11</v>
      </c>
    </row>
    <row r="1556" spans="1:4" ht="11.25" customHeight="1" x14ac:dyDescent="0.25">
      <c r="A1556" s="1248" t="s">
        <v>1061</v>
      </c>
      <c r="B1556" s="978">
        <v>17006.239999999998</v>
      </c>
      <c r="C1556" s="978">
        <v>17006.237000000001</v>
      </c>
      <c r="D1556" s="965" t="s">
        <v>726</v>
      </c>
    </row>
    <row r="1557" spans="1:4" ht="11.25" customHeight="1" x14ac:dyDescent="0.25">
      <c r="A1557" s="1248"/>
      <c r="B1557" s="978">
        <v>1937</v>
      </c>
      <c r="C1557" s="978">
        <v>1937</v>
      </c>
      <c r="D1557" s="965" t="s">
        <v>2013</v>
      </c>
    </row>
    <row r="1558" spans="1:4" ht="11.25" customHeight="1" x14ac:dyDescent="0.25">
      <c r="A1558" s="1248"/>
      <c r="B1558" s="978">
        <v>913</v>
      </c>
      <c r="C1558" s="978">
        <v>913</v>
      </c>
      <c r="D1558" s="965" t="s">
        <v>2014</v>
      </c>
    </row>
    <row r="1559" spans="1:4" ht="11.25" customHeight="1" x14ac:dyDescent="0.25">
      <c r="A1559" s="1248"/>
      <c r="B1559" s="978">
        <v>264.39</v>
      </c>
      <c r="C1559" s="978">
        <v>264.38639999999998</v>
      </c>
      <c r="D1559" s="965" t="s">
        <v>4108</v>
      </c>
    </row>
    <row r="1560" spans="1:4" ht="11.25" customHeight="1" x14ac:dyDescent="0.25">
      <c r="A1560" s="1248"/>
      <c r="B1560" s="978">
        <v>135.30000000000001</v>
      </c>
      <c r="C1560" s="978">
        <v>135.30000000000001</v>
      </c>
      <c r="D1560" s="965" t="s">
        <v>2022</v>
      </c>
    </row>
    <row r="1561" spans="1:4" ht="11.25" customHeight="1" x14ac:dyDescent="0.25">
      <c r="A1561" s="1248"/>
      <c r="B1561" s="978">
        <v>57.04</v>
      </c>
      <c r="C1561" s="978">
        <v>50.88</v>
      </c>
      <c r="D1561" s="965" t="s">
        <v>4109</v>
      </c>
    </row>
    <row r="1562" spans="1:4" ht="11.25" customHeight="1" x14ac:dyDescent="0.25">
      <c r="A1562" s="1248"/>
      <c r="B1562" s="978">
        <v>398.36</v>
      </c>
      <c r="C1562" s="978">
        <v>398.363</v>
      </c>
      <c r="D1562" s="965" t="s">
        <v>720</v>
      </c>
    </row>
    <row r="1563" spans="1:4" ht="11.25" customHeight="1" x14ac:dyDescent="0.25">
      <c r="A1563" s="1248"/>
      <c r="B1563" s="978">
        <v>20711.329999999998</v>
      </c>
      <c r="C1563" s="978">
        <v>20705.166400000002</v>
      </c>
      <c r="D1563" s="965" t="s">
        <v>11</v>
      </c>
    </row>
    <row r="1564" spans="1:4" ht="11.25" customHeight="1" x14ac:dyDescent="0.25">
      <c r="A1564" s="1250" t="s">
        <v>1059</v>
      </c>
      <c r="B1564" s="977">
        <v>301.89</v>
      </c>
      <c r="C1564" s="977">
        <v>301.88799999999998</v>
      </c>
      <c r="D1564" s="964" t="s">
        <v>2049</v>
      </c>
    </row>
    <row r="1565" spans="1:4" ht="11.25" customHeight="1" x14ac:dyDescent="0.25">
      <c r="A1565" s="1248"/>
      <c r="B1565" s="978">
        <v>61.95</v>
      </c>
      <c r="C1565" s="978">
        <v>61.95</v>
      </c>
      <c r="D1565" s="965" t="s">
        <v>2011</v>
      </c>
    </row>
    <row r="1566" spans="1:4" ht="11.25" customHeight="1" x14ac:dyDescent="0.25">
      <c r="A1566" s="1248"/>
      <c r="B1566" s="978">
        <v>409.22999999999996</v>
      </c>
      <c r="C1566" s="978">
        <v>310.75799999999998</v>
      </c>
      <c r="D1566" s="965" t="s">
        <v>3993</v>
      </c>
    </row>
    <row r="1567" spans="1:4" ht="11.25" customHeight="1" x14ac:dyDescent="0.25">
      <c r="A1567" s="1248"/>
      <c r="B1567" s="978">
        <v>14282.36</v>
      </c>
      <c r="C1567" s="978">
        <v>14267.362000000001</v>
      </c>
      <c r="D1567" s="965" t="s">
        <v>726</v>
      </c>
    </row>
    <row r="1568" spans="1:4" ht="11.25" customHeight="1" x14ac:dyDescent="0.25">
      <c r="A1568" s="1248"/>
      <c r="B1568" s="978">
        <v>1158</v>
      </c>
      <c r="C1568" s="978">
        <v>1158</v>
      </c>
      <c r="D1568" s="965" t="s">
        <v>2013</v>
      </c>
    </row>
    <row r="1569" spans="1:4" ht="11.25" customHeight="1" x14ac:dyDescent="0.25">
      <c r="A1569" s="1248"/>
      <c r="B1569" s="978">
        <v>170</v>
      </c>
      <c r="C1569" s="978">
        <v>170</v>
      </c>
      <c r="D1569" s="965" t="s">
        <v>2014</v>
      </c>
    </row>
    <row r="1570" spans="1:4" ht="11.25" customHeight="1" x14ac:dyDescent="0.25">
      <c r="A1570" s="1248"/>
      <c r="B1570" s="978">
        <v>772.23</v>
      </c>
      <c r="C1570" s="978">
        <v>772.21900000000005</v>
      </c>
      <c r="D1570" s="965" t="s">
        <v>2027</v>
      </c>
    </row>
    <row r="1571" spans="1:4" ht="11.25" customHeight="1" x14ac:dyDescent="0.25">
      <c r="A1571" s="1248"/>
      <c r="B1571" s="978">
        <v>332.85</v>
      </c>
      <c r="C1571" s="978">
        <v>332.84400000000005</v>
      </c>
      <c r="D1571" s="965" t="s">
        <v>4108</v>
      </c>
    </row>
    <row r="1572" spans="1:4" ht="11.25" customHeight="1" x14ac:dyDescent="0.25">
      <c r="A1572" s="1248"/>
      <c r="B1572" s="978">
        <v>119.5</v>
      </c>
      <c r="C1572" s="978">
        <v>119.5</v>
      </c>
      <c r="D1572" s="965" t="s">
        <v>2022</v>
      </c>
    </row>
    <row r="1573" spans="1:4" ht="11.25" customHeight="1" x14ac:dyDescent="0.25">
      <c r="A1573" s="1248"/>
      <c r="B1573" s="978">
        <v>45.92</v>
      </c>
      <c r="C1573" s="978">
        <v>42.096000000000004</v>
      </c>
      <c r="D1573" s="965" t="s">
        <v>4109</v>
      </c>
    </row>
    <row r="1574" spans="1:4" ht="11.25" customHeight="1" x14ac:dyDescent="0.25">
      <c r="A1574" s="1248"/>
      <c r="B1574" s="978">
        <v>289.79000000000002</v>
      </c>
      <c r="C1574" s="978">
        <v>289.78500000000003</v>
      </c>
      <c r="D1574" s="965" t="s">
        <v>720</v>
      </c>
    </row>
    <row r="1575" spans="1:4" ht="11.25" customHeight="1" x14ac:dyDescent="0.25">
      <c r="A1575" s="1251"/>
      <c r="B1575" s="979">
        <v>17943.719999999998</v>
      </c>
      <c r="C1575" s="979">
        <v>17826.402000000002</v>
      </c>
      <c r="D1575" s="966" t="s">
        <v>11</v>
      </c>
    </row>
    <row r="1576" spans="1:4" ht="11.25" customHeight="1" x14ac:dyDescent="0.25">
      <c r="A1576" s="1248" t="s">
        <v>1058</v>
      </c>
      <c r="B1576" s="978">
        <v>14556.42</v>
      </c>
      <c r="C1576" s="978">
        <v>14556.411</v>
      </c>
      <c r="D1576" s="965" t="s">
        <v>726</v>
      </c>
    </row>
    <row r="1577" spans="1:4" ht="11.25" customHeight="1" x14ac:dyDescent="0.25">
      <c r="A1577" s="1248"/>
      <c r="B1577" s="978">
        <v>2506</v>
      </c>
      <c r="C1577" s="978">
        <v>2506</v>
      </c>
      <c r="D1577" s="965" t="s">
        <v>2013</v>
      </c>
    </row>
    <row r="1578" spans="1:4" ht="11.25" customHeight="1" x14ac:dyDescent="0.25">
      <c r="A1578" s="1248"/>
      <c r="B1578" s="978">
        <v>195</v>
      </c>
      <c r="C1578" s="978">
        <v>195</v>
      </c>
      <c r="D1578" s="965" t="s">
        <v>2014</v>
      </c>
    </row>
    <row r="1579" spans="1:4" ht="11.25" customHeight="1" x14ac:dyDescent="0.25">
      <c r="A1579" s="1248"/>
      <c r="B1579" s="978">
        <v>248.01999999999998</v>
      </c>
      <c r="C1579" s="978">
        <v>248.0172</v>
      </c>
      <c r="D1579" s="965" t="s">
        <v>4108</v>
      </c>
    </row>
    <row r="1580" spans="1:4" ht="11.25" customHeight="1" x14ac:dyDescent="0.25">
      <c r="A1580" s="1248"/>
      <c r="B1580" s="978">
        <v>126.24</v>
      </c>
      <c r="C1580" s="978">
        <v>109.345</v>
      </c>
      <c r="D1580" s="965" t="s">
        <v>4109</v>
      </c>
    </row>
    <row r="1581" spans="1:4" ht="11.25" customHeight="1" x14ac:dyDescent="0.25">
      <c r="A1581" s="1248"/>
      <c r="B1581" s="978">
        <v>283.19</v>
      </c>
      <c r="C1581" s="978">
        <v>283.19299999999998</v>
      </c>
      <c r="D1581" s="965" t="s">
        <v>720</v>
      </c>
    </row>
    <row r="1582" spans="1:4" ht="11.25" customHeight="1" x14ac:dyDescent="0.25">
      <c r="A1582" s="1248"/>
      <c r="B1582" s="978">
        <v>17914.87</v>
      </c>
      <c r="C1582" s="978">
        <v>17897.966199999999</v>
      </c>
      <c r="D1582" s="965" t="s">
        <v>11</v>
      </c>
    </row>
    <row r="1583" spans="1:4" ht="11.25" customHeight="1" x14ac:dyDescent="0.25">
      <c r="A1583" s="1250" t="s">
        <v>1030</v>
      </c>
      <c r="B1583" s="977">
        <v>241.52</v>
      </c>
      <c r="C1583" s="977">
        <v>241.52</v>
      </c>
      <c r="D1583" s="964" t="s">
        <v>2049</v>
      </c>
    </row>
    <row r="1584" spans="1:4" ht="11.25" customHeight="1" x14ac:dyDescent="0.25">
      <c r="A1584" s="1248"/>
      <c r="B1584" s="978">
        <v>678.72</v>
      </c>
      <c r="C1584" s="978">
        <v>678.71299999999997</v>
      </c>
      <c r="D1584" s="965" t="s">
        <v>2054</v>
      </c>
    </row>
    <row r="1585" spans="1:4" ht="11.25" customHeight="1" x14ac:dyDescent="0.25">
      <c r="A1585" s="1248"/>
      <c r="B1585" s="978">
        <v>10576.72</v>
      </c>
      <c r="C1585" s="978">
        <v>10576.722</v>
      </c>
      <c r="D1585" s="965" t="s">
        <v>726</v>
      </c>
    </row>
    <row r="1586" spans="1:4" ht="11.25" customHeight="1" x14ac:dyDescent="0.25">
      <c r="A1586" s="1248"/>
      <c r="B1586" s="978">
        <v>1896</v>
      </c>
      <c r="C1586" s="978">
        <v>1896</v>
      </c>
      <c r="D1586" s="965" t="s">
        <v>2013</v>
      </c>
    </row>
    <row r="1587" spans="1:4" ht="11.25" customHeight="1" x14ac:dyDescent="0.25">
      <c r="A1587" s="1248"/>
      <c r="B1587" s="978">
        <v>7</v>
      </c>
      <c r="C1587" s="978">
        <v>7</v>
      </c>
      <c r="D1587" s="965" t="s">
        <v>2014</v>
      </c>
    </row>
    <row r="1588" spans="1:4" ht="11.25" customHeight="1" x14ac:dyDescent="0.25">
      <c r="A1588" s="1248"/>
      <c r="B1588" s="978">
        <v>287.3</v>
      </c>
      <c r="C1588" s="978">
        <v>287.2944</v>
      </c>
      <c r="D1588" s="965" t="s">
        <v>4108</v>
      </c>
    </row>
    <row r="1589" spans="1:4" ht="11.25" customHeight="1" x14ac:dyDescent="0.25">
      <c r="A1589" s="1248"/>
      <c r="B1589" s="978">
        <v>64.14</v>
      </c>
      <c r="C1589" s="978">
        <v>55.252000000000002</v>
      </c>
      <c r="D1589" s="965" t="s">
        <v>4109</v>
      </c>
    </row>
    <row r="1590" spans="1:4" ht="11.25" customHeight="1" x14ac:dyDescent="0.25">
      <c r="A1590" s="1248"/>
      <c r="B1590" s="978">
        <v>225.02</v>
      </c>
      <c r="C1590" s="978">
        <v>225.02</v>
      </c>
      <c r="D1590" s="965" t="s">
        <v>720</v>
      </c>
    </row>
    <row r="1591" spans="1:4" ht="11.25" customHeight="1" x14ac:dyDescent="0.25">
      <c r="A1591" s="1251"/>
      <c r="B1591" s="979">
        <v>13976.419999999998</v>
      </c>
      <c r="C1591" s="979">
        <v>13967.521400000001</v>
      </c>
      <c r="D1591" s="966" t="s">
        <v>11</v>
      </c>
    </row>
    <row r="1592" spans="1:4" ht="11.25" customHeight="1" x14ac:dyDescent="0.25">
      <c r="A1592" s="1248" t="s">
        <v>1063</v>
      </c>
      <c r="B1592" s="978">
        <v>1961.29</v>
      </c>
      <c r="C1592" s="978">
        <v>1961.2850000000001</v>
      </c>
      <c r="D1592" s="965" t="s">
        <v>1886</v>
      </c>
    </row>
    <row r="1593" spans="1:4" ht="11.25" customHeight="1" x14ac:dyDescent="0.25">
      <c r="A1593" s="1248"/>
      <c r="B1593" s="978">
        <v>35245.919999999998</v>
      </c>
      <c r="C1593" s="978">
        <v>35245.919999999998</v>
      </c>
      <c r="D1593" s="965" t="s">
        <v>726</v>
      </c>
    </row>
    <row r="1594" spans="1:4" ht="11.25" customHeight="1" x14ac:dyDescent="0.25">
      <c r="A1594" s="1248"/>
      <c r="B1594" s="978">
        <v>3416</v>
      </c>
      <c r="C1594" s="978">
        <v>3416</v>
      </c>
      <c r="D1594" s="965" t="s">
        <v>2013</v>
      </c>
    </row>
    <row r="1595" spans="1:4" ht="11.25" customHeight="1" x14ac:dyDescent="0.25">
      <c r="A1595" s="1248"/>
      <c r="B1595" s="978">
        <v>533</v>
      </c>
      <c r="C1595" s="978">
        <v>533</v>
      </c>
      <c r="D1595" s="965" t="s">
        <v>2014</v>
      </c>
    </row>
    <row r="1596" spans="1:4" ht="11.25" customHeight="1" x14ac:dyDescent="0.25">
      <c r="A1596" s="1248"/>
      <c r="B1596" s="978">
        <v>2476.5700000000002</v>
      </c>
      <c r="C1596" s="978">
        <v>2476.5633900000003</v>
      </c>
      <c r="D1596" s="965" t="s">
        <v>2055</v>
      </c>
    </row>
    <row r="1597" spans="1:4" ht="21" x14ac:dyDescent="0.25">
      <c r="A1597" s="1248"/>
      <c r="B1597" s="978">
        <v>135</v>
      </c>
      <c r="C1597" s="978">
        <v>135</v>
      </c>
      <c r="D1597" s="965" t="s">
        <v>2015</v>
      </c>
    </row>
    <row r="1598" spans="1:4" ht="11.25" customHeight="1" x14ac:dyDescent="0.25">
      <c r="A1598" s="1248"/>
      <c r="B1598" s="978">
        <v>177.03</v>
      </c>
      <c r="C1598" s="978">
        <v>177.03100000000001</v>
      </c>
      <c r="D1598" s="965" t="s">
        <v>4109</v>
      </c>
    </row>
    <row r="1599" spans="1:4" ht="11.25" customHeight="1" x14ac:dyDescent="0.25">
      <c r="A1599" s="1248"/>
      <c r="B1599" s="978">
        <v>705.7</v>
      </c>
      <c r="C1599" s="978">
        <v>705.69500000000005</v>
      </c>
      <c r="D1599" s="965" t="s">
        <v>720</v>
      </c>
    </row>
    <row r="1600" spans="1:4" x14ac:dyDescent="0.25">
      <c r="A1600" s="1248"/>
      <c r="B1600" s="978">
        <v>44650.509999999995</v>
      </c>
      <c r="C1600" s="978">
        <v>44650.494390000007</v>
      </c>
      <c r="D1600" s="965" t="s">
        <v>11</v>
      </c>
    </row>
    <row r="1601" spans="1:4" ht="11.25" customHeight="1" x14ac:dyDescent="0.25">
      <c r="A1601" s="1250" t="s">
        <v>1032</v>
      </c>
      <c r="B1601" s="977">
        <v>49</v>
      </c>
      <c r="C1601" s="977">
        <v>48.988800000000005</v>
      </c>
      <c r="D1601" s="964" t="s">
        <v>3993</v>
      </c>
    </row>
    <row r="1602" spans="1:4" ht="11.25" customHeight="1" x14ac:dyDescent="0.25">
      <c r="A1602" s="1248"/>
      <c r="B1602" s="978">
        <v>6325.5</v>
      </c>
      <c r="C1602" s="978">
        <v>6325.5010000000002</v>
      </c>
      <c r="D1602" s="965" t="s">
        <v>726</v>
      </c>
    </row>
    <row r="1603" spans="1:4" ht="11.25" customHeight="1" x14ac:dyDescent="0.25">
      <c r="A1603" s="1248"/>
      <c r="B1603" s="978">
        <v>768</v>
      </c>
      <c r="C1603" s="978">
        <v>768</v>
      </c>
      <c r="D1603" s="965" t="s">
        <v>2013</v>
      </c>
    </row>
    <row r="1604" spans="1:4" ht="11.25" customHeight="1" x14ac:dyDescent="0.25">
      <c r="A1604" s="1248"/>
      <c r="B1604" s="978">
        <v>19</v>
      </c>
      <c r="C1604" s="978">
        <v>19</v>
      </c>
      <c r="D1604" s="965" t="s">
        <v>2014</v>
      </c>
    </row>
    <row r="1605" spans="1:4" ht="11.25" customHeight="1" x14ac:dyDescent="0.25">
      <c r="A1605" s="1248"/>
      <c r="B1605" s="978">
        <v>177.58999999999997</v>
      </c>
      <c r="C1605" s="978">
        <v>177.58560000000003</v>
      </c>
      <c r="D1605" s="965" t="s">
        <v>4108</v>
      </c>
    </row>
    <row r="1606" spans="1:4" ht="11.25" customHeight="1" x14ac:dyDescent="0.25">
      <c r="A1606" s="1248"/>
      <c r="B1606" s="978">
        <v>26.6</v>
      </c>
      <c r="C1606" s="978">
        <v>24.335999999999999</v>
      </c>
      <c r="D1606" s="965" t="s">
        <v>4109</v>
      </c>
    </row>
    <row r="1607" spans="1:4" ht="11.25" customHeight="1" x14ac:dyDescent="0.25">
      <c r="A1607" s="1248"/>
      <c r="B1607" s="978">
        <v>124.2</v>
      </c>
      <c r="C1607" s="978">
        <v>124.2</v>
      </c>
      <c r="D1607" s="965" t="s">
        <v>720</v>
      </c>
    </row>
    <row r="1608" spans="1:4" ht="11.25" customHeight="1" x14ac:dyDescent="0.25">
      <c r="A1608" s="1251"/>
      <c r="B1608" s="979">
        <v>7489.89</v>
      </c>
      <c r="C1608" s="979">
        <v>7487.6113999999998</v>
      </c>
      <c r="D1608" s="966" t="s">
        <v>11</v>
      </c>
    </row>
    <row r="1609" spans="1:4" ht="11.25" customHeight="1" x14ac:dyDescent="0.25">
      <c r="A1609" s="1248" t="s">
        <v>1043</v>
      </c>
      <c r="B1609" s="978">
        <v>120.76</v>
      </c>
      <c r="C1609" s="978">
        <v>120.76</v>
      </c>
      <c r="D1609" s="965" t="s">
        <v>2049</v>
      </c>
    </row>
    <row r="1610" spans="1:4" ht="11.25" customHeight="1" x14ac:dyDescent="0.25">
      <c r="A1610" s="1248"/>
      <c r="B1610" s="978">
        <v>11420.29</v>
      </c>
      <c r="C1610" s="978">
        <v>11420.289999999999</v>
      </c>
      <c r="D1610" s="965" t="s">
        <v>726</v>
      </c>
    </row>
    <row r="1611" spans="1:4" ht="11.25" customHeight="1" x14ac:dyDescent="0.25">
      <c r="A1611" s="1248"/>
      <c r="B1611" s="978">
        <v>1474</v>
      </c>
      <c r="C1611" s="978">
        <v>1474</v>
      </c>
      <c r="D1611" s="965" t="s">
        <v>2013</v>
      </c>
    </row>
    <row r="1612" spans="1:4" ht="11.25" customHeight="1" x14ac:dyDescent="0.25">
      <c r="A1612" s="1248"/>
      <c r="B1612" s="978">
        <v>110</v>
      </c>
      <c r="C1612" s="978">
        <v>110</v>
      </c>
      <c r="D1612" s="965" t="s">
        <v>2014</v>
      </c>
    </row>
    <row r="1613" spans="1:4" ht="11.25" customHeight="1" x14ac:dyDescent="0.25">
      <c r="A1613" s="1248"/>
      <c r="B1613" s="978">
        <v>233.01999999999998</v>
      </c>
      <c r="C1613" s="978">
        <v>233.02200000000002</v>
      </c>
      <c r="D1613" s="965" t="s">
        <v>4108</v>
      </c>
    </row>
    <row r="1614" spans="1:4" ht="11.25" customHeight="1" x14ac:dyDescent="0.25">
      <c r="A1614" s="1248"/>
      <c r="B1614" s="978">
        <v>41.94</v>
      </c>
      <c r="C1614" s="978">
        <v>35.677</v>
      </c>
      <c r="D1614" s="965" t="s">
        <v>4109</v>
      </c>
    </row>
    <row r="1615" spans="1:4" ht="11.25" customHeight="1" x14ac:dyDescent="0.25">
      <c r="A1615" s="1248"/>
      <c r="B1615" s="978">
        <v>220.45</v>
      </c>
      <c r="C1615" s="978">
        <v>220.44499999999999</v>
      </c>
      <c r="D1615" s="965" t="s">
        <v>720</v>
      </c>
    </row>
    <row r="1616" spans="1:4" ht="11.25" customHeight="1" x14ac:dyDescent="0.25">
      <c r="A1616" s="1248"/>
      <c r="B1616" s="978">
        <v>13620.460000000003</v>
      </c>
      <c r="C1616" s="978">
        <v>13614.194</v>
      </c>
      <c r="D1616" s="965" t="s">
        <v>11</v>
      </c>
    </row>
    <row r="1617" spans="1:4" ht="11.25" customHeight="1" x14ac:dyDescent="0.25">
      <c r="A1617" s="1250" t="s">
        <v>1004</v>
      </c>
      <c r="B1617" s="977">
        <v>40</v>
      </c>
      <c r="C1617" s="977">
        <v>40</v>
      </c>
      <c r="D1617" s="964" t="s">
        <v>2019</v>
      </c>
    </row>
    <row r="1618" spans="1:4" ht="11.25" customHeight="1" x14ac:dyDescent="0.25">
      <c r="A1618" s="1248"/>
      <c r="B1618" s="978">
        <v>21134.22</v>
      </c>
      <c r="C1618" s="978">
        <v>21134.215</v>
      </c>
      <c r="D1618" s="965" t="s">
        <v>726</v>
      </c>
    </row>
    <row r="1619" spans="1:4" ht="11.25" customHeight="1" x14ac:dyDescent="0.25">
      <c r="A1619" s="1248"/>
      <c r="B1619" s="978">
        <v>68.680000000000007</v>
      </c>
      <c r="C1619" s="978">
        <v>59.679000000000009</v>
      </c>
      <c r="D1619" s="965" t="s">
        <v>4109</v>
      </c>
    </row>
    <row r="1620" spans="1:4" ht="11.25" customHeight="1" x14ac:dyDescent="0.25">
      <c r="A1620" s="1248"/>
      <c r="B1620" s="978">
        <v>428.33</v>
      </c>
      <c r="C1620" s="978">
        <v>428.32799999999997</v>
      </c>
      <c r="D1620" s="965" t="s">
        <v>720</v>
      </c>
    </row>
    <row r="1621" spans="1:4" ht="11.25" customHeight="1" x14ac:dyDescent="0.25">
      <c r="A1621" s="1251"/>
      <c r="B1621" s="979">
        <v>21671.230000000003</v>
      </c>
      <c r="C1621" s="979">
        <v>21662.222000000002</v>
      </c>
      <c r="D1621" s="966" t="s">
        <v>11</v>
      </c>
    </row>
    <row r="1622" spans="1:4" ht="11.25" customHeight="1" x14ac:dyDescent="0.25">
      <c r="A1622" s="1248" t="s">
        <v>1007</v>
      </c>
      <c r="B1622" s="978">
        <v>19468.97</v>
      </c>
      <c r="C1622" s="978">
        <v>19468.97</v>
      </c>
      <c r="D1622" s="965" t="s">
        <v>726</v>
      </c>
    </row>
    <row r="1623" spans="1:4" ht="11.25" customHeight="1" x14ac:dyDescent="0.25">
      <c r="A1623" s="1248"/>
      <c r="B1623" s="978">
        <v>7.14</v>
      </c>
      <c r="C1623" s="978">
        <v>7.1369999999999996</v>
      </c>
      <c r="D1623" s="965" t="s">
        <v>2013</v>
      </c>
    </row>
    <row r="1624" spans="1:4" ht="11.25" customHeight="1" x14ac:dyDescent="0.25">
      <c r="A1624" s="1248"/>
      <c r="B1624" s="978">
        <v>84.31</v>
      </c>
      <c r="C1624" s="978">
        <v>78.914000000000001</v>
      </c>
      <c r="D1624" s="965" t="s">
        <v>4109</v>
      </c>
    </row>
    <row r="1625" spans="1:4" ht="11.25" customHeight="1" x14ac:dyDescent="0.25">
      <c r="A1625" s="1248"/>
      <c r="B1625" s="978">
        <v>396.38</v>
      </c>
      <c r="C1625" s="978">
        <v>396.38299999999998</v>
      </c>
      <c r="D1625" s="965" t="s">
        <v>720</v>
      </c>
    </row>
    <row r="1626" spans="1:4" ht="11.25" customHeight="1" x14ac:dyDescent="0.25">
      <c r="A1626" s="1248"/>
      <c r="B1626" s="978">
        <v>19956.800000000003</v>
      </c>
      <c r="C1626" s="978">
        <v>19951.404000000002</v>
      </c>
      <c r="D1626" s="965" t="s">
        <v>11</v>
      </c>
    </row>
    <row r="1627" spans="1:4" ht="11.25" customHeight="1" x14ac:dyDescent="0.25">
      <c r="A1627" s="1250" t="s">
        <v>1026</v>
      </c>
      <c r="B1627" s="977">
        <v>18886.009999999998</v>
      </c>
      <c r="C1627" s="977">
        <v>18886.005000000001</v>
      </c>
      <c r="D1627" s="964" t="s">
        <v>726</v>
      </c>
    </row>
    <row r="1628" spans="1:4" ht="11.25" customHeight="1" x14ac:dyDescent="0.25">
      <c r="A1628" s="1248"/>
      <c r="B1628" s="978">
        <v>55.73</v>
      </c>
      <c r="C1628" s="978">
        <v>48.173999999999999</v>
      </c>
      <c r="D1628" s="965" t="s">
        <v>4109</v>
      </c>
    </row>
    <row r="1629" spans="1:4" ht="11.25" customHeight="1" x14ac:dyDescent="0.25">
      <c r="A1629" s="1248"/>
      <c r="B1629" s="978">
        <v>359.54</v>
      </c>
      <c r="C1629" s="978">
        <v>359.541</v>
      </c>
      <c r="D1629" s="965" t="s">
        <v>720</v>
      </c>
    </row>
    <row r="1630" spans="1:4" ht="11.25" customHeight="1" x14ac:dyDescent="0.25">
      <c r="A1630" s="1251"/>
      <c r="B1630" s="979">
        <v>19301.28</v>
      </c>
      <c r="C1630" s="979">
        <v>19293.72</v>
      </c>
      <c r="D1630" s="966" t="s">
        <v>11</v>
      </c>
    </row>
    <row r="1631" spans="1:4" ht="11.25" customHeight="1" x14ac:dyDescent="0.25">
      <c r="A1631" s="1248" t="s">
        <v>1022</v>
      </c>
      <c r="B1631" s="978">
        <v>15231.96</v>
      </c>
      <c r="C1631" s="978">
        <v>15231.955</v>
      </c>
      <c r="D1631" s="965" t="s">
        <v>726</v>
      </c>
    </row>
    <row r="1632" spans="1:4" ht="11.25" customHeight="1" x14ac:dyDescent="0.25">
      <c r="A1632" s="1248"/>
      <c r="B1632" s="978">
        <v>28.7</v>
      </c>
      <c r="C1632" s="978">
        <v>26.588000000000001</v>
      </c>
      <c r="D1632" s="965" t="s">
        <v>4109</v>
      </c>
    </row>
    <row r="1633" spans="1:4" ht="11.25" customHeight="1" x14ac:dyDescent="0.25">
      <c r="A1633" s="1248"/>
      <c r="B1633" s="978">
        <v>305.52</v>
      </c>
      <c r="C1633" s="978">
        <v>305.51600000000002</v>
      </c>
      <c r="D1633" s="965" t="s">
        <v>720</v>
      </c>
    </row>
    <row r="1634" spans="1:4" ht="11.25" customHeight="1" x14ac:dyDescent="0.25">
      <c r="A1634" s="1248"/>
      <c r="B1634" s="978">
        <v>15566.18</v>
      </c>
      <c r="C1634" s="978">
        <v>15564.058999999999</v>
      </c>
      <c r="D1634" s="965" t="s">
        <v>11</v>
      </c>
    </row>
    <row r="1635" spans="1:4" ht="11.25" customHeight="1" x14ac:dyDescent="0.25">
      <c r="A1635" s="1250" t="s">
        <v>1013</v>
      </c>
      <c r="B1635" s="977">
        <v>10936.99</v>
      </c>
      <c r="C1635" s="977">
        <v>10936.99</v>
      </c>
      <c r="D1635" s="964" t="s">
        <v>726</v>
      </c>
    </row>
    <row r="1636" spans="1:4" ht="11.25" customHeight="1" x14ac:dyDescent="0.25">
      <c r="A1636" s="1248"/>
      <c r="B1636" s="978">
        <v>22.4</v>
      </c>
      <c r="C1636" s="978">
        <v>19.505000000000003</v>
      </c>
      <c r="D1636" s="965" t="s">
        <v>4109</v>
      </c>
    </row>
    <row r="1637" spans="1:4" ht="11.25" customHeight="1" x14ac:dyDescent="0.25">
      <c r="A1637" s="1248"/>
      <c r="B1637" s="978">
        <v>235.49</v>
      </c>
      <c r="C1637" s="978">
        <v>235.48500000000001</v>
      </c>
      <c r="D1637" s="965" t="s">
        <v>720</v>
      </c>
    </row>
    <row r="1638" spans="1:4" ht="11.25" customHeight="1" x14ac:dyDescent="0.25">
      <c r="A1638" s="1251"/>
      <c r="B1638" s="979">
        <v>11194.88</v>
      </c>
      <c r="C1638" s="979">
        <v>11191.98</v>
      </c>
      <c r="D1638" s="966" t="s">
        <v>11</v>
      </c>
    </row>
    <row r="1639" spans="1:4" ht="11.25" customHeight="1" x14ac:dyDescent="0.25">
      <c r="A1639" s="1248" t="s">
        <v>994</v>
      </c>
      <c r="B1639" s="978">
        <v>12830.37</v>
      </c>
      <c r="C1639" s="978">
        <v>12830.371999999999</v>
      </c>
      <c r="D1639" s="965" t="s">
        <v>726</v>
      </c>
    </row>
    <row r="1640" spans="1:4" ht="11.25" customHeight="1" x14ac:dyDescent="0.25">
      <c r="A1640" s="1248"/>
      <c r="B1640" s="978">
        <v>47.57</v>
      </c>
      <c r="C1640" s="978">
        <v>38.028999999999996</v>
      </c>
      <c r="D1640" s="965" t="s">
        <v>4109</v>
      </c>
    </row>
    <row r="1641" spans="1:4" ht="11.25" customHeight="1" x14ac:dyDescent="0.25">
      <c r="A1641" s="1248"/>
      <c r="B1641" s="978">
        <v>268.95999999999998</v>
      </c>
      <c r="C1641" s="978">
        <v>268.95999999999998</v>
      </c>
      <c r="D1641" s="965" t="s">
        <v>720</v>
      </c>
    </row>
    <row r="1642" spans="1:4" ht="11.25" customHeight="1" x14ac:dyDescent="0.25">
      <c r="A1642" s="1248"/>
      <c r="B1642" s="978">
        <v>13146.9</v>
      </c>
      <c r="C1642" s="978">
        <v>13137.360999999999</v>
      </c>
      <c r="D1642" s="965" t="s">
        <v>11</v>
      </c>
    </row>
    <row r="1643" spans="1:4" ht="11.25" customHeight="1" x14ac:dyDescent="0.25">
      <c r="A1643" s="1250" t="s">
        <v>1003</v>
      </c>
      <c r="B1643" s="977">
        <v>106</v>
      </c>
      <c r="C1643" s="977">
        <v>106</v>
      </c>
      <c r="D1643" s="964" t="s">
        <v>2024</v>
      </c>
    </row>
    <row r="1644" spans="1:4" ht="11.25" customHeight="1" x14ac:dyDescent="0.25">
      <c r="A1644" s="1248"/>
      <c r="B1644" s="978">
        <v>9377.0300000000007</v>
      </c>
      <c r="C1644" s="978">
        <v>9377.0259999999998</v>
      </c>
      <c r="D1644" s="965" t="s">
        <v>726</v>
      </c>
    </row>
    <row r="1645" spans="1:4" ht="11.25" customHeight="1" x14ac:dyDescent="0.25">
      <c r="A1645" s="1248"/>
      <c r="B1645" s="978">
        <v>195</v>
      </c>
      <c r="C1645" s="978">
        <v>195</v>
      </c>
      <c r="D1645" s="965" t="s">
        <v>723</v>
      </c>
    </row>
    <row r="1646" spans="1:4" ht="11.25" customHeight="1" x14ac:dyDescent="0.25">
      <c r="A1646" s="1248"/>
      <c r="B1646" s="978">
        <v>62.94</v>
      </c>
      <c r="C1646" s="978">
        <v>50.608000000000004</v>
      </c>
      <c r="D1646" s="965" t="s">
        <v>4109</v>
      </c>
    </row>
    <row r="1647" spans="1:4" ht="11.25" customHeight="1" x14ac:dyDescent="0.25">
      <c r="A1647" s="1248"/>
      <c r="B1647" s="978">
        <v>191.45</v>
      </c>
      <c r="C1647" s="978">
        <v>191.447</v>
      </c>
      <c r="D1647" s="965" t="s">
        <v>720</v>
      </c>
    </row>
    <row r="1648" spans="1:4" ht="11.25" customHeight="1" x14ac:dyDescent="0.25">
      <c r="A1648" s="1251"/>
      <c r="B1648" s="979">
        <v>9932.4200000000019</v>
      </c>
      <c r="C1648" s="979">
        <v>9920.0810000000001</v>
      </c>
      <c r="D1648" s="966" t="s">
        <v>11</v>
      </c>
    </row>
    <row r="1649" spans="1:4" ht="11.25" customHeight="1" x14ac:dyDescent="0.25">
      <c r="A1649" s="1248" t="s">
        <v>986</v>
      </c>
      <c r="B1649" s="978">
        <v>10685.2</v>
      </c>
      <c r="C1649" s="978">
        <v>10685.201999999999</v>
      </c>
      <c r="D1649" s="965" t="s">
        <v>726</v>
      </c>
    </row>
    <row r="1650" spans="1:4" ht="11.25" customHeight="1" x14ac:dyDescent="0.25">
      <c r="A1650" s="1248"/>
      <c r="B1650" s="978">
        <v>44.94</v>
      </c>
      <c r="C1650" s="978">
        <v>42.001000000000005</v>
      </c>
      <c r="D1650" s="965" t="s">
        <v>4109</v>
      </c>
    </row>
    <row r="1651" spans="1:4" ht="11.25" customHeight="1" x14ac:dyDescent="0.25">
      <c r="A1651" s="1248"/>
      <c r="B1651" s="978">
        <v>226.66</v>
      </c>
      <c r="C1651" s="978">
        <v>226.65600000000001</v>
      </c>
      <c r="D1651" s="965" t="s">
        <v>720</v>
      </c>
    </row>
    <row r="1652" spans="1:4" ht="11.25" customHeight="1" x14ac:dyDescent="0.25">
      <c r="A1652" s="1248"/>
      <c r="B1652" s="978">
        <v>10956.800000000001</v>
      </c>
      <c r="C1652" s="978">
        <v>10953.859</v>
      </c>
      <c r="D1652" s="965" t="s">
        <v>11</v>
      </c>
    </row>
    <row r="1653" spans="1:4" ht="11.25" customHeight="1" x14ac:dyDescent="0.25">
      <c r="A1653" s="1250" t="s">
        <v>1005</v>
      </c>
      <c r="B1653" s="977">
        <v>16495.89</v>
      </c>
      <c r="C1653" s="977">
        <v>16495.888999999999</v>
      </c>
      <c r="D1653" s="964" t="s">
        <v>726</v>
      </c>
    </row>
    <row r="1654" spans="1:4" ht="11.25" customHeight="1" x14ac:dyDescent="0.25">
      <c r="A1654" s="1248"/>
      <c r="B1654" s="978">
        <v>1592.74</v>
      </c>
      <c r="C1654" s="978">
        <v>1592.74</v>
      </c>
      <c r="D1654" s="965" t="s">
        <v>4154</v>
      </c>
    </row>
    <row r="1655" spans="1:4" ht="11.25" customHeight="1" x14ac:dyDescent="0.25">
      <c r="A1655" s="1248"/>
      <c r="B1655" s="978">
        <v>46.68</v>
      </c>
      <c r="C1655" s="978">
        <v>42.288999999999994</v>
      </c>
      <c r="D1655" s="965" t="s">
        <v>4109</v>
      </c>
    </row>
    <row r="1656" spans="1:4" ht="11.25" customHeight="1" x14ac:dyDescent="0.25">
      <c r="A1656" s="1248"/>
      <c r="B1656" s="978">
        <v>347.17</v>
      </c>
      <c r="C1656" s="978">
        <v>347.16500000000002</v>
      </c>
      <c r="D1656" s="965" t="s">
        <v>720</v>
      </c>
    </row>
    <row r="1657" spans="1:4" ht="11.25" customHeight="1" x14ac:dyDescent="0.25">
      <c r="A1657" s="1251"/>
      <c r="B1657" s="979">
        <v>18482.48</v>
      </c>
      <c r="C1657" s="979">
        <v>18478.083000000002</v>
      </c>
      <c r="D1657" s="966" t="s">
        <v>11</v>
      </c>
    </row>
    <row r="1658" spans="1:4" ht="11.25" customHeight="1" x14ac:dyDescent="0.25">
      <c r="A1658" s="1248" t="s">
        <v>1017</v>
      </c>
      <c r="B1658" s="978">
        <v>10366.48</v>
      </c>
      <c r="C1658" s="978">
        <v>10366.478999999999</v>
      </c>
      <c r="D1658" s="965" t="s">
        <v>726</v>
      </c>
    </row>
    <row r="1659" spans="1:4" ht="11.25" customHeight="1" x14ac:dyDescent="0.25">
      <c r="A1659" s="1248"/>
      <c r="B1659" s="978">
        <v>30</v>
      </c>
      <c r="C1659" s="978">
        <v>30</v>
      </c>
      <c r="D1659" s="965" t="s">
        <v>2050</v>
      </c>
    </row>
    <row r="1660" spans="1:4" ht="11.25" customHeight="1" x14ac:dyDescent="0.25">
      <c r="A1660" s="1248"/>
      <c r="B1660" s="978">
        <v>27.42</v>
      </c>
      <c r="C1660" s="978">
        <v>24.266000000000002</v>
      </c>
      <c r="D1660" s="965" t="s">
        <v>4109</v>
      </c>
    </row>
    <row r="1661" spans="1:4" ht="11.25" customHeight="1" x14ac:dyDescent="0.25">
      <c r="A1661" s="1248"/>
      <c r="B1661" s="978">
        <v>234.33</v>
      </c>
      <c r="C1661" s="978">
        <v>234.33099999999999</v>
      </c>
      <c r="D1661" s="965" t="s">
        <v>720</v>
      </c>
    </row>
    <row r="1662" spans="1:4" ht="11.25" customHeight="1" x14ac:dyDescent="0.25">
      <c r="A1662" s="1248"/>
      <c r="B1662" s="978">
        <v>10658.23</v>
      </c>
      <c r="C1662" s="978">
        <v>10655.075999999999</v>
      </c>
      <c r="D1662" s="965" t="s">
        <v>11</v>
      </c>
    </row>
    <row r="1663" spans="1:4" ht="11.25" customHeight="1" x14ac:dyDescent="0.25">
      <c r="A1663" s="1250" t="s">
        <v>991</v>
      </c>
      <c r="B1663" s="977">
        <v>14295.77</v>
      </c>
      <c r="C1663" s="977">
        <v>14295.77</v>
      </c>
      <c r="D1663" s="964" t="s">
        <v>726</v>
      </c>
    </row>
    <row r="1664" spans="1:4" ht="11.25" customHeight="1" x14ac:dyDescent="0.25">
      <c r="A1664" s="1248"/>
      <c r="B1664" s="978">
        <v>44.37</v>
      </c>
      <c r="C1664" s="978">
        <v>42.145000000000003</v>
      </c>
      <c r="D1664" s="965" t="s">
        <v>4109</v>
      </c>
    </row>
    <row r="1665" spans="1:4" ht="11.25" customHeight="1" x14ac:dyDescent="0.25">
      <c r="A1665" s="1248"/>
      <c r="B1665" s="978">
        <v>311.27999999999997</v>
      </c>
      <c r="C1665" s="978">
        <v>311.279</v>
      </c>
      <c r="D1665" s="965" t="s">
        <v>720</v>
      </c>
    </row>
    <row r="1666" spans="1:4" ht="11.25" customHeight="1" x14ac:dyDescent="0.25">
      <c r="A1666" s="1251"/>
      <c r="B1666" s="979">
        <v>14651.420000000002</v>
      </c>
      <c r="C1666" s="979">
        <v>14649.194</v>
      </c>
      <c r="D1666" s="966" t="s">
        <v>11</v>
      </c>
    </row>
    <row r="1667" spans="1:4" ht="11.25" customHeight="1" x14ac:dyDescent="0.25">
      <c r="A1667" s="1248" t="s">
        <v>1009</v>
      </c>
      <c r="B1667" s="978">
        <v>20428.78</v>
      </c>
      <c r="C1667" s="978">
        <v>20428.778999999999</v>
      </c>
      <c r="D1667" s="965" t="s">
        <v>726</v>
      </c>
    </row>
    <row r="1668" spans="1:4" ht="11.25" customHeight="1" x14ac:dyDescent="0.25">
      <c r="A1668" s="1248"/>
      <c r="B1668" s="978">
        <v>41.21</v>
      </c>
      <c r="C1668" s="978">
        <v>41.207999999999998</v>
      </c>
      <c r="D1668" s="965" t="s">
        <v>4109</v>
      </c>
    </row>
    <row r="1669" spans="1:4" ht="11.25" customHeight="1" x14ac:dyDescent="0.25">
      <c r="A1669" s="1248"/>
      <c r="B1669" s="978">
        <v>387.56</v>
      </c>
      <c r="C1669" s="978">
        <v>387.55700000000002</v>
      </c>
      <c r="D1669" s="965" t="s">
        <v>720</v>
      </c>
    </row>
    <row r="1670" spans="1:4" ht="11.25" customHeight="1" x14ac:dyDescent="0.25">
      <c r="A1670" s="1248"/>
      <c r="B1670" s="978">
        <v>20857.55</v>
      </c>
      <c r="C1670" s="978">
        <v>20857.543999999998</v>
      </c>
      <c r="D1670" s="965" t="s">
        <v>11</v>
      </c>
    </row>
    <row r="1671" spans="1:4" ht="11.25" customHeight="1" x14ac:dyDescent="0.25">
      <c r="A1671" s="1250" t="s">
        <v>989</v>
      </c>
      <c r="B1671" s="977">
        <v>23347.599999999999</v>
      </c>
      <c r="C1671" s="977">
        <v>23347.596000000001</v>
      </c>
      <c r="D1671" s="964" t="s">
        <v>726</v>
      </c>
    </row>
    <row r="1672" spans="1:4" ht="11.25" customHeight="1" x14ac:dyDescent="0.25">
      <c r="A1672" s="1248"/>
      <c r="B1672" s="978">
        <v>60.11</v>
      </c>
      <c r="C1672" s="978">
        <v>60.110999999999997</v>
      </c>
      <c r="D1672" s="965" t="s">
        <v>4109</v>
      </c>
    </row>
    <row r="1673" spans="1:4" ht="11.25" customHeight="1" x14ac:dyDescent="0.25">
      <c r="A1673" s="1248"/>
      <c r="B1673" s="978">
        <v>443.2</v>
      </c>
      <c r="C1673" s="978">
        <v>443.20299999999997</v>
      </c>
      <c r="D1673" s="965" t="s">
        <v>720</v>
      </c>
    </row>
    <row r="1674" spans="1:4" ht="11.25" customHeight="1" x14ac:dyDescent="0.25">
      <c r="A1674" s="1251"/>
      <c r="B1674" s="979">
        <v>23850.91</v>
      </c>
      <c r="C1674" s="979">
        <v>23850.910000000003</v>
      </c>
      <c r="D1674" s="966" t="s">
        <v>11</v>
      </c>
    </row>
    <row r="1675" spans="1:4" ht="11.25" customHeight="1" x14ac:dyDescent="0.25">
      <c r="A1675" s="1248" t="s">
        <v>1020</v>
      </c>
      <c r="B1675" s="978">
        <v>19494.46</v>
      </c>
      <c r="C1675" s="978">
        <v>19494.457999999999</v>
      </c>
      <c r="D1675" s="965" t="s">
        <v>726</v>
      </c>
    </row>
    <row r="1676" spans="1:4" ht="11.25" customHeight="1" x14ac:dyDescent="0.25">
      <c r="A1676" s="1248"/>
      <c r="B1676" s="978">
        <v>53.75</v>
      </c>
      <c r="C1676" s="978">
        <v>47.511000000000003</v>
      </c>
      <c r="D1676" s="965" t="s">
        <v>4109</v>
      </c>
    </row>
    <row r="1677" spans="1:4" ht="11.25" customHeight="1" x14ac:dyDescent="0.25">
      <c r="A1677" s="1248"/>
      <c r="B1677" s="978">
        <v>416.58</v>
      </c>
      <c r="C1677" s="978">
        <v>416.58100000000002</v>
      </c>
      <c r="D1677" s="965" t="s">
        <v>720</v>
      </c>
    </row>
    <row r="1678" spans="1:4" ht="11.25" customHeight="1" x14ac:dyDescent="0.25">
      <c r="A1678" s="1248"/>
      <c r="B1678" s="978">
        <v>19964.79</v>
      </c>
      <c r="C1678" s="978">
        <v>19958.549999999996</v>
      </c>
      <c r="D1678" s="965" t="s">
        <v>11</v>
      </c>
    </row>
    <row r="1679" spans="1:4" ht="11.25" customHeight="1" x14ac:dyDescent="0.25">
      <c r="A1679" s="1250" t="s">
        <v>4155</v>
      </c>
      <c r="B1679" s="977">
        <v>7145.23</v>
      </c>
      <c r="C1679" s="977">
        <v>7145.2280000000001</v>
      </c>
      <c r="D1679" s="964" t="s">
        <v>726</v>
      </c>
    </row>
    <row r="1680" spans="1:4" ht="11.25" customHeight="1" x14ac:dyDescent="0.25">
      <c r="A1680" s="1248"/>
      <c r="B1680" s="978">
        <v>48.35</v>
      </c>
      <c r="C1680" s="978">
        <v>41.237000000000002</v>
      </c>
      <c r="D1680" s="965" t="s">
        <v>4109</v>
      </c>
    </row>
    <row r="1681" spans="1:4" ht="11.25" customHeight="1" x14ac:dyDescent="0.25">
      <c r="A1681" s="1248"/>
      <c r="B1681" s="978">
        <v>168.9</v>
      </c>
      <c r="C1681" s="978">
        <v>168.89500000000001</v>
      </c>
      <c r="D1681" s="965" t="s">
        <v>720</v>
      </c>
    </row>
    <row r="1682" spans="1:4" ht="11.25" customHeight="1" x14ac:dyDescent="0.25">
      <c r="A1682" s="1251"/>
      <c r="B1682" s="979">
        <v>7362.48</v>
      </c>
      <c r="C1682" s="979">
        <v>7355.3600000000006</v>
      </c>
      <c r="D1682" s="966" t="s">
        <v>11</v>
      </c>
    </row>
    <row r="1683" spans="1:4" ht="11.25" customHeight="1" x14ac:dyDescent="0.25">
      <c r="A1683" s="1248" t="s">
        <v>993</v>
      </c>
      <c r="B1683" s="978">
        <v>11943.27</v>
      </c>
      <c r="C1683" s="978">
        <v>11943.272999999999</v>
      </c>
      <c r="D1683" s="965" t="s">
        <v>726</v>
      </c>
    </row>
    <row r="1684" spans="1:4" ht="11.25" customHeight="1" x14ac:dyDescent="0.25">
      <c r="A1684" s="1248"/>
      <c r="B1684" s="978">
        <v>31.17</v>
      </c>
      <c r="C1684" s="978">
        <v>27.111000000000001</v>
      </c>
      <c r="D1684" s="965" t="s">
        <v>4109</v>
      </c>
    </row>
    <row r="1685" spans="1:4" ht="11.25" customHeight="1" x14ac:dyDescent="0.25">
      <c r="A1685" s="1248"/>
      <c r="B1685" s="978">
        <v>267.74</v>
      </c>
      <c r="C1685" s="978">
        <v>267.74400000000003</v>
      </c>
      <c r="D1685" s="965" t="s">
        <v>720</v>
      </c>
    </row>
    <row r="1686" spans="1:4" ht="11.25" customHeight="1" x14ac:dyDescent="0.25">
      <c r="A1686" s="1248"/>
      <c r="B1686" s="978">
        <v>12242.18</v>
      </c>
      <c r="C1686" s="978">
        <v>12238.128000000001</v>
      </c>
      <c r="D1686" s="965" t="s">
        <v>11</v>
      </c>
    </row>
    <row r="1687" spans="1:4" ht="11.25" customHeight="1" x14ac:dyDescent="0.25">
      <c r="A1687" s="1250" t="s">
        <v>998</v>
      </c>
      <c r="B1687" s="977">
        <v>350</v>
      </c>
      <c r="C1687" s="977">
        <v>350</v>
      </c>
      <c r="D1687" s="964" t="s">
        <v>2011</v>
      </c>
    </row>
    <row r="1688" spans="1:4" ht="11.25" customHeight="1" x14ac:dyDescent="0.25">
      <c r="A1688" s="1248"/>
      <c r="B1688" s="978">
        <v>11296.29</v>
      </c>
      <c r="C1688" s="978">
        <v>11296.291999999999</v>
      </c>
      <c r="D1688" s="965" t="s">
        <v>726</v>
      </c>
    </row>
    <row r="1689" spans="1:4" ht="11.25" customHeight="1" x14ac:dyDescent="0.25">
      <c r="A1689" s="1248"/>
      <c r="B1689" s="978">
        <v>45.18</v>
      </c>
      <c r="C1689" s="978">
        <v>38.780999999999999</v>
      </c>
      <c r="D1689" s="965" t="s">
        <v>4109</v>
      </c>
    </row>
    <row r="1690" spans="1:4" ht="11.25" customHeight="1" x14ac:dyDescent="0.25">
      <c r="A1690" s="1248"/>
      <c r="B1690" s="978">
        <v>235.9</v>
      </c>
      <c r="C1690" s="978">
        <v>235.90299999999999</v>
      </c>
      <c r="D1690" s="965" t="s">
        <v>720</v>
      </c>
    </row>
    <row r="1691" spans="1:4" ht="11.25" customHeight="1" x14ac:dyDescent="0.25">
      <c r="A1691" s="1251"/>
      <c r="B1691" s="979">
        <v>11927.37</v>
      </c>
      <c r="C1691" s="979">
        <v>11920.976000000001</v>
      </c>
      <c r="D1691" s="966" t="s">
        <v>11</v>
      </c>
    </row>
    <row r="1692" spans="1:4" ht="11.25" customHeight="1" x14ac:dyDescent="0.25">
      <c r="A1692" s="1248" t="s">
        <v>1001</v>
      </c>
      <c r="B1692" s="978">
        <v>6087.82</v>
      </c>
      <c r="C1692" s="978">
        <v>6087.8180000000002</v>
      </c>
      <c r="D1692" s="965" t="s">
        <v>726</v>
      </c>
    </row>
    <row r="1693" spans="1:4" ht="11.25" customHeight="1" x14ac:dyDescent="0.25">
      <c r="A1693" s="1248"/>
      <c r="B1693" s="978">
        <v>24.93</v>
      </c>
      <c r="C1693" s="978">
        <v>21.422999999999998</v>
      </c>
      <c r="D1693" s="965" t="s">
        <v>4109</v>
      </c>
    </row>
    <row r="1694" spans="1:4" ht="11.25" customHeight="1" x14ac:dyDescent="0.25">
      <c r="A1694" s="1248"/>
      <c r="B1694" s="978">
        <v>131.22999999999999</v>
      </c>
      <c r="C1694" s="978">
        <v>131.233</v>
      </c>
      <c r="D1694" s="965" t="s">
        <v>720</v>
      </c>
    </row>
    <row r="1695" spans="1:4" ht="11.25" customHeight="1" x14ac:dyDescent="0.25">
      <c r="A1695" s="1248"/>
      <c r="B1695" s="978">
        <v>6243.98</v>
      </c>
      <c r="C1695" s="978">
        <v>6240.4740000000002</v>
      </c>
      <c r="D1695" s="965" t="s">
        <v>11</v>
      </c>
    </row>
    <row r="1696" spans="1:4" ht="11.25" customHeight="1" x14ac:dyDescent="0.25">
      <c r="A1696" s="1250" t="s">
        <v>982</v>
      </c>
      <c r="B1696" s="977">
        <v>11917.26</v>
      </c>
      <c r="C1696" s="977">
        <v>11917.259</v>
      </c>
      <c r="D1696" s="964" t="s">
        <v>726</v>
      </c>
    </row>
    <row r="1697" spans="1:4" ht="11.25" customHeight="1" x14ac:dyDescent="0.25">
      <c r="A1697" s="1248"/>
      <c r="B1697" s="978">
        <v>54.98</v>
      </c>
      <c r="C1697" s="978">
        <v>30.387999999999998</v>
      </c>
      <c r="D1697" s="965" t="s">
        <v>4109</v>
      </c>
    </row>
    <row r="1698" spans="1:4" ht="11.25" customHeight="1" x14ac:dyDescent="0.25">
      <c r="A1698" s="1248"/>
      <c r="B1698" s="978">
        <v>229.46</v>
      </c>
      <c r="C1698" s="978">
        <v>229.459</v>
      </c>
      <c r="D1698" s="965" t="s">
        <v>720</v>
      </c>
    </row>
    <row r="1699" spans="1:4" ht="11.25" customHeight="1" x14ac:dyDescent="0.25">
      <c r="A1699" s="1251"/>
      <c r="B1699" s="979">
        <v>12201.699999999999</v>
      </c>
      <c r="C1699" s="979">
        <v>12177.106</v>
      </c>
      <c r="D1699" s="966" t="s">
        <v>11</v>
      </c>
    </row>
    <row r="1700" spans="1:4" ht="11.25" customHeight="1" x14ac:dyDescent="0.25">
      <c r="A1700" s="1248" t="s">
        <v>1000</v>
      </c>
      <c r="B1700" s="978">
        <v>7756.75</v>
      </c>
      <c r="C1700" s="978">
        <v>7756.7529999999997</v>
      </c>
      <c r="D1700" s="965" t="s">
        <v>726</v>
      </c>
    </row>
    <row r="1701" spans="1:4" ht="11.25" customHeight="1" x14ac:dyDescent="0.25">
      <c r="A1701" s="1248"/>
      <c r="B1701" s="978">
        <v>22.5</v>
      </c>
      <c r="C1701" s="978">
        <v>21.027000000000001</v>
      </c>
      <c r="D1701" s="965" t="s">
        <v>4109</v>
      </c>
    </row>
    <row r="1702" spans="1:4" ht="11.25" customHeight="1" x14ac:dyDescent="0.25">
      <c r="A1702" s="1248"/>
      <c r="B1702" s="978">
        <v>167.6</v>
      </c>
      <c r="C1702" s="978">
        <v>167.596</v>
      </c>
      <c r="D1702" s="965" t="s">
        <v>720</v>
      </c>
    </row>
    <row r="1703" spans="1:4" ht="11.25" customHeight="1" x14ac:dyDescent="0.25">
      <c r="A1703" s="1248"/>
      <c r="B1703" s="978">
        <v>7946.85</v>
      </c>
      <c r="C1703" s="978">
        <v>7945.3760000000002</v>
      </c>
      <c r="D1703" s="965" t="s">
        <v>11</v>
      </c>
    </row>
    <row r="1704" spans="1:4" ht="11.25" customHeight="1" x14ac:dyDescent="0.25">
      <c r="A1704" s="1250" t="s">
        <v>990</v>
      </c>
      <c r="B1704" s="977">
        <v>4120.2700000000004</v>
      </c>
      <c r="C1704" s="977">
        <v>4120.2700000000004</v>
      </c>
      <c r="D1704" s="964" t="s">
        <v>726</v>
      </c>
    </row>
    <row r="1705" spans="1:4" ht="11.25" customHeight="1" x14ac:dyDescent="0.25">
      <c r="A1705" s="1248"/>
      <c r="B1705" s="978">
        <v>16.079999999999998</v>
      </c>
      <c r="C1705" s="978">
        <v>14.963999999999999</v>
      </c>
      <c r="D1705" s="965" t="s">
        <v>4109</v>
      </c>
    </row>
    <row r="1706" spans="1:4" ht="11.25" customHeight="1" x14ac:dyDescent="0.25">
      <c r="A1706" s="1248"/>
      <c r="B1706" s="978">
        <v>83.84</v>
      </c>
      <c r="C1706" s="978">
        <v>83.834999999999994</v>
      </c>
      <c r="D1706" s="965" t="s">
        <v>720</v>
      </c>
    </row>
    <row r="1707" spans="1:4" ht="11.25" customHeight="1" x14ac:dyDescent="0.25">
      <c r="A1707" s="1251"/>
      <c r="B1707" s="979">
        <v>4220.1900000000005</v>
      </c>
      <c r="C1707" s="979">
        <v>4219.0690000000004</v>
      </c>
      <c r="D1707" s="966" t="s">
        <v>11</v>
      </c>
    </row>
    <row r="1708" spans="1:4" ht="11.25" customHeight="1" x14ac:dyDescent="0.25">
      <c r="A1708" s="1248" t="s">
        <v>985</v>
      </c>
      <c r="B1708" s="978">
        <v>6912.69</v>
      </c>
      <c r="C1708" s="978">
        <v>6912.6880000000001</v>
      </c>
      <c r="D1708" s="965" t="s">
        <v>726</v>
      </c>
    </row>
    <row r="1709" spans="1:4" ht="11.25" customHeight="1" x14ac:dyDescent="0.25">
      <c r="A1709" s="1248"/>
      <c r="B1709" s="978">
        <v>22.4</v>
      </c>
      <c r="C1709" s="978">
        <v>19.459</v>
      </c>
      <c r="D1709" s="965" t="s">
        <v>4109</v>
      </c>
    </row>
    <row r="1710" spans="1:4" ht="11.25" customHeight="1" x14ac:dyDescent="0.25">
      <c r="A1710" s="1248"/>
      <c r="B1710" s="978">
        <v>139.37</v>
      </c>
      <c r="C1710" s="978">
        <v>139.369</v>
      </c>
      <c r="D1710" s="965" t="s">
        <v>720</v>
      </c>
    </row>
    <row r="1711" spans="1:4" ht="11.25" customHeight="1" x14ac:dyDescent="0.25">
      <c r="A1711" s="1248"/>
      <c r="B1711" s="978">
        <v>7074.4599999999991</v>
      </c>
      <c r="C1711" s="978">
        <v>7071.5160000000005</v>
      </c>
      <c r="D1711" s="965" t="s">
        <v>11</v>
      </c>
    </row>
    <row r="1712" spans="1:4" ht="11.25" customHeight="1" x14ac:dyDescent="0.25">
      <c r="A1712" s="1250" t="s">
        <v>999</v>
      </c>
      <c r="B1712" s="977">
        <v>1354.04</v>
      </c>
      <c r="C1712" s="977">
        <v>1354.0312799999999</v>
      </c>
      <c r="D1712" s="964" t="s">
        <v>4156</v>
      </c>
    </row>
    <row r="1713" spans="1:4" ht="11.25" customHeight="1" x14ac:dyDescent="0.25">
      <c r="A1713" s="1248"/>
      <c r="B1713" s="978">
        <v>5820.51</v>
      </c>
      <c r="C1713" s="978">
        <v>5820.5110000000004</v>
      </c>
      <c r="D1713" s="965" t="s">
        <v>726</v>
      </c>
    </row>
    <row r="1714" spans="1:4" ht="11.25" customHeight="1" x14ac:dyDescent="0.25">
      <c r="A1714" s="1248"/>
      <c r="B1714" s="978">
        <v>21.37</v>
      </c>
      <c r="C1714" s="978">
        <v>21.367000000000001</v>
      </c>
      <c r="D1714" s="965" t="s">
        <v>4109</v>
      </c>
    </row>
    <row r="1715" spans="1:4" ht="11.25" customHeight="1" x14ac:dyDescent="0.25">
      <c r="A1715" s="1248"/>
      <c r="B1715" s="978">
        <v>124.34</v>
      </c>
      <c r="C1715" s="978">
        <v>124.34399999999999</v>
      </c>
      <c r="D1715" s="965" t="s">
        <v>720</v>
      </c>
    </row>
    <row r="1716" spans="1:4" ht="11.25" customHeight="1" x14ac:dyDescent="0.25">
      <c r="A1716" s="1251"/>
      <c r="B1716" s="979">
        <v>7320.26</v>
      </c>
      <c r="C1716" s="979">
        <v>7320.2532800000008</v>
      </c>
      <c r="D1716" s="966" t="s">
        <v>11</v>
      </c>
    </row>
    <row r="1717" spans="1:4" ht="11.25" customHeight="1" x14ac:dyDescent="0.25">
      <c r="A1717" s="1248" t="s">
        <v>981</v>
      </c>
      <c r="B1717" s="978">
        <v>10363.31</v>
      </c>
      <c r="C1717" s="978">
        <v>10363.308000000001</v>
      </c>
      <c r="D1717" s="965" t="s">
        <v>726</v>
      </c>
    </row>
    <row r="1718" spans="1:4" ht="11.25" customHeight="1" x14ac:dyDescent="0.25">
      <c r="A1718" s="1248"/>
      <c r="B1718" s="978">
        <v>41.74</v>
      </c>
      <c r="C1718" s="978">
        <v>35.078999999999994</v>
      </c>
      <c r="D1718" s="965" t="s">
        <v>4109</v>
      </c>
    </row>
    <row r="1719" spans="1:4" ht="11.25" customHeight="1" x14ac:dyDescent="0.25">
      <c r="A1719" s="1248"/>
      <c r="B1719" s="978">
        <v>224.82</v>
      </c>
      <c r="C1719" s="978">
        <v>224.82300000000001</v>
      </c>
      <c r="D1719" s="965" t="s">
        <v>720</v>
      </c>
    </row>
    <row r="1720" spans="1:4" ht="11.25" customHeight="1" x14ac:dyDescent="0.25">
      <c r="A1720" s="1248"/>
      <c r="B1720" s="978">
        <v>10629.869999999999</v>
      </c>
      <c r="C1720" s="978">
        <v>10623.210000000001</v>
      </c>
      <c r="D1720" s="965" t="s">
        <v>11</v>
      </c>
    </row>
    <row r="1721" spans="1:4" ht="11.25" customHeight="1" x14ac:dyDescent="0.25">
      <c r="A1721" s="1250" t="s">
        <v>2056</v>
      </c>
      <c r="B1721" s="977">
        <v>4158.5</v>
      </c>
      <c r="C1721" s="977">
        <v>4158.5010000000002</v>
      </c>
      <c r="D1721" s="964" t="s">
        <v>726</v>
      </c>
    </row>
    <row r="1722" spans="1:4" ht="11.25" customHeight="1" x14ac:dyDescent="0.25">
      <c r="A1722" s="1248"/>
      <c r="B1722" s="978">
        <v>22.03</v>
      </c>
      <c r="C1722" s="978">
        <v>20.539000000000001</v>
      </c>
      <c r="D1722" s="965" t="s">
        <v>4109</v>
      </c>
    </row>
    <row r="1723" spans="1:4" ht="11.25" customHeight="1" x14ac:dyDescent="0.25">
      <c r="A1723" s="1248"/>
      <c r="B1723" s="978">
        <v>84.31</v>
      </c>
      <c r="C1723" s="978">
        <v>84.308999999999997</v>
      </c>
      <c r="D1723" s="965" t="s">
        <v>720</v>
      </c>
    </row>
    <row r="1724" spans="1:4" ht="11.25" customHeight="1" x14ac:dyDescent="0.25">
      <c r="A1724" s="1251"/>
      <c r="B1724" s="979">
        <v>4264.84</v>
      </c>
      <c r="C1724" s="979">
        <v>4263.3490000000002</v>
      </c>
      <c r="D1724" s="966" t="s">
        <v>11</v>
      </c>
    </row>
    <row r="1725" spans="1:4" ht="11.25" customHeight="1" x14ac:dyDescent="0.25">
      <c r="A1725" s="1248" t="s">
        <v>997</v>
      </c>
      <c r="B1725" s="978">
        <v>12421.86</v>
      </c>
      <c r="C1725" s="978">
        <v>12421.857</v>
      </c>
      <c r="D1725" s="965" t="s">
        <v>726</v>
      </c>
    </row>
    <row r="1726" spans="1:4" ht="11.25" customHeight="1" x14ac:dyDescent="0.25">
      <c r="A1726" s="1248"/>
      <c r="B1726" s="978">
        <v>44.8</v>
      </c>
      <c r="C1726" s="978">
        <v>29.152000000000001</v>
      </c>
      <c r="D1726" s="965" t="s">
        <v>4109</v>
      </c>
    </row>
    <row r="1727" spans="1:4" ht="11.25" customHeight="1" x14ac:dyDescent="0.25">
      <c r="A1727" s="1248"/>
      <c r="B1727" s="978">
        <v>249.68</v>
      </c>
      <c r="C1727" s="978">
        <v>249.68100000000001</v>
      </c>
      <c r="D1727" s="965" t="s">
        <v>720</v>
      </c>
    </row>
    <row r="1728" spans="1:4" ht="11.25" customHeight="1" x14ac:dyDescent="0.25">
      <c r="A1728" s="1248"/>
      <c r="B1728" s="978">
        <v>12716.34</v>
      </c>
      <c r="C1728" s="978">
        <v>12700.69</v>
      </c>
      <c r="D1728" s="965" t="s">
        <v>11</v>
      </c>
    </row>
    <row r="1729" spans="1:4" ht="11.25" customHeight="1" x14ac:dyDescent="0.25">
      <c r="A1729" s="1250" t="s">
        <v>996</v>
      </c>
      <c r="B1729" s="977">
        <v>45</v>
      </c>
      <c r="C1729" s="977">
        <v>45</v>
      </c>
      <c r="D1729" s="964" t="s">
        <v>2012</v>
      </c>
    </row>
    <row r="1730" spans="1:4" ht="11.25" customHeight="1" x14ac:dyDescent="0.25">
      <c r="A1730" s="1248"/>
      <c r="B1730" s="978">
        <v>5916.57</v>
      </c>
      <c r="C1730" s="978">
        <v>5916.5709999999999</v>
      </c>
      <c r="D1730" s="965" t="s">
        <v>726</v>
      </c>
    </row>
    <row r="1731" spans="1:4" ht="11.25" customHeight="1" x14ac:dyDescent="0.25">
      <c r="A1731" s="1248"/>
      <c r="B1731" s="978">
        <v>24.2</v>
      </c>
      <c r="C1731" s="978">
        <v>21.745999999999999</v>
      </c>
      <c r="D1731" s="965" t="s">
        <v>4109</v>
      </c>
    </row>
    <row r="1732" spans="1:4" ht="11.25" customHeight="1" x14ac:dyDescent="0.25">
      <c r="A1732" s="1248"/>
      <c r="B1732" s="978">
        <v>117.32</v>
      </c>
      <c r="C1732" s="978">
        <v>117.316</v>
      </c>
      <c r="D1732" s="965" t="s">
        <v>720</v>
      </c>
    </row>
    <row r="1733" spans="1:4" ht="11.25" customHeight="1" x14ac:dyDescent="0.25">
      <c r="A1733" s="1251"/>
      <c r="B1733" s="979">
        <v>6103.0899999999992</v>
      </c>
      <c r="C1733" s="979">
        <v>6100.6329999999998</v>
      </c>
      <c r="D1733" s="966" t="s">
        <v>11</v>
      </c>
    </row>
    <row r="1734" spans="1:4" ht="11.25" customHeight="1" x14ac:dyDescent="0.25">
      <c r="A1734" s="1248" t="s">
        <v>4157</v>
      </c>
      <c r="B1734" s="978">
        <v>3672.9</v>
      </c>
      <c r="C1734" s="978">
        <v>3672.9</v>
      </c>
      <c r="D1734" s="965" t="s">
        <v>726</v>
      </c>
    </row>
    <row r="1735" spans="1:4" ht="11.25" customHeight="1" x14ac:dyDescent="0.25">
      <c r="A1735" s="1248"/>
      <c r="B1735" s="978">
        <v>25.69</v>
      </c>
      <c r="C1735" s="978">
        <v>20.335000000000001</v>
      </c>
      <c r="D1735" s="965" t="s">
        <v>4109</v>
      </c>
    </row>
    <row r="1736" spans="1:4" ht="11.25" customHeight="1" x14ac:dyDescent="0.25">
      <c r="A1736" s="1248"/>
      <c r="B1736" s="978">
        <v>75.930000000000007</v>
      </c>
      <c r="C1736" s="978">
        <v>75.924999999999997</v>
      </c>
      <c r="D1736" s="965" t="s">
        <v>720</v>
      </c>
    </row>
    <row r="1737" spans="1:4" ht="11.25" customHeight="1" x14ac:dyDescent="0.25">
      <c r="A1737" s="1248"/>
      <c r="B1737" s="978">
        <v>3774.52</v>
      </c>
      <c r="C1737" s="978">
        <v>3769.1600000000003</v>
      </c>
      <c r="D1737" s="965" t="s">
        <v>11</v>
      </c>
    </row>
    <row r="1738" spans="1:4" ht="11.25" customHeight="1" x14ac:dyDescent="0.25">
      <c r="A1738" s="1250" t="s">
        <v>1028</v>
      </c>
      <c r="B1738" s="977">
        <v>15</v>
      </c>
      <c r="C1738" s="977">
        <v>15</v>
      </c>
      <c r="D1738" s="964" t="s">
        <v>2019</v>
      </c>
    </row>
    <row r="1739" spans="1:4" ht="11.25" customHeight="1" x14ac:dyDescent="0.25">
      <c r="A1739" s="1248"/>
      <c r="B1739" s="978">
        <v>10548.06</v>
      </c>
      <c r="C1739" s="978">
        <v>10548.064</v>
      </c>
      <c r="D1739" s="965" t="s">
        <v>726</v>
      </c>
    </row>
    <row r="1740" spans="1:4" ht="11.25" customHeight="1" x14ac:dyDescent="0.25">
      <c r="A1740" s="1248"/>
      <c r="B1740" s="978">
        <v>38.479999999999997</v>
      </c>
      <c r="C1740" s="978">
        <v>33.402999999999999</v>
      </c>
      <c r="D1740" s="965" t="s">
        <v>4109</v>
      </c>
    </row>
    <row r="1741" spans="1:4" ht="11.25" customHeight="1" x14ac:dyDescent="0.25">
      <c r="A1741" s="1248"/>
      <c r="B1741" s="978">
        <v>228.2</v>
      </c>
      <c r="C1741" s="978">
        <v>228.19900000000001</v>
      </c>
      <c r="D1741" s="965" t="s">
        <v>720</v>
      </c>
    </row>
    <row r="1742" spans="1:4" ht="11.25" customHeight="1" x14ac:dyDescent="0.25">
      <c r="A1742" s="1251"/>
      <c r="B1742" s="979">
        <v>10829.74</v>
      </c>
      <c r="C1742" s="979">
        <v>10824.666000000001</v>
      </c>
      <c r="D1742" s="966" t="s">
        <v>11</v>
      </c>
    </row>
    <row r="1743" spans="1:4" ht="11.25" customHeight="1" x14ac:dyDescent="0.25">
      <c r="A1743" s="1248" t="s">
        <v>1024</v>
      </c>
      <c r="B1743" s="978">
        <v>5023.3999999999996</v>
      </c>
      <c r="C1743" s="978">
        <v>5023.4009999999998</v>
      </c>
      <c r="D1743" s="965" t="s">
        <v>726</v>
      </c>
    </row>
    <row r="1744" spans="1:4" ht="11.25" customHeight="1" x14ac:dyDescent="0.25">
      <c r="A1744" s="1248"/>
      <c r="B1744" s="978">
        <v>14.92</v>
      </c>
      <c r="C1744" s="978">
        <v>12.780999999999999</v>
      </c>
      <c r="D1744" s="965" t="s">
        <v>4109</v>
      </c>
    </row>
    <row r="1745" spans="1:4" ht="11.25" customHeight="1" x14ac:dyDescent="0.25">
      <c r="A1745" s="1248"/>
      <c r="B1745" s="978">
        <v>115.28</v>
      </c>
      <c r="C1745" s="978">
        <v>115.28400000000001</v>
      </c>
      <c r="D1745" s="965" t="s">
        <v>720</v>
      </c>
    </row>
    <row r="1746" spans="1:4" ht="11.25" customHeight="1" x14ac:dyDescent="0.25">
      <c r="A1746" s="1248"/>
      <c r="B1746" s="978">
        <v>5153.5999999999995</v>
      </c>
      <c r="C1746" s="978">
        <v>5151.4659999999994</v>
      </c>
      <c r="D1746" s="965" t="s">
        <v>11</v>
      </c>
    </row>
    <row r="1747" spans="1:4" ht="11.25" customHeight="1" x14ac:dyDescent="0.25">
      <c r="A1747" s="1250" t="s">
        <v>1015</v>
      </c>
      <c r="B1747" s="977">
        <v>50</v>
      </c>
      <c r="C1747" s="977">
        <v>50</v>
      </c>
      <c r="D1747" s="964" t="s">
        <v>4158</v>
      </c>
    </row>
    <row r="1748" spans="1:4" ht="11.25" customHeight="1" x14ac:dyDescent="0.25">
      <c r="A1748" s="1248"/>
      <c r="B1748" s="978">
        <v>24437.14</v>
      </c>
      <c r="C1748" s="978">
        <v>24437.142</v>
      </c>
      <c r="D1748" s="965" t="s">
        <v>726</v>
      </c>
    </row>
    <row r="1749" spans="1:4" ht="11.25" customHeight="1" x14ac:dyDescent="0.25">
      <c r="A1749" s="1248"/>
      <c r="B1749" s="978">
        <v>83.48</v>
      </c>
      <c r="C1749" s="978">
        <v>62.175000000000004</v>
      </c>
      <c r="D1749" s="965" t="s">
        <v>4109</v>
      </c>
    </row>
    <row r="1750" spans="1:4" ht="11.25" customHeight="1" x14ac:dyDescent="0.25">
      <c r="A1750" s="1248"/>
      <c r="B1750" s="978">
        <v>520.66999999999996</v>
      </c>
      <c r="C1750" s="978">
        <v>520.66800000000001</v>
      </c>
      <c r="D1750" s="965" t="s">
        <v>720</v>
      </c>
    </row>
    <row r="1751" spans="1:4" ht="11.25" customHeight="1" x14ac:dyDescent="0.25">
      <c r="A1751" s="1251"/>
      <c r="B1751" s="979">
        <v>25091.289999999997</v>
      </c>
      <c r="C1751" s="979">
        <v>25069.985000000001</v>
      </c>
      <c r="D1751" s="966" t="s">
        <v>11</v>
      </c>
    </row>
    <row r="1752" spans="1:4" ht="11.25" customHeight="1" x14ac:dyDescent="0.25">
      <c r="A1752" s="1248" t="s">
        <v>2057</v>
      </c>
      <c r="B1752" s="978">
        <v>7944.91</v>
      </c>
      <c r="C1752" s="978">
        <v>7944.9129999999996</v>
      </c>
      <c r="D1752" s="965" t="s">
        <v>726</v>
      </c>
    </row>
    <row r="1753" spans="1:4" ht="11.25" customHeight="1" x14ac:dyDescent="0.25">
      <c r="A1753" s="1248"/>
      <c r="B1753" s="978">
        <v>25.54</v>
      </c>
      <c r="C1753" s="978">
        <v>21.948</v>
      </c>
      <c r="D1753" s="965" t="s">
        <v>4109</v>
      </c>
    </row>
    <row r="1754" spans="1:4" ht="11.25" customHeight="1" x14ac:dyDescent="0.25">
      <c r="A1754" s="1248"/>
      <c r="B1754" s="978">
        <v>177.11</v>
      </c>
      <c r="C1754" s="978">
        <v>177.113</v>
      </c>
      <c r="D1754" s="965" t="s">
        <v>720</v>
      </c>
    </row>
    <row r="1755" spans="1:4" ht="11.25" customHeight="1" x14ac:dyDescent="0.25">
      <c r="A1755" s="1248"/>
      <c r="B1755" s="978">
        <v>8147.5599999999995</v>
      </c>
      <c r="C1755" s="978">
        <v>8143.9740000000002</v>
      </c>
      <c r="D1755" s="965" t="s">
        <v>11</v>
      </c>
    </row>
    <row r="1756" spans="1:4" ht="11.25" customHeight="1" x14ac:dyDescent="0.25">
      <c r="A1756" s="1250" t="s">
        <v>995</v>
      </c>
      <c r="B1756" s="977">
        <v>7440.55</v>
      </c>
      <c r="C1756" s="977">
        <v>7440.5510000000004</v>
      </c>
      <c r="D1756" s="964" t="s">
        <v>726</v>
      </c>
    </row>
    <row r="1757" spans="1:4" ht="11.25" customHeight="1" x14ac:dyDescent="0.25">
      <c r="A1757" s="1248"/>
      <c r="B1757" s="978">
        <v>30.56</v>
      </c>
      <c r="C1757" s="978">
        <v>24.192</v>
      </c>
      <c r="D1757" s="965" t="s">
        <v>4109</v>
      </c>
    </row>
    <row r="1758" spans="1:4" ht="11.25" customHeight="1" x14ac:dyDescent="0.25">
      <c r="A1758" s="1248"/>
      <c r="B1758" s="978">
        <v>150.32</v>
      </c>
      <c r="C1758" s="978">
        <v>150.32300000000001</v>
      </c>
      <c r="D1758" s="965" t="s">
        <v>720</v>
      </c>
    </row>
    <row r="1759" spans="1:4" ht="11.25" customHeight="1" x14ac:dyDescent="0.25">
      <c r="A1759" s="1251"/>
      <c r="B1759" s="979">
        <v>7621.43</v>
      </c>
      <c r="C1759" s="979">
        <v>7615.0660000000007</v>
      </c>
      <c r="D1759" s="966" t="s">
        <v>11</v>
      </c>
    </row>
    <row r="1760" spans="1:4" ht="11.25" customHeight="1" x14ac:dyDescent="0.25">
      <c r="A1760" s="1248" t="s">
        <v>1002</v>
      </c>
      <c r="B1760" s="978">
        <v>5948.05</v>
      </c>
      <c r="C1760" s="978">
        <v>5948.049</v>
      </c>
      <c r="D1760" s="965" t="s">
        <v>726</v>
      </c>
    </row>
    <row r="1761" spans="1:4" ht="11.25" customHeight="1" x14ac:dyDescent="0.25">
      <c r="A1761" s="1248"/>
      <c r="B1761" s="978">
        <v>23.71</v>
      </c>
      <c r="C1761" s="978">
        <v>20.012999999999998</v>
      </c>
      <c r="D1761" s="965" t="s">
        <v>4109</v>
      </c>
    </row>
    <row r="1762" spans="1:4" ht="11.25" customHeight="1" x14ac:dyDescent="0.25">
      <c r="A1762" s="1248"/>
      <c r="B1762" s="978">
        <v>130.36000000000001</v>
      </c>
      <c r="C1762" s="978">
        <v>130.36099999999999</v>
      </c>
      <c r="D1762" s="965" t="s">
        <v>720</v>
      </c>
    </row>
    <row r="1763" spans="1:4" ht="11.25" customHeight="1" x14ac:dyDescent="0.25">
      <c r="A1763" s="1248"/>
      <c r="B1763" s="978">
        <v>6102.12</v>
      </c>
      <c r="C1763" s="978">
        <v>6098.4229999999998</v>
      </c>
      <c r="D1763" s="965" t="s">
        <v>11</v>
      </c>
    </row>
    <row r="1764" spans="1:4" ht="11.25" customHeight="1" x14ac:dyDescent="0.25">
      <c r="A1764" s="1250" t="s">
        <v>978</v>
      </c>
      <c r="B1764" s="977">
        <v>6421.51</v>
      </c>
      <c r="C1764" s="977">
        <v>6421.5079999999998</v>
      </c>
      <c r="D1764" s="964" t="s">
        <v>726</v>
      </c>
    </row>
    <row r="1765" spans="1:4" ht="11.25" customHeight="1" x14ac:dyDescent="0.25">
      <c r="A1765" s="1248"/>
      <c r="B1765" s="978">
        <v>31.91</v>
      </c>
      <c r="C1765" s="978">
        <v>29.697000000000003</v>
      </c>
      <c r="D1765" s="965" t="s">
        <v>4109</v>
      </c>
    </row>
    <row r="1766" spans="1:4" ht="11.25" customHeight="1" x14ac:dyDescent="0.25">
      <c r="A1766" s="1248"/>
      <c r="B1766" s="978">
        <v>130.82</v>
      </c>
      <c r="C1766" s="978">
        <v>130.816</v>
      </c>
      <c r="D1766" s="965" t="s">
        <v>720</v>
      </c>
    </row>
    <row r="1767" spans="1:4" ht="11.25" customHeight="1" x14ac:dyDescent="0.25">
      <c r="A1767" s="1251"/>
      <c r="B1767" s="979">
        <v>6584.24</v>
      </c>
      <c r="C1767" s="979">
        <v>6582.0209999999997</v>
      </c>
      <c r="D1767" s="966" t="s">
        <v>11</v>
      </c>
    </row>
    <row r="1768" spans="1:4" ht="11.25" customHeight="1" x14ac:dyDescent="0.25">
      <c r="A1768" s="1248" t="s">
        <v>984</v>
      </c>
      <c r="B1768" s="978">
        <v>17547.650000000001</v>
      </c>
      <c r="C1768" s="978">
        <v>17547.650000000001</v>
      </c>
      <c r="D1768" s="965" t="s">
        <v>726</v>
      </c>
    </row>
    <row r="1769" spans="1:4" ht="11.25" customHeight="1" x14ac:dyDescent="0.25">
      <c r="A1769" s="1248"/>
      <c r="B1769" s="978">
        <v>56.34</v>
      </c>
      <c r="C1769" s="978">
        <v>43.884</v>
      </c>
      <c r="D1769" s="965" t="s">
        <v>4109</v>
      </c>
    </row>
    <row r="1770" spans="1:4" ht="11.25" customHeight="1" x14ac:dyDescent="0.25">
      <c r="A1770" s="1248"/>
      <c r="B1770" s="978">
        <v>360.64</v>
      </c>
      <c r="C1770" s="978">
        <v>360.63600000000002</v>
      </c>
      <c r="D1770" s="965" t="s">
        <v>720</v>
      </c>
    </row>
    <row r="1771" spans="1:4" ht="11.25" customHeight="1" x14ac:dyDescent="0.25">
      <c r="A1771" s="1248"/>
      <c r="B1771" s="978">
        <v>17964.63</v>
      </c>
      <c r="C1771" s="978">
        <v>17952.169999999998</v>
      </c>
      <c r="D1771" s="965" t="s">
        <v>11</v>
      </c>
    </row>
    <row r="1772" spans="1:4" ht="11.25" customHeight="1" x14ac:dyDescent="0.25">
      <c r="A1772" s="1250" t="s">
        <v>987</v>
      </c>
      <c r="B1772" s="977">
        <v>1601.88</v>
      </c>
      <c r="C1772" s="977">
        <v>1601.8705600000001</v>
      </c>
      <c r="D1772" s="964" t="s">
        <v>4159</v>
      </c>
    </row>
    <row r="1773" spans="1:4" ht="11.25" customHeight="1" x14ac:dyDescent="0.25">
      <c r="A1773" s="1248"/>
      <c r="B1773" s="978">
        <v>5944.16</v>
      </c>
      <c r="C1773" s="978">
        <v>5944.1559999999999</v>
      </c>
      <c r="D1773" s="965" t="s">
        <v>726</v>
      </c>
    </row>
    <row r="1774" spans="1:4" ht="11.25" customHeight="1" x14ac:dyDescent="0.25">
      <c r="A1774" s="1248"/>
      <c r="B1774" s="978">
        <v>26.28</v>
      </c>
      <c r="C1774" s="978">
        <v>24.540999999999997</v>
      </c>
      <c r="D1774" s="965" t="s">
        <v>4109</v>
      </c>
    </row>
    <row r="1775" spans="1:4" ht="11.25" customHeight="1" x14ac:dyDescent="0.25">
      <c r="A1775" s="1248"/>
      <c r="B1775" s="978">
        <v>114.37</v>
      </c>
      <c r="C1775" s="978">
        <v>114.373</v>
      </c>
      <c r="D1775" s="965" t="s">
        <v>720</v>
      </c>
    </row>
    <row r="1776" spans="1:4" ht="11.25" customHeight="1" x14ac:dyDescent="0.25">
      <c r="A1776" s="1251"/>
      <c r="B1776" s="979">
        <v>7686.69</v>
      </c>
      <c r="C1776" s="979">
        <v>7684.9405599999991</v>
      </c>
      <c r="D1776" s="966" t="s">
        <v>11</v>
      </c>
    </row>
    <row r="1777" spans="1:4" ht="11.25" customHeight="1" x14ac:dyDescent="0.25">
      <c r="A1777" s="1248" t="s">
        <v>963</v>
      </c>
      <c r="B1777" s="978">
        <v>3416.25</v>
      </c>
      <c r="C1777" s="978">
        <v>3416.2510000000002</v>
      </c>
      <c r="D1777" s="965" t="s">
        <v>726</v>
      </c>
    </row>
    <row r="1778" spans="1:4" ht="11.25" customHeight="1" x14ac:dyDescent="0.25">
      <c r="A1778" s="1248"/>
      <c r="B1778" s="978">
        <v>1318</v>
      </c>
      <c r="C1778" s="978">
        <v>1318</v>
      </c>
      <c r="D1778" s="965" t="s">
        <v>2013</v>
      </c>
    </row>
    <row r="1779" spans="1:4" ht="11.25" customHeight="1" x14ac:dyDescent="0.25">
      <c r="A1779" s="1248"/>
      <c r="B1779" s="978">
        <v>123</v>
      </c>
      <c r="C1779" s="978">
        <v>123</v>
      </c>
      <c r="D1779" s="965" t="s">
        <v>2014</v>
      </c>
    </row>
    <row r="1780" spans="1:4" ht="11.25" customHeight="1" x14ac:dyDescent="0.25">
      <c r="A1780" s="1248"/>
      <c r="B1780" s="978">
        <v>107.47</v>
      </c>
      <c r="C1780" s="978">
        <v>101.995</v>
      </c>
      <c r="D1780" s="965" t="s">
        <v>4109</v>
      </c>
    </row>
    <row r="1781" spans="1:4" ht="11.25" customHeight="1" x14ac:dyDescent="0.25">
      <c r="A1781" s="1248"/>
      <c r="B1781" s="978">
        <v>37.78</v>
      </c>
      <c r="C1781" s="978">
        <v>37.783999999999999</v>
      </c>
      <c r="D1781" s="965" t="s">
        <v>720</v>
      </c>
    </row>
    <row r="1782" spans="1:4" ht="11.25" customHeight="1" x14ac:dyDescent="0.25">
      <c r="A1782" s="1248"/>
      <c r="B1782" s="978">
        <v>5002.5</v>
      </c>
      <c r="C1782" s="978">
        <v>4997.03</v>
      </c>
      <c r="D1782" s="965" t="s">
        <v>11</v>
      </c>
    </row>
    <row r="1783" spans="1:4" s="300" customFormat="1" ht="23.25" customHeight="1" x14ac:dyDescent="0.2">
      <c r="A1783" s="298" t="s">
        <v>2058</v>
      </c>
      <c r="B1783" s="291">
        <v>4570466.13</v>
      </c>
      <c r="C1783" s="291">
        <v>4532669.8944199979</v>
      </c>
      <c r="D1783" s="299"/>
    </row>
    <row r="1784" spans="1:4" s="282" customFormat="1" ht="24.75" customHeight="1" x14ac:dyDescent="0.15">
      <c r="A1784" s="301" t="s">
        <v>2059</v>
      </c>
      <c r="B1784" s="296"/>
      <c r="C1784" s="296"/>
      <c r="D1784" s="297"/>
    </row>
    <row r="1785" spans="1:4" ht="11.25" customHeight="1" x14ac:dyDescent="0.25">
      <c r="A1785" s="1250" t="s">
        <v>2060</v>
      </c>
      <c r="B1785" s="977">
        <v>76</v>
      </c>
      <c r="C1785" s="977">
        <v>73.760249999999999</v>
      </c>
      <c r="D1785" s="964" t="s">
        <v>3749</v>
      </c>
    </row>
    <row r="1786" spans="1:4" ht="11.25" customHeight="1" x14ac:dyDescent="0.25">
      <c r="A1786" s="1248"/>
      <c r="B1786" s="978">
        <v>38505</v>
      </c>
      <c r="C1786" s="978">
        <v>38505</v>
      </c>
      <c r="D1786" s="965" t="s">
        <v>2061</v>
      </c>
    </row>
    <row r="1787" spans="1:4" ht="11.25" customHeight="1" x14ac:dyDescent="0.25">
      <c r="A1787" s="1248"/>
      <c r="B1787" s="978">
        <v>530</v>
      </c>
      <c r="C1787" s="978">
        <v>530</v>
      </c>
      <c r="D1787" s="965" t="s">
        <v>2062</v>
      </c>
    </row>
    <row r="1788" spans="1:4" ht="11.25" customHeight="1" x14ac:dyDescent="0.25">
      <c r="A1788" s="1248"/>
      <c r="B1788" s="978">
        <v>4045.48</v>
      </c>
      <c r="C1788" s="978">
        <v>4045.48</v>
      </c>
      <c r="D1788" s="965" t="s">
        <v>1882</v>
      </c>
    </row>
    <row r="1789" spans="1:4" ht="11.25" customHeight="1" x14ac:dyDescent="0.25">
      <c r="A1789" s="1251"/>
      <c r="B1789" s="979">
        <v>43156.480000000003</v>
      </c>
      <c r="C1789" s="979">
        <v>43154.240250000003</v>
      </c>
      <c r="D1789" s="966" t="s">
        <v>11</v>
      </c>
    </row>
    <row r="1790" spans="1:4" ht="11.25" customHeight="1" x14ac:dyDescent="0.25">
      <c r="A1790" s="1248" t="s">
        <v>1240</v>
      </c>
      <c r="B1790" s="978">
        <v>9091</v>
      </c>
      <c r="C1790" s="978">
        <v>9091</v>
      </c>
      <c r="D1790" s="965" t="s">
        <v>2061</v>
      </c>
    </row>
    <row r="1791" spans="1:4" ht="11.25" customHeight="1" x14ac:dyDescent="0.25">
      <c r="A1791" s="1248"/>
      <c r="B1791" s="978">
        <v>1332.28</v>
      </c>
      <c r="C1791" s="978">
        <v>1332.28</v>
      </c>
      <c r="D1791" s="965" t="s">
        <v>1882</v>
      </c>
    </row>
    <row r="1792" spans="1:4" ht="11.25" customHeight="1" x14ac:dyDescent="0.25">
      <c r="A1792" s="1248"/>
      <c r="B1792" s="978">
        <v>10423.280000000001</v>
      </c>
      <c r="C1792" s="978">
        <v>10423.280000000001</v>
      </c>
      <c r="D1792" s="965" t="s">
        <v>11</v>
      </c>
    </row>
    <row r="1793" spans="1:4" ht="11.25" customHeight="1" x14ac:dyDescent="0.25">
      <c r="A1793" s="1250" t="s">
        <v>1230</v>
      </c>
      <c r="B1793" s="977">
        <v>27.17</v>
      </c>
      <c r="C1793" s="977">
        <v>27.1645</v>
      </c>
      <c r="D1793" s="964" t="s">
        <v>3748</v>
      </c>
    </row>
    <row r="1794" spans="1:4" ht="11.25" customHeight="1" x14ac:dyDescent="0.25">
      <c r="A1794" s="1248"/>
      <c r="B1794" s="978">
        <v>59.12</v>
      </c>
      <c r="C1794" s="978">
        <v>59.12</v>
      </c>
      <c r="D1794" s="965" t="s">
        <v>4160</v>
      </c>
    </row>
    <row r="1795" spans="1:4" ht="11.25" customHeight="1" x14ac:dyDescent="0.25">
      <c r="A1795" s="1248"/>
      <c r="B1795" s="978">
        <v>757.46</v>
      </c>
      <c r="C1795" s="978">
        <v>757.46</v>
      </c>
      <c r="D1795" s="965" t="s">
        <v>2063</v>
      </c>
    </row>
    <row r="1796" spans="1:4" ht="11.25" customHeight="1" x14ac:dyDescent="0.25">
      <c r="A1796" s="1248"/>
      <c r="B1796" s="978">
        <v>1028.5</v>
      </c>
      <c r="C1796" s="978">
        <v>1028.5</v>
      </c>
      <c r="D1796" s="965" t="s">
        <v>2064</v>
      </c>
    </row>
    <row r="1797" spans="1:4" ht="11.25" customHeight="1" x14ac:dyDescent="0.25">
      <c r="A1797" s="1248"/>
      <c r="B1797" s="978">
        <v>1945.09</v>
      </c>
      <c r="C1797" s="978">
        <v>1945.09</v>
      </c>
      <c r="D1797" s="965" t="s">
        <v>2065</v>
      </c>
    </row>
    <row r="1798" spans="1:4" ht="11.25" customHeight="1" x14ac:dyDescent="0.25">
      <c r="A1798" s="1248"/>
      <c r="B1798" s="978">
        <v>150</v>
      </c>
      <c r="C1798" s="978">
        <v>150</v>
      </c>
      <c r="D1798" s="965" t="s">
        <v>2066</v>
      </c>
    </row>
    <row r="1799" spans="1:4" ht="11.25" customHeight="1" x14ac:dyDescent="0.25">
      <c r="A1799" s="1248"/>
      <c r="B1799" s="978">
        <v>438.87</v>
      </c>
      <c r="C1799" s="978">
        <v>438.86700000000002</v>
      </c>
      <c r="D1799" s="965" t="s">
        <v>2067</v>
      </c>
    </row>
    <row r="1800" spans="1:4" ht="11.25" customHeight="1" x14ac:dyDescent="0.25">
      <c r="A1800" s="1248"/>
      <c r="B1800" s="978">
        <v>3840.48</v>
      </c>
      <c r="C1800" s="978">
        <v>3840.4760000000001</v>
      </c>
      <c r="D1800" s="965" t="s">
        <v>3755</v>
      </c>
    </row>
    <row r="1801" spans="1:4" ht="11.25" customHeight="1" x14ac:dyDescent="0.25">
      <c r="A1801" s="1248"/>
      <c r="B1801" s="978">
        <v>450</v>
      </c>
      <c r="C1801" s="978">
        <v>0</v>
      </c>
      <c r="D1801" s="965" t="s">
        <v>4161</v>
      </c>
    </row>
    <row r="1802" spans="1:4" ht="11.25" customHeight="1" x14ac:dyDescent="0.25">
      <c r="A1802" s="1248"/>
      <c r="B1802" s="978">
        <v>2200</v>
      </c>
      <c r="C1802" s="978">
        <v>114.95</v>
      </c>
      <c r="D1802" s="965" t="s">
        <v>4162</v>
      </c>
    </row>
    <row r="1803" spans="1:4" ht="11.25" customHeight="1" x14ac:dyDescent="0.25">
      <c r="A1803" s="1248"/>
      <c r="B1803" s="978">
        <v>386.42</v>
      </c>
      <c r="C1803" s="978">
        <v>386.41849999999999</v>
      </c>
      <c r="D1803" s="965" t="s">
        <v>2068</v>
      </c>
    </row>
    <row r="1804" spans="1:4" ht="11.25" customHeight="1" x14ac:dyDescent="0.25">
      <c r="A1804" s="1248"/>
      <c r="B1804" s="978">
        <v>1419.69</v>
      </c>
      <c r="C1804" s="978">
        <v>1419.692</v>
      </c>
      <c r="D1804" s="965" t="s">
        <v>377</v>
      </c>
    </row>
    <row r="1805" spans="1:4" ht="11.25" customHeight="1" x14ac:dyDescent="0.25">
      <c r="A1805" s="1248"/>
      <c r="B1805" s="978">
        <v>1044.07</v>
      </c>
      <c r="C1805" s="978">
        <v>1044.069</v>
      </c>
      <c r="D1805" s="965" t="s">
        <v>2069</v>
      </c>
    </row>
    <row r="1806" spans="1:4" ht="11.25" customHeight="1" x14ac:dyDescent="0.25">
      <c r="A1806" s="1248"/>
      <c r="B1806" s="978">
        <v>1300</v>
      </c>
      <c r="C1806" s="978">
        <v>1299.6468400000001</v>
      </c>
      <c r="D1806" s="965" t="s">
        <v>4163</v>
      </c>
    </row>
    <row r="1807" spans="1:4" ht="11.25" customHeight="1" x14ac:dyDescent="0.25">
      <c r="A1807" s="1248"/>
      <c r="B1807" s="978">
        <v>5581.6</v>
      </c>
      <c r="C1807" s="978">
        <v>3581.6</v>
      </c>
      <c r="D1807" s="965" t="s">
        <v>3749</v>
      </c>
    </row>
    <row r="1808" spans="1:4" ht="11.25" customHeight="1" x14ac:dyDescent="0.25">
      <c r="A1808" s="1248"/>
      <c r="B1808" s="978">
        <v>120</v>
      </c>
      <c r="C1808" s="978">
        <v>120</v>
      </c>
      <c r="D1808" s="965" t="s">
        <v>2070</v>
      </c>
    </row>
    <row r="1809" spans="1:4" ht="11.25" customHeight="1" x14ac:dyDescent="0.25">
      <c r="A1809" s="1248"/>
      <c r="B1809" s="978">
        <v>22000</v>
      </c>
      <c r="C1809" s="978">
        <v>22000</v>
      </c>
      <c r="D1809" s="965" t="s">
        <v>2061</v>
      </c>
    </row>
    <row r="1810" spans="1:4" ht="11.25" customHeight="1" x14ac:dyDescent="0.25">
      <c r="A1810" s="1248"/>
      <c r="B1810" s="978">
        <v>10633.5</v>
      </c>
      <c r="C1810" s="978">
        <v>10633.5</v>
      </c>
      <c r="D1810" s="965" t="s">
        <v>2062</v>
      </c>
    </row>
    <row r="1811" spans="1:4" ht="11.25" customHeight="1" x14ac:dyDescent="0.25">
      <c r="A1811" s="1248"/>
      <c r="B1811" s="978">
        <v>3000</v>
      </c>
      <c r="C1811" s="978">
        <v>133.1</v>
      </c>
      <c r="D1811" s="965" t="s">
        <v>4164</v>
      </c>
    </row>
    <row r="1812" spans="1:4" ht="11.25" customHeight="1" x14ac:dyDescent="0.25">
      <c r="A1812" s="1248"/>
      <c r="B1812" s="978">
        <v>2934.5</v>
      </c>
      <c r="C1812" s="978">
        <v>0</v>
      </c>
      <c r="D1812" s="965" t="s">
        <v>2071</v>
      </c>
    </row>
    <row r="1813" spans="1:4" ht="11.25" customHeight="1" x14ac:dyDescent="0.25">
      <c r="A1813" s="1248"/>
      <c r="B1813" s="978">
        <v>201.13</v>
      </c>
      <c r="C1813" s="978">
        <v>201.124</v>
      </c>
      <c r="D1813" s="965" t="s">
        <v>2072</v>
      </c>
    </row>
    <row r="1814" spans="1:4" ht="11.25" customHeight="1" x14ac:dyDescent="0.25">
      <c r="A1814" s="1248"/>
      <c r="B1814" s="978">
        <v>1325.2</v>
      </c>
      <c r="C1814" s="978">
        <v>1325.2</v>
      </c>
      <c r="D1814" s="965" t="s">
        <v>708</v>
      </c>
    </row>
    <row r="1815" spans="1:4" ht="11.25" customHeight="1" x14ac:dyDescent="0.25">
      <c r="A1815" s="1248"/>
      <c r="B1815" s="978">
        <v>440</v>
      </c>
      <c r="C1815" s="978">
        <v>440</v>
      </c>
      <c r="D1815" s="965" t="s">
        <v>2073</v>
      </c>
    </row>
    <row r="1816" spans="1:4" ht="11.25" customHeight="1" x14ac:dyDescent="0.25">
      <c r="A1816" s="1248"/>
      <c r="B1816" s="978">
        <v>285.72000000000003</v>
      </c>
      <c r="C1816" s="978">
        <v>285.71490999999997</v>
      </c>
      <c r="D1816" s="965" t="s">
        <v>2074</v>
      </c>
    </row>
    <row r="1817" spans="1:4" ht="11.25" customHeight="1" x14ac:dyDescent="0.25">
      <c r="A1817" s="1248"/>
      <c r="B1817" s="978">
        <v>900</v>
      </c>
      <c r="C1817" s="978">
        <v>900</v>
      </c>
      <c r="D1817" s="965" t="s">
        <v>2075</v>
      </c>
    </row>
    <row r="1818" spans="1:4" ht="11.25" customHeight="1" x14ac:dyDescent="0.25">
      <c r="A1818" s="1248"/>
      <c r="B1818" s="978">
        <v>1887.42</v>
      </c>
      <c r="C1818" s="978">
        <v>1887.4162500000002</v>
      </c>
      <c r="D1818" s="965" t="s">
        <v>2076</v>
      </c>
    </row>
    <row r="1819" spans="1:4" ht="11.25" customHeight="1" x14ac:dyDescent="0.25">
      <c r="A1819" s="1248"/>
      <c r="B1819" s="978">
        <v>3261.56</v>
      </c>
      <c r="C1819" s="978">
        <v>2580.6750000000002</v>
      </c>
      <c r="D1819" s="965" t="s">
        <v>4028</v>
      </c>
    </row>
    <row r="1820" spans="1:4" ht="11.25" customHeight="1" x14ac:dyDescent="0.25">
      <c r="A1820" s="1251"/>
      <c r="B1820" s="979">
        <v>67617.5</v>
      </c>
      <c r="C1820" s="979">
        <v>56599.784</v>
      </c>
      <c r="D1820" s="966" t="s">
        <v>11</v>
      </c>
    </row>
    <row r="1821" spans="1:4" ht="11.25" customHeight="1" x14ac:dyDescent="0.25">
      <c r="A1821" s="1248" t="s">
        <v>1232</v>
      </c>
      <c r="B1821" s="978">
        <v>27.17</v>
      </c>
      <c r="C1821" s="978">
        <v>26.55162</v>
      </c>
      <c r="D1821" s="965" t="s">
        <v>3748</v>
      </c>
    </row>
    <row r="1822" spans="1:4" ht="11.25" customHeight="1" x14ac:dyDescent="0.25">
      <c r="A1822" s="1248"/>
      <c r="B1822" s="978">
        <v>136.83000000000001</v>
      </c>
      <c r="C1822" s="978">
        <v>136.82679999999999</v>
      </c>
      <c r="D1822" s="965" t="s">
        <v>2077</v>
      </c>
    </row>
    <row r="1823" spans="1:4" ht="11.25" customHeight="1" x14ac:dyDescent="0.25">
      <c r="A1823" s="1248"/>
      <c r="B1823" s="978">
        <v>4799</v>
      </c>
      <c r="C1823" s="978">
        <v>4799</v>
      </c>
      <c r="D1823" s="965" t="s">
        <v>4091</v>
      </c>
    </row>
    <row r="1824" spans="1:4" ht="11.25" customHeight="1" x14ac:dyDescent="0.25">
      <c r="A1824" s="1248"/>
      <c r="B1824" s="978">
        <v>57.45</v>
      </c>
      <c r="C1824" s="978">
        <v>56.142769999999999</v>
      </c>
      <c r="D1824" s="965" t="s">
        <v>4160</v>
      </c>
    </row>
    <row r="1825" spans="1:4" ht="11.25" customHeight="1" x14ac:dyDescent="0.25">
      <c r="A1825" s="1248"/>
      <c r="B1825" s="978">
        <v>603</v>
      </c>
      <c r="C1825" s="978">
        <v>0</v>
      </c>
      <c r="D1825" s="965" t="s">
        <v>4165</v>
      </c>
    </row>
    <row r="1826" spans="1:4" ht="11.25" customHeight="1" x14ac:dyDescent="0.25">
      <c r="A1826" s="1248"/>
      <c r="B1826" s="978">
        <v>1306.8</v>
      </c>
      <c r="C1826" s="978">
        <v>1306.8</v>
      </c>
      <c r="D1826" s="965" t="s">
        <v>2078</v>
      </c>
    </row>
    <row r="1827" spans="1:4" ht="11.25" customHeight="1" x14ac:dyDescent="0.25">
      <c r="A1827" s="1248"/>
      <c r="B1827" s="978">
        <v>6881.6</v>
      </c>
      <c r="C1827" s="978">
        <v>6881.6012199999996</v>
      </c>
      <c r="D1827" s="965" t="s">
        <v>4166</v>
      </c>
    </row>
    <row r="1828" spans="1:4" ht="11.25" customHeight="1" x14ac:dyDescent="0.25">
      <c r="A1828" s="1248"/>
      <c r="B1828" s="978">
        <v>2048.34</v>
      </c>
      <c r="C1828" s="978">
        <v>2048.3390600000002</v>
      </c>
      <c r="D1828" s="965" t="s">
        <v>3754</v>
      </c>
    </row>
    <row r="1829" spans="1:4" ht="11.25" customHeight="1" x14ac:dyDescent="0.25">
      <c r="A1829" s="1248"/>
      <c r="B1829" s="978">
        <v>200</v>
      </c>
      <c r="C1829" s="978">
        <v>200</v>
      </c>
      <c r="D1829" s="965" t="s">
        <v>4167</v>
      </c>
    </row>
    <row r="1830" spans="1:4" ht="11.25" customHeight="1" x14ac:dyDescent="0.25">
      <c r="A1830" s="1248"/>
      <c r="B1830" s="978">
        <v>200</v>
      </c>
      <c r="C1830" s="978">
        <v>200</v>
      </c>
      <c r="D1830" s="965" t="s">
        <v>4168</v>
      </c>
    </row>
    <row r="1831" spans="1:4" ht="11.25" customHeight="1" x14ac:dyDescent="0.25">
      <c r="A1831" s="1248"/>
      <c r="B1831" s="978">
        <v>3516.11</v>
      </c>
      <c r="C1831" s="978">
        <v>3516.1060000000002</v>
      </c>
      <c r="D1831" s="965" t="s">
        <v>2079</v>
      </c>
    </row>
    <row r="1832" spans="1:4" ht="11.25" customHeight="1" x14ac:dyDescent="0.25">
      <c r="A1832" s="1248"/>
      <c r="B1832" s="978">
        <v>4500</v>
      </c>
      <c r="C1832" s="978">
        <v>0</v>
      </c>
      <c r="D1832" s="965" t="s">
        <v>4169</v>
      </c>
    </row>
    <row r="1833" spans="1:4" ht="11.25" customHeight="1" x14ac:dyDescent="0.25">
      <c r="A1833" s="1248"/>
      <c r="B1833" s="978">
        <v>1050</v>
      </c>
      <c r="C1833" s="978">
        <v>523.87144000000001</v>
      </c>
      <c r="D1833" s="965" t="s">
        <v>2068</v>
      </c>
    </row>
    <row r="1834" spans="1:4" ht="11.25" customHeight="1" x14ac:dyDescent="0.25">
      <c r="A1834" s="1248"/>
      <c r="B1834" s="978">
        <v>160</v>
      </c>
      <c r="C1834" s="978">
        <v>159.99964000000003</v>
      </c>
      <c r="D1834" s="965" t="s">
        <v>2080</v>
      </c>
    </row>
    <row r="1835" spans="1:4" ht="11.25" customHeight="1" x14ac:dyDescent="0.25">
      <c r="A1835" s="1248"/>
      <c r="B1835" s="978">
        <v>13278</v>
      </c>
      <c r="C1835" s="978">
        <v>11846.226700000001</v>
      </c>
      <c r="D1835" s="965" t="s">
        <v>3749</v>
      </c>
    </row>
    <row r="1836" spans="1:4" ht="11.25" customHeight="1" x14ac:dyDescent="0.25">
      <c r="A1836" s="1248"/>
      <c r="B1836" s="978">
        <v>15500</v>
      </c>
      <c r="C1836" s="978">
        <v>73.81</v>
      </c>
      <c r="D1836" s="965" t="s">
        <v>4170</v>
      </c>
    </row>
    <row r="1837" spans="1:4" ht="11.25" customHeight="1" x14ac:dyDescent="0.25">
      <c r="A1837" s="1248"/>
      <c r="B1837" s="978">
        <v>22000</v>
      </c>
      <c r="C1837" s="978">
        <v>22000</v>
      </c>
      <c r="D1837" s="965" t="s">
        <v>2061</v>
      </c>
    </row>
    <row r="1838" spans="1:4" ht="11.25" customHeight="1" x14ac:dyDescent="0.25">
      <c r="A1838" s="1248"/>
      <c r="B1838" s="978">
        <v>10633.5</v>
      </c>
      <c r="C1838" s="978">
        <v>10633.5</v>
      </c>
      <c r="D1838" s="965" t="s">
        <v>2062</v>
      </c>
    </row>
    <row r="1839" spans="1:4" ht="11.25" customHeight="1" x14ac:dyDescent="0.25">
      <c r="A1839" s="1248"/>
      <c r="B1839" s="978">
        <v>5300</v>
      </c>
      <c r="C1839" s="978">
        <v>1516.91049</v>
      </c>
      <c r="D1839" s="965" t="s">
        <v>4171</v>
      </c>
    </row>
    <row r="1840" spans="1:4" ht="11.25" customHeight="1" x14ac:dyDescent="0.25">
      <c r="A1840" s="1248"/>
      <c r="B1840" s="978">
        <v>377.03</v>
      </c>
      <c r="C1840" s="978">
        <v>232.172</v>
      </c>
      <c r="D1840" s="965" t="s">
        <v>2072</v>
      </c>
    </row>
    <row r="1841" spans="1:4" ht="11.25" customHeight="1" x14ac:dyDescent="0.25">
      <c r="A1841" s="1248"/>
      <c r="B1841" s="978">
        <v>805</v>
      </c>
      <c r="C1841" s="978">
        <v>805</v>
      </c>
      <c r="D1841" s="965" t="s">
        <v>2073</v>
      </c>
    </row>
    <row r="1842" spans="1:4" ht="11.25" customHeight="1" x14ac:dyDescent="0.25">
      <c r="A1842" s="1248"/>
      <c r="B1842" s="978">
        <v>250</v>
      </c>
      <c r="C1842" s="978">
        <v>250</v>
      </c>
      <c r="D1842" s="965" t="s">
        <v>4172</v>
      </c>
    </row>
    <row r="1843" spans="1:4" ht="11.25" customHeight="1" x14ac:dyDescent="0.25">
      <c r="A1843" s="1248"/>
      <c r="B1843" s="978">
        <v>100</v>
      </c>
      <c r="C1843" s="978">
        <v>0</v>
      </c>
      <c r="D1843" s="965" t="s">
        <v>2081</v>
      </c>
    </row>
    <row r="1844" spans="1:4" ht="11.25" customHeight="1" x14ac:dyDescent="0.25">
      <c r="A1844" s="1248"/>
      <c r="B1844" s="978">
        <v>4842.75</v>
      </c>
      <c r="C1844" s="978">
        <v>4842.7448299999996</v>
      </c>
      <c r="D1844" s="965" t="s">
        <v>2082</v>
      </c>
    </row>
    <row r="1845" spans="1:4" ht="11.25" customHeight="1" x14ac:dyDescent="0.25">
      <c r="A1845" s="1248"/>
      <c r="B1845" s="978">
        <v>242</v>
      </c>
      <c r="C1845" s="978">
        <v>217.8</v>
      </c>
      <c r="D1845" s="965" t="s">
        <v>4173</v>
      </c>
    </row>
    <row r="1846" spans="1:4" ht="11.25" customHeight="1" x14ac:dyDescent="0.25">
      <c r="A1846" s="1248"/>
      <c r="B1846" s="978">
        <v>7338.76</v>
      </c>
      <c r="C1846" s="978">
        <v>7338.7564599999996</v>
      </c>
      <c r="D1846" s="965" t="s">
        <v>4174</v>
      </c>
    </row>
    <row r="1847" spans="1:4" ht="11.25" customHeight="1" x14ac:dyDescent="0.25">
      <c r="A1847" s="1248"/>
      <c r="B1847" s="978">
        <v>1600</v>
      </c>
      <c r="C1847" s="978">
        <v>1600</v>
      </c>
      <c r="D1847" s="965" t="s">
        <v>2075</v>
      </c>
    </row>
    <row r="1848" spans="1:4" ht="11.25" customHeight="1" x14ac:dyDescent="0.25">
      <c r="A1848" s="1248"/>
      <c r="B1848" s="978">
        <v>2000</v>
      </c>
      <c r="C1848" s="978">
        <v>2000</v>
      </c>
      <c r="D1848" s="965" t="s">
        <v>2076</v>
      </c>
    </row>
    <row r="1849" spans="1:4" ht="11.25" customHeight="1" x14ac:dyDescent="0.25">
      <c r="A1849" s="1248"/>
      <c r="B1849" s="978">
        <v>2387.75</v>
      </c>
      <c r="C1849" s="978">
        <v>1389.64507</v>
      </c>
      <c r="D1849" s="965" t="s">
        <v>2083</v>
      </c>
    </row>
    <row r="1850" spans="1:4" ht="11.25" customHeight="1" x14ac:dyDescent="0.25">
      <c r="A1850" s="1248"/>
      <c r="B1850" s="978">
        <v>4731.8100000000004</v>
      </c>
      <c r="C1850" s="978">
        <v>3617.92</v>
      </c>
      <c r="D1850" s="965" t="s">
        <v>4028</v>
      </c>
    </row>
    <row r="1851" spans="1:4" ht="11.25" customHeight="1" x14ac:dyDescent="0.25">
      <c r="A1851" s="1248"/>
      <c r="B1851" s="978">
        <v>116872.9</v>
      </c>
      <c r="C1851" s="978">
        <v>88219.724100000007</v>
      </c>
      <c r="D1851" s="965" t="s">
        <v>11</v>
      </c>
    </row>
    <row r="1852" spans="1:4" ht="11.25" customHeight="1" x14ac:dyDescent="0.25">
      <c r="A1852" s="1250" t="s">
        <v>1236</v>
      </c>
      <c r="B1852" s="977">
        <v>27.17</v>
      </c>
      <c r="C1852" s="977">
        <v>27.1645</v>
      </c>
      <c r="D1852" s="964" t="s">
        <v>3748</v>
      </c>
    </row>
    <row r="1853" spans="1:4" ht="11.25" customHeight="1" x14ac:dyDescent="0.25">
      <c r="A1853" s="1248"/>
      <c r="B1853" s="978">
        <v>1833</v>
      </c>
      <c r="C1853" s="978">
        <v>1833</v>
      </c>
      <c r="D1853" s="965" t="s">
        <v>4091</v>
      </c>
    </row>
    <row r="1854" spans="1:4" ht="11.25" customHeight="1" x14ac:dyDescent="0.25">
      <c r="A1854" s="1248"/>
      <c r="B1854" s="978">
        <v>152.72999999999999</v>
      </c>
      <c r="C1854" s="978">
        <v>152.72999999999999</v>
      </c>
      <c r="D1854" s="965" t="s">
        <v>4160</v>
      </c>
    </row>
    <row r="1855" spans="1:4" ht="11.25" customHeight="1" x14ac:dyDescent="0.25">
      <c r="A1855" s="1248"/>
      <c r="B1855" s="978">
        <v>5000</v>
      </c>
      <c r="C1855" s="978">
        <v>5000</v>
      </c>
      <c r="D1855" s="965" t="s">
        <v>4175</v>
      </c>
    </row>
    <row r="1856" spans="1:4" ht="11.25" customHeight="1" x14ac:dyDescent="0.25">
      <c r="A1856" s="1248"/>
      <c r="B1856" s="978">
        <v>5764</v>
      </c>
      <c r="C1856" s="978">
        <v>1003.9144</v>
      </c>
      <c r="D1856" s="965" t="s">
        <v>4176</v>
      </c>
    </row>
    <row r="1857" spans="1:4" ht="11.25" customHeight="1" x14ac:dyDescent="0.25">
      <c r="A1857" s="1248"/>
      <c r="B1857" s="978">
        <v>30</v>
      </c>
      <c r="C1857" s="978">
        <v>30</v>
      </c>
      <c r="D1857" s="965" t="s">
        <v>2068</v>
      </c>
    </row>
    <row r="1858" spans="1:4" ht="11.25" customHeight="1" x14ac:dyDescent="0.25">
      <c r="A1858" s="1248"/>
      <c r="B1858" s="978">
        <v>10633.5</v>
      </c>
      <c r="C1858" s="978">
        <v>10633.5</v>
      </c>
      <c r="D1858" s="965" t="s">
        <v>2062</v>
      </c>
    </row>
    <row r="1859" spans="1:4" ht="11.25" customHeight="1" x14ac:dyDescent="0.25">
      <c r="A1859" s="1248"/>
      <c r="B1859" s="978">
        <v>4000</v>
      </c>
      <c r="C1859" s="978">
        <v>4000</v>
      </c>
      <c r="D1859" s="965" t="s">
        <v>2084</v>
      </c>
    </row>
    <row r="1860" spans="1:4" ht="11.25" customHeight="1" x14ac:dyDescent="0.25">
      <c r="A1860" s="1248"/>
      <c r="B1860" s="978">
        <v>4903.5</v>
      </c>
      <c r="C1860" s="978">
        <v>4903.4973600000003</v>
      </c>
      <c r="D1860" s="965" t="s">
        <v>4177</v>
      </c>
    </row>
    <row r="1861" spans="1:4" ht="11.25" customHeight="1" x14ac:dyDescent="0.25">
      <c r="A1861" s="1248"/>
      <c r="B1861" s="978">
        <v>284.11</v>
      </c>
      <c r="C1861" s="978">
        <v>284.11220000000003</v>
      </c>
      <c r="D1861" s="965" t="s">
        <v>4178</v>
      </c>
    </row>
    <row r="1862" spans="1:4" ht="11.25" customHeight="1" x14ac:dyDescent="0.25">
      <c r="A1862" s="1248"/>
      <c r="B1862" s="978">
        <v>123.58</v>
      </c>
      <c r="C1862" s="978">
        <v>108.553</v>
      </c>
      <c r="D1862" s="965" t="s">
        <v>2072</v>
      </c>
    </row>
    <row r="1863" spans="1:4" ht="11.25" customHeight="1" x14ac:dyDescent="0.25">
      <c r="A1863" s="1248"/>
      <c r="B1863" s="978">
        <v>790</v>
      </c>
      <c r="C1863" s="978">
        <v>790</v>
      </c>
      <c r="D1863" s="965" t="s">
        <v>708</v>
      </c>
    </row>
    <row r="1864" spans="1:4" ht="11.25" customHeight="1" x14ac:dyDescent="0.25">
      <c r="A1864" s="1248"/>
      <c r="B1864" s="978">
        <v>477.5</v>
      </c>
      <c r="C1864" s="978">
        <v>477.5</v>
      </c>
      <c r="D1864" s="965" t="s">
        <v>2073</v>
      </c>
    </row>
    <row r="1865" spans="1:4" ht="11.25" customHeight="1" x14ac:dyDescent="0.25">
      <c r="A1865" s="1248"/>
      <c r="B1865" s="978">
        <v>250</v>
      </c>
      <c r="C1865" s="978">
        <v>250</v>
      </c>
      <c r="D1865" s="965" t="s">
        <v>2085</v>
      </c>
    </row>
    <row r="1866" spans="1:4" ht="11.25" customHeight="1" x14ac:dyDescent="0.25">
      <c r="A1866" s="1248"/>
      <c r="B1866" s="978">
        <v>1500</v>
      </c>
      <c r="C1866" s="978">
        <v>1500</v>
      </c>
      <c r="D1866" s="965" t="s">
        <v>2075</v>
      </c>
    </row>
    <row r="1867" spans="1:4" ht="11.25" customHeight="1" x14ac:dyDescent="0.25">
      <c r="A1867" s="1248"/>
      <c r="B1867" s="978">
        <v>2000</v>
      </c>
      <c r="C1867" s="978">
        <v>1999.99935</v>
      </c>
      <c r="D1867" s="965" t="s">
        <v>2076</v>
      </c>
    </row>
    <row r="1868" spans="1:4" ht="11.25" customHeight="1" x14ac:dyDescent="0.25">
      <c r="A1868" s="1248"/>
      <c r="B1868" s="978">
        <v>3352.2</v>
      </c>
      <c r="C1868" s="978">
        <v>2736.422</v>
      </c>
      <c r="D1868" s="965" t="s">
        <v>4028</v>
      </c>
    </row>
    <row r="1869" spans="1:4" ht="11.25" customHeight="1" x14ac:dyDescent="0.25">
      <c r="A1869" s="1251"/>
      <c r="B1869" s="979">
        <v>41121.29</v>
      </c>
      <c r="C1869" s="979">
        <v>35730.392809999998</v>
      </c>
      <c r="D1869" s="966" t="s">
        <v>11</v>
      </c>
    </row>
    <row r="1870" spans="1:4" ht="11.25" customHeight="1" x14ac:dyDescent="0.25">
      <c r="A1870" s="1248" t="s">
        <v>1238</v>
      </c>
      <c r="B1870" s="978">
        <v>27.17</v>
      </c>
      <c r="C1870" s="978">
        <v>27.1645</v>
      </c>
      <c r="D1870" s="965" t="s">
        <v>3748</v>
      </c>
    </row>
    <row r="1871" spans="1:4" ht="11.25" customHeight="1" x14ac:dyDescent="0.25">
      <c r="A1871" s="1248"/>
      <c r="B1871" s="978">
        <v>302.55</v>
      </c>
      <c r="C1871" s="978">
        <v>302.55</v>
      </c>
      <c r="D1871" s="965" t="s">
        <v>4160</v>
      </c>
    </row>
    <row r="1872" spans="1:4" ht="11.25" customHeight="1" x14ac:dyDescent="0.25">
      <c r="A1872" s="1248"/>
      <c r="B1872" s="978">
        <v>250</v>
      </c>
      <c r="C1872" s="978">
        <v>0</v>
      </c>
      <c r="D1872" s="965" t="s">
        <v>4179</v>
      </c>
    </row>
    <row r="1873" spans="1:4" ht="11.25" customHeight="1" x14ac:dyDescent="0.25">
      <c r="A1873" s="1248"/>
      <c r="B1873" s="978">
        <v>6901</v>
      </c>
      <c r="C1873" s="978">
        <v>999.87062000000003</v>
      </c>
      <c r="D1873" s="965" t="s">
        <v>4180</v>
      </c>
    </row>
    <row r="1874" spans="1:4" ht="11.25" customHeight="1" x14ac:dyDescent="0.25">
      <c r="A1874" s="1248"/>
      <c r="B1874" s="978">
        <v>377</v>
      </c>
      <c r="C1874" s="978">
        <v>0</v>
      </c>
      <c r="D1874" s="965" t="s">
        <v>4181</v>
      </c>
    </row>
    <row r="1875" spans="1:4" ht="11.25" customHeight="1" x14ac:dyDescent="0.25">
      <c r="A1875" s="1248"/>
      <c r="B1875" s="978">
        <v>4230.1099999999997</v>
      </c>
      <c r="C1875" s="978">
        <v>4230.1048799999999</v>
      </c>
      <c r="D1875" s="965" t="s">
        <v>2086</v>
      </c>
    </row>
    <row r="1876" spans="1:4" ht="11.25" customHeight="1" x14ac:dyDescent="0.25">
      <c r="A1876" s="1248"/>
      <c r="B1876" s="978">
        <v>620</v>
      </c>
      <c r="C1876" s="978">
        <v>120</v>
      </c>
      <c r="D1876" s="965" t="s">
        <v>2068</v>
      </c>
    </row>
    <row r="1877" spans="1:4" ht="11.25" customHeight="1" x14ac:dyDescent="0.25">
      <c r="A1877" s="1248"/>
      <c r="B1877" s="978">
        <v>6000</v>
      </c>
      <c r="C1877" s="978">
        <v>6000</v>
      </c>
      <c r="D1877" s="965" t="s">
        <v>2087</v>
      </c>
    </row>
    <row r="1878" spans="1:4" ht="11.25" customHeight="1" x14ac:dyDescent="0.25">
      <c r="A1878" s="1248"/>
      <c r="B1878" s="978">
        <v>2500</v>
      </c>
      <c r="C1878" s="978">
        <v>47.916699999999999</v>
      </c>
      <c r="D1878" s="965" t="s">
        <v>4182</v>
      </c>
    </row>
    <row r="1879" spans="1:4" ht="11.25" customHeight="1" x14ac:dyDescent="0.25">
      <c r="A1879" s="1248"/>
      <c r="B1879" s="978">
        <v>10633.5</v>
      </c>
      <c r="C1879" s="978">
        <v>10633.5</v>
      </c>
      <c r="D1879" s="965" t="s">
        <v>2062</v>
      </c>
    </row>
    <row r="1880" spans="1:4" ht="11.25" customHeight="1" x14ac:dyDescent="0.25">
      <c r="A1880" s="1248"/>
      <c r="B1880" s="978">
        <v>871</v>
      </c>
      <c r="C1880" s="978">
        <v>0</v>
      </c>
      <c r="D1880" s="965" t="s">
        <v>4183</v>
      </c>
    </row>
    <row r="1881" spans="1:4" ht="11.25" customHeight="1" x14ac:dyDescent="0.25">
      <c r="A1881" s="1248"/>
      <c r="B1881" s="978">
        <v>285.33</v>
      </c>
      <c r="C1881" s="978">
        <v>284.142</v>
      </c>
      <c r="D1881" s="965" t="s">
        <v>2072</v>
      </c>
    </row>
    <row r="1882" spans="1:4" ht="11.25" customHeight="1" x14ac:dyDescent="0.25">
      <c r="A1882" s="1248"/>
      <c r="B1882" s="978">
        <v>3524.97</v>
      </c>
      <c r="C1882" s="978">
        <v>3485.973</v>
      </c>
      <c r="D1882" s="965" t="s">
        <v>708</v>
      </c>
    </row>
    <row r="1883" spans="1:4" ht="11.25" customHeight="1" x14ac:dyDescent="0.25">
      <c r="A1883" s="1248"/>
      <c r="B1883" s="978">
        <v>695</v>
      </c>
      <c r="C1883" s="978">
        <v>635</v>
      </c>
      <c r="D1883" s="965" t="s">
        <v>2073</v>
      </c>
    </row>
    <row r="1884" spans="1:4" ht="11.25" customHeight="1" x14ac:dyDescent="0.25">
      <c r="A1884" s="1248"/>
      <c r="B1884" s="978">
        <v>500</v>
      </c>
      <c r="C1884" s="978">
        <v>500</v>
      </c>
      <c r="D1884" s="965" t="s">
        <v>2089</v>
      </c>
    </row>
    <row r="1885" spans="1:4" ht="11.25" customHeight="1" x14ac:dyDescent="0.25">
      <c r="A1885" s="1248"/>
      <c r="B1885" s="978">
        <v>1500</v>
      </c>
      <c r="C1885" s="978">
        <v>1500</v>
      </c>
      <c r="D1885" s="965" t="s">
        <v>2075</v>
      </c>
    </row>
    <row r="1886" spans="1:4" ht="11.25" customHeight="1" x14ac:dyDescent="0.25">
      <c r="A1886" s="1248"/>
      <c r="B1886" s="978">
        <v>2000</v>
      </c>
      <c r="C1886" s="978">
        <v>1999.9970000000001</v>
      </c>
      <c r="D1886" s="965" t="s">
        <v>2076</v>
      </c>
    </row>
    <row r="1887" spans="1:4" ht="11.25" customHeight="1" x14ac:dyDescent="0.25">
      <c r="A1887" s="1248"/>
      <c r="B1887" s="978">
        <v>919</v>
      </c>
      <c r="C1887" s="978">
        <v>0</v>
      </c>
      <c r="D1887" s="965" t="s">
        <v>4184</v>
      </c>
    </row>
    <row r="1888" spans="1:4" ht="11.25" customHeight="1" x14ac:dyDescent="0.25">
      <c r="A1888" s="1248"/>
      <c r="B1888" s="978">
        <v>5290.53</v>
      </c>
      <c r="C1888" s="978">
        <v>4256.8739999999998</v>
      </c>
      <c r="D1888" s="965" t="s">
        <v>4028</v>
      </c>
    </row>
    <row r="1889" spans="1:4" ht="11.25" customHeight="1" x14ac:dyDescent="0.25">
      <c r="A1889" s="1248"/>
      <c r="B1889" s="978">
        <v>47427.16</v>
      </c>
      <c r="C1889" s="978">
        <v>35023.092699999994</v>
      </c>
      <c r="D1889" s="965" t="s">
        <v>11</v>
      </c>
    </row>
    <row r="1890" spans="1:4" ht="11.25" customHeight="1" x14ac:dyDescent="0.25">
      <c r="A1890" s="1250" t="s">
        <v>1234</v>
      </c>
      <c r="B1890" s="977">
        <v>3916</v>
      </c>
      <c r="C1890" s="977">
        <v>3916</v>
      </c>
      <c r="D1890" s="964" t="s">
        <v>2090</v>
      </c>
    </row>
    <row r="1891" spans="1:4" ht="11.25" customHeight="1" x14ac:dyDescent="0.25">
      <c r="A1891" s="1248"/>
      <c r="B1891" s="978">
        <v>183</v>
      </c>
      <c r="C1891" s="978">
        <v>183</v>
      </c>
      <c r="D1891" s="965" t="s">
        <v>2091</v>
      </c>
    </row>
    <row r="1892" spans="1:4" ht="11.25" customHeight="1" x14ac:dyDescent="0.25">
      <c r="A1892" s="1248"/>
      <c r="B1892" s="978">
        <v>457</v>
      </c>
      <c r="C1892" s="978">
        <v>356.70800000000003</v>
      </c>
      <c r="D1892" s="965" t="s">
        <v>3749</v>
      </c>
    </row>
    <row r="1893" spans="1:4" ht="11.25" customHeight="1" x14ac:dyDescent="0.25">
      <c r="A1893" s="1248"/>
      <c r="B1893" s="978">
        <v>1988</v>
      </c>
      <c r="C1893" s="978">
        <v>1988</v>
      </c>
      <c r="D1893" s="965" t="s">
        <v>2061</v>
      </c>
    </row>
    <row r="1894" spans="1:4" ht="11.25" customHeight="1" x14ac:dyDescent="0.25">
      <c r="A1894" s="1248"/>
      <c r="B1894" s="978">
        <v>620</v>
      </c>
      <c r="C1894" s="978">
        <v>620</v>
      </c>
      <c r="D1894" s="965" t="s">
        <v>2062</v>
      </c>
    </row>
    <row r="1895" spans="1:4" ht="11.25" customHeight="1" x14ac:dyDescent="0.25">
      <c r="A1895" s="1248"/>
      <c r="B1895" s="978">
        <v>860</v>
      </c>
      <c r="C1895" s="978">
        <v>860</v>
      </c>
      <c r="D1895" s="965" t="s">
        <v>4185</v>
      </c>
    </row>
    <row r="1896" spans="1:4" ht="11.25" customHeight="1" x14ac:dyDescent="0.25">
      <c r="A1896" s="1248"/>
      <c r="B1896" s="978">
        <v>4303.2299999999996</v>
      </c>
      <c r="C1896" s="978">
        <v>4303.2234400000007</v>
      </c>
      <c r="D1896" s="965" t="s">
        <v>4186</v>
      </c>
    </row>
    <row r="1897" spans="1:4" ht="11.25" customHeight="1" x14ac:dyDescent="0.25">
      <c r="A1897" s="1248"/>
      <c r="B1897" s="978">
        <v>134</v>
      </c>
      <c r="C1897" s="978">
        <v>108.71600000000001</v>
      </c>
      <c r="D1897" s="965" t="s">
        <v>4028</v>
      </c>
    </row>
    <row r="1898" spans="1:4" ht="11.25" customHeight="1" x14ac:dyDescent="0.25">
      <c r="A1898" s="1251"/>
      <c r="B1898" s="979">
        <v>12461.23</v>
      </c>
      <c r="C1898" s="979">
        <v>12335.647440000001</v>
      </c>
      <c r="D1898" s="966" t="s">
        <v>11</v>
      </c>
    </row>
    <row r="1899" spans="1:4" ht="11.25" customHeight="1" x14ac:dyDescent="0.25">
      <c r="A1899" s="1248" t="s">
        <v>1242</v>
      </c>
      <c r="B1899" s="978">
        <v>27.17</v>
      </c>
      <c r="C1899" s="978">
        <v>27.1645</v>
      </c>
      <c r="D1899" s="965" t="s">
        <v>3748</v>
      </c>
    </row>
    <row r="1900" spans="1:4" ht="11.25" customHeight="1" x14ac:dyDescent="0.25">
      <c r="A1900" s="1248"/>
      <c r="B1900" s="978">
        <v>2024</v>
      </c>
      <c r="C1900" s="978">
        <v>2024</v>
      </c>
      <c r="D1900" s="965" t="s">
        <v>4091</v>
      </c>
    </row>
    <row r="1901" spans="1:4" ht="11.25" customHeight="1" x14ac:dyDescent="0.25">
      <c r="A1901" s="1248"/>
      <c r="B1901" s="978">
        <v>86.38</v>
      </c>
      <c r="C1901" s="978">
        <v>0</v>
      </c>
      <c r="D1901" s="965" t="s">
        <v>4160</v>
      </c>
    </row>
    <row r="1902" spans="1:4" ht="11.25" customHeight="1" x14ac:dyDescent="0.25">
      <c r="A1902" s="1248"/>
      <c r="B1902" s="978">
        <v>15608.400000000001</v>
      </c>
      <c r="C1902" s="978">
        <v>8552.6739799999996</v>
      </c>
      <c r="D1902" s="965" t="s">
        <v>2092</v>
      </c>
    </row>
    <row r="1903" spans="1:4" ht="11.25" customHeight="1" x14ac:dyDescent="0.25">
      <c r="A1903" s="1248"/>
      <c r="B1903" s="978">
        <v>10633.5</v>
      </c>
      <c r="C1903" s="978">
        <v>10633.5</v>
      </c>
      <c r="D1903" s="965" t="s">
        <v>2062</v>
      </c>
    </row>
    <row r="1904" spans="1:4" ht="11.25" customHeight="1" x14ac:dyDescent="0.25">
      <c r="A1904" s="1248"/>
      <c r="B1904" s="978">
        <v>5000</v>
      </c>
      <c r="C1904" s="978">
        <v>5000</v>
      </c>
      <c r="D1904" s="965" t="s">
        <v>2093</v>
      </c>
    </row>
    <row r="1905" spans="1:4" ht="11.25" customHeight="1" x14ac:dyDescent="0.25">
      <c r="A1905" s="1248"/>
      <c r="B1905" s="978">
        <v>860</v>
      </c>
      <c r="C1905" s="978">
        <v>860</v>
      </c>
      <c r="D1905" s="965" t="s">
        <v>708</v>
      </c>
    </row>
    <row r="1906" spans="1:4" ht="11.25" customHeight="1" x14ac:dyDescent="0.25">
      <c r="A1906" s="1248"/>
      <c r="B1906" s="978">
        <v>770</v>
      </c>
      <c r="C1906" s="978">
        <v>770</v>
      </c>
      <c r="D1906" s="965" t="s">
        <v>2073</v>
      </c>
    </row>
    <row r="1907" spans="1:4" ht="11.25" customHeight="1" x14ac:dyDescent="0.25">
      <c r="A1907" s="1248"/>
      <c r="B1907" s="978">
        <v>5.74</v>
      </c>
      <c r="C1907" s="978">
        <v>5.742</v>
      </c>
      <c r="D1907" s="965" t="s">
        <v>2088</v>
      </c>
    </row>
    <row r="1908" spans="1:4" ht="11.25" customHeight="1" x14ac:dyDescent="0.25">
      <c r="A1908" s="1248"/>
      <c r="B1908" s="978">
        <v>15638.519999999999</v>
      </c>
      <c r="C1908" s="978">
        <v>15638.517899999999</v>
      </c>
      <c r="D1908" s="965" t="s">
        <v>2094</v>
      </c>
    </row>
    <row r="1909" spans="1:4" ht="11.25" customHeight="1" x14ac:dyDescent="0.25">
      <c r="A1909" s="1248"/>
      <c r="B1909" s="978">
        <v>1066.67</v>
      </c>
      <c r="C1909" s="978">
        <v>1066.6672000000001</v>
      </c>
      <c r="D1909" s="965" t="s">
        <v>4187</v>
      </c>
    </row>
    <row r="1910" spans="1:4" ht="11.25" customHeight="1" x14ac:dyDescent="0.25">
      <c r="A1910" s="1248"/>
      <c r="B1910" s="978">
        <v>1000</v>
      </c>
      <c r="C1910" s="978">
        <v>1000</v>
      </c>
      <c r="D1910" s="965" t="s">
        <v>2075</v>
      </c>
    </row>
    <row r="1911" spans="1:4" ht="11.25" customHeight="1" x14ac:dyDescent="0.25">
      <c r="A1911" s="1248"/>
      <c r="B1911" s="978">
        <v>2140.42</v>
      </c>
      <c r="C1911" s="978">
        <v>2140.42</v>
      </c>
      <c r="D1911" s="965" t="s">
        <v>2076</v>
      </c>
    </row>
    <row r="1912" spans="1:4" ht="11.25" customHeight="1" x14ac:dyDescent="0.25">
      <c r="A1912" s="1248"/>
      <c r="B1912" s="978">
        <v>3392.88</v>
      </c>
      <c r="C1912" s="978">
        <v>2930.9500000000003</v>
      </c>
      <c r="D1912" s="965" t="s">
        <v>4028</v>
      </c>
    </row>
    <row r="1913" spans="1:4" ht="11.25" customHeight="1" x14ac:dyDescent="0.25">
      <c r="A1913" s="1248"/>
      <c r="B1913" s="978">
        <v>58253.679999999986</v>
      </c>
      <c r="C1913" s="978">
        <v>50649.635579999995</v>
      </c>
      <c r="D1913" s="965" t="s">
        <v>11</v>
      </c>
    </row>
    <row r="1914" spans="1:4" ht="11.25" customHeight="1" x14ac:dyDescent="0.25">
      <c r="A1914" s="1250" t="s">
        <v>1228</v>
      </c>
      <c r="B1914" s="977">
        <v>27.17</v>
      </c>
      <c r="C1914" s="977">
        <v>27.1645</v>
      </c>
      <c r="D1914" s="964" t="s">
        <v>3748</v>
      </c>
    </row>
    <row r="1915" spans="1:4" ht="11.25" customHeight="1" x14ac:dyDescent="0.25">
      <c r="A1915" s="1248"/>
      <c r="B1915" s="978">
        <v>3758.22</v>
      </c>
      <c r="C1915" s="978">
        <v>3758.21675</v>
      </c>
      <c r="D1915" s="965" t="s">
        <v>2095</v>
      </c>
    </row>
    <row r="1916" spans="1:4" ht="11.25" customHeight="1" x14ac:dyDescent="0.25">
      <c r="A1916" s="1248"/>
      <c r="B1916" s="978">
        <v>190.2</v>
      </c>
      <c r="C1916" s="978">
        <v>190.2</v>
      </c>
      <c r="D1916" s="965" t="s">
        <v>4160</v>
      </c>
    </row>
    <row r="1917" spans="1:4" ht="11.25" customHeight="1" x14ac:dyDescent="0.25">
      <c r="A1917" s="1248"/>
      <c r="B1917" s="978">
        <v>9834.7999999999993</v>
      </c>
      <c r="C1917" s="978">
        <v>2513.9686299999998</v>
      </c>
      <c r="D1917" s="965" t="s">
        <v>2096</v>
      </c>
    </row>
    <row r="1918" spans="1:4" ht="11.25" customHeight="1" x14ac:dyDescent="0.25">
      <c r="A1918" s="1248"/>
      <c r="B1918" s="978">
        <v>179</v>
      </c>
      <c r="C1918" s="978">
        <v>140.3535</v>
      </c>
      <c r="D1918" s="965" t="s">
        <v>4029</v>
      </c>
    </row>
    <row r="1919" spans="1:4" ht="11.25" customHeight="1" x14ac:dyDescent="0.25">
      <c r="A1919" s="1248"/>
      <c r="B1919" s="978">
        <v>230</v>
      </c>
      <c r="C1919" s="978">
        <v>214.37692999999999</v>
      </c>
      <c r="D1919" s="965" t="s">
        <v>4188</v>
      </c>
    </row>
    <row r="1920" spans="1:4" ht="11.25" customHeight="1" x14ac:dyDescent="0.25">
      <c r="A1920" s="1248"/>
      <c r="B1920" s="978">
        <v>214</v>
      </c>
      <c r="C1920" s="978">
        <v>204.482</v>
      </c>
      <c r="D1920" s="965" t="s">
        <v>4030</v>
      </c>
    </row>
    <row r="1921" spans="1:4" ht="11.25" customHeight="1" x14ac:dyDescent="0.25">
      <c r="A1921" s="1248"/>
      <c r="B1921" s="978">
        <v>10633.5</v>
      </c>
      <c r="C1921" s="978">
        <v>10633.5</v>
      </c>
      <c r="D1921" s="965" t="s">
        <v>2062</v>
      </c>
    </row>
    <row r="1922" spans="1:4" ht="11.25" customHeight="1" x14ac:dyDescent="0.25">
      <c r="A1922" s="1248"/>
      <c r="B1922" s="978">
        <v>207.87</v>
      </c>
      <c r="C1922" s="978">
        <v>185.58</v>
      </c>
      <c r="D1922" s="965" t="s">
        <v>2072</v>
      </c>
    </row>
    <row r="1923" spans="1:4" ht="11.25" customHeight="1" x14ac:dyDescent="0.25">
      <c r="A1923" s="1248"/>
      <c r="B1923" s="978">
        <v>3197</v>
      </c>
      <c r="C1923" s="978">
        <v>3197</v>
      </c>
      <c r="D1923" s="965" t="s">
        <v>708</v>
      </c>
    </row>
    <row r="1924" spans="1:4" ht="11.25" customHeight="1" x14ac:dyDescent="0.25">
      <c r="A1924" s="1248"/>
      <c r="B1924" s="978">
        <v>1007.5</v>
      </c>
      <c r="C1924" s="978">
        <v>1007.5</v>
      </c>
      <c r="D1924" s="965" t="s">
        <v>2073</v>
      </c>
    </row>
    <row r="1925" spans="1:4" ht="11.25" customHeight="1" x14ac:dyDescent="0.25">
      <c r="A1925" s="1248"/>
      <c r="B1925" s="978">
        <v>10.220000000000001</v>
      </c>
      <c r="C1925" s="978">
        <v>10.2173</v>
      </c>
      <c r="D1925" s="965" t="s">
        <v>2088</v>
      </c>
    </row>
    <row r="1926" spans="1:4" ht="11.25" customHeight="1" x14ac:dyDescent="0.25">
      <c r="A1926" s="1248"/>
      <c r="B1926" s="978">
        <v>6086.43</v>
      </c>
      <c r="C1926" s="978">
        <v>6086.43</v>
      </c>
      <c r="D1926" s="965" t="s">
        <v>2097</v>
      </c>
    </row>
    <row r="1927" spans="1:4" ht="11.25" customHeight="1" x14ac:dyDescent="0.25">
      <c r="A1927" s="1248"/>
      <c r="B1927" s="978">
        <v>1859.5800000000002</v>
      </c>
      <c r="C1927" s="978">
        <v>1859.58</v>
      </c>
      <c r="D1927" s="965" t="s">
        <v>2076</v>
      </c>
    </row>
    <row r="1928" spans="1:4" ht="11.25" customHeight="1" x14ac:dyDescent="0.25">
      <c r="A1928" s="1248"/>
      <c r="B1928" s="978">
        <v>5226.2700000000004</v>
      </c>
      <c r="C1928" s="978">
        <v>4460.9809999999998</v>
      </c>
      <c r="D1928" s="965" t="s">
        <v>4028</v>
      </c>
    </row>
    <row r="1929" spans="1:4" ht="11.25" customHeight="1" x14ac:dyDescent="0.25">
      <c r="A1929" s="1251"/>
      <c r="B1929" s="979">
        <v>42661.760000000009</v>
      </c>
      <c r="C1929" s="979">
        <v>34489.550610000006</v>
      </c>
      <c r="D1929" s="966" t="s">
        <v>11</v>
      </c>
    </row>
    <row r="1930" spans="1:4" ht="11.25" customHeight="1" x14ac:dyDescent="0.25">
      <c r="A1930" s="1248" t="s">
        <v>2098</v>
      </c>
      <c r="B1930" s="978">
        <v>12756</v>
      </c>
      <c r="C1930" s="978">
        <v>12756</v>
      </c>
      <c r="D1930" s="965" t="s">
        <v>4189</v>
      </c>
    </row>
    <row r="1931" spans="1:4" ht="11.25" customHeight="1" x14ac:dyDescent="0.25">
      <c r="A1931" s="1248"/>
      <c r="B1931" s="978">
        <v>6000</v>
      </c>
      <c r="C1931" s="978">
        <v>6000</v>
      </c>
      <c r="D1931" s="965" t="s">
        <v>4190</v>
      </c>
    </row>
    <row r="1932" spans="1:4" ht="11.25" customHeight="1" x14ac:dyDescent="0.25">
      <c r="A1932" s="1248"/>
      <c r="B1932" s="978">
        <v>528</v>
      </c>
      <c r="C1932" s="978">
        <v>528</v>
      </c>
      <c r="D1932" s="965" t="s">
        <v>683</v>
      </c>
    </row>
    <row r="1933" spans="1:4" ht="11.25" customHeight="1" x14ac:dyDescent="0.25">
      <c r="A1933" s="1248"/>
      <c r="B1933" s="978">
        <v>73</v>
      </c>
      <c r="C1933" s="978">
        <v>73</v>
      </c>
      <c r="D1933" s="965" t="s">
        <v>2068</v>
      </c>
    </row>
    <row r="1934" spans="1:4" ht="11.25" customHeight="1" x14ac:dyDescent="0.25">
      <c r="A1934" s="1248"/>
      <c r="B1934" s="978">
        <v>586.20000000000005</v>
      </c>
      <c r="C1934" s="978">
        <v>586.20000000000005</v>
      </c>
      <c r="D1934" s="965" t="s">
        <v>377</v>
      </c>
    </row>
    <row r="1935" spans="1:4" ht="11.25" customHeight="1" x14ac:dyDescent="0.25">
      <c r="A1935" s="1248"/>
      <c r="B1935" s="978">
        <v>10500</v>
      </c>
      <c r="C1935" s="978">
        <v>10500</v>
      </c>
      <c r="D1935" s="965" t="s">
        <v>2087</v>
      </c>
    </row>
    <row r="1936" spans="1:4" ht="11.25" customHeight="1" x14ac:dyDescent="0.25">
      <c r="A1936" s="1248"/>
      <c r="B1936" s="978">
        <v>6458.79</v>
      </c>
      <c r="C1936" s="978">
        <v>6458.79</v>
      </c>
      <c r="D1936" s="965" t="s">
        <v>709</v>
      </c>
    </row>
    <row r="1937" spans="1:4" ht="11.25" customHeight="1" x14ac:dyDescent="0.25">
      <c r="A1937" s="1248"/>
      <c r="B1937" s="978">
        <v>372396</v>
      </c>
      <c r="C1937" s="978">
        <v>372396</v>
      </c>
      <c r="D1937" s="965" t="s">
        <v>2061</v>
      </c>
    </row>
    <row r="1938" spans="1:4" ht="11.25" customHeight="1" x14ac:dyDescent="0.25">
      <c r="A1938" s="1248"/>
      <c r="B1938" s="978">
        <v>490</v>
      </c>
      <c r="C1938" s="978">
        <v>490</v>
      </c>
      <c r="D1938" s="965" t="s">
        <v>2099</v>
      </c>
    </row>
    <row r="1939" spans="1:4" ht="11.25" customHeight="1" x14ac:dyDescent="0.25">
      <c r="A1939" s="1248"/>
      <c r="B1939" s="978">
        <v>1500</v>
      </c>
      <c r="C1939" s="978">
        <v>1500</v>
      </c>
      <c r="D1939" s="965" t="s">
        <v>2075</v>
      </c>
    </row>
    <row r="1940" spans="1:4" ht="11.25" customHeight="1" x14ac:dyDescent="0.25">
      <c r="A1940" s="1248"/>
      <c r="B1940" s="978">
        <v>155.87</v>
      </c>
      <c r="C1940" s="978">
        <v>134.31</v>
      </c>
      <c r="D1940" s="965" t="s">
        <v>1944</v>
      </c>
    </row>
    <row r="1941" spans="1:4" ht="11.25" customHeight="1" x14ac:dyDescent="0.25">
      <c r="A1941" s="1248"/>
      <c r="B1941" s="978">
        <v>91.52</v>
      </c>
      <c r="C1941" s="978">
        <v>71.813500000000005</v>
      </c>
      <c r="D1941" s="965" t="s">
        <v>1942</v>
      </c>
    </row>
    <row r="1942" spans="1:4" ht="11.25" customHeight="1" x14ac:dyDescent="0.25">
      <c r="A1942" s="1248"/>
      <c r="B1942" s="978">
        <v>411535.38</v>
      </c>
      <c r="C1942" s="978">
        <v>411494.11349999998</v>
      </c>
      <c r="D1942" s="965" t="s">
        <v>11</v>
      </c>
    </row>
    <row r="1943" spans="1:4" s="300" customFormat="1" ht="23.25" customHeight="1" x14ac:dyDescent="0.2">
      <c r="A1943" s="290" t="s">
        <v>2100</v>
      </c>
      <c r="B1943" s="291">
        <v>851530.66</v>
      </c>
      <c r="C1943" s="291">
        <v>778119.46099000017</v>
      </c>
      <c r="D1943" s="302"/>
    </row>
    <row r="1944" spans="1:4" s="282" customFormat="1" ht="10.5" x14ac:dyDescent="0.15">
      <c r="A1944" s="303"/>
      <c r="B1944" s="296"/>
      <c r="C1944" s="296"/>
      <c r="D1944" s="297"/>
    </row>
    <row r="1945" spans="1:4" s="307" customFormat="1" ht="21" customHeight="1" x14ac:dyDescent="0.15">
      <c r="A1945" s="304" t="s">
        <v>365</v>
      </c>
      <c r="B1945" s="305">
        <f>B17+B87+B218+B1783+B1943</f>
        <v>6888491.0700000003</v>
      </c>
      <c r="C1945" s="305">
        <f>C17+C87+C218+C1783+C1943</f>
        <v>6749539.9048099983</v>
      </c>
      <c r="D1945" s="306"/>
    </row>
    <row r="1946" spans="1:4" s="282" customFormat="1" ht="12.75" customHeight="1" x14ac:dyDescent="0.15">
      <c r="B1946" s="308"/>
      <c r="C1946" s="308"/>
      <c r="D1946" s="309"/>
    </row>
    <row r="1947" spans="1:4" s="282" customFormat="1" ht="12.75" customHeight="1" x14ac:dyDescent="0.15">
      <c r="B1947" s="308"/>
      <c r="C1947" s="308"/>
      <c r="D1947" s="309"/>
    </row>
    <row r="1948" spans="1:4" s="282" customFormat="1" ht="12.75" customHeight="1" x14ac:dyDescent="0.15">
      <c r="A1948" s="310" t="s">
        <v>2102</v>
      </c>
      <c r="B1948" s="308"/>
      <c r="C1948" s="308"/>
      <c r="D1948" s="309"/>
    </row>
    <row r="1949" spans="1:4" s="282" customFormat="1" ht="12.75" customHeight="1" x14ac:dyDescent="0.15">
      <c r="A1949" s="311" t="s">
        <v>4478</v>
      </c>
      <c r="B1949" s="308"/>
      <c r="C1949" s="308"/>
      <c r="D1949" s="309"/>
    </row>
    <row r="1952" spans="1:4" x14ac:dyDescent="0.25">
      <c r="B1952" s="967"/>
      <c r="C1952" s="967"/>
      <c r="D1952" s="971"/>
    </row>
    <row r="1953" spans="2:4" x14ac:dyDescent="0.25">
      <c r="B1953" s="980"/>
      <c r="C1953" s="980"/>
      <c r="D1953" s="971"/>
    </row>
    <row r="1954" spans="2:4" x14ac:dyDescent="0.25">
      <c r="B1954" s="967"/>
      <c r="C1954" s="967"/>
      <c r="D1954" s="971"/>
    </row>
  </sheetData>
  <mergeCells count="224">
    <mergeCell ref="A125:A133"/>
    <mergeCell ref="A134:A138"/>
    <mergeCell ref="A139:A144"/>
    <mergeCell ref="A220:A232"/>
    <mergeCell ref="A233:A238"/>
    <mergeCell ref="A239:A245"/>
    <mergeCell ref="A5:A8"/>
    <mergeCell ref="A9:A16"/>
    <mergeCell ref="A19:A25"/>
    <mergeCell ref="A26:A35"/>
    <mergeCell ref="A36:A41"/>
    <mergeCell ref="A42:A53"/>
    <mergeCell ref="A145:A150"/>
    <mergeCell ref="A151:A155"/>
    <mergeCell ref="A156:A159"/>
    <mergeCell ref="A110:A113"/>
    <mergeCell ref="A114:A119"/>
    <mergeCell ref="A120:A124"/>
    <mergeCell ref="A54:A64"/>
    <mergeCell ref="A65:A81"/>
    <mergeCell ref="A82:A86"/>
    <mergeCell ref="A89:A95"/>
    <mergeCell ref="A96:A104"/>
    <mergeCell ref="A105:A109"/>
    <mergeCell ref="A177:A181"/>
    <mergeCell ref="A182:A189"/>
    <mergeCell ref="A190:A193"/>
    <mergeCell ref="A194:A202"/>
    <mergeCell ref="A203:A211"/>
    <mergeCell ref="A212:A217"/>
    <mergeCell ref="A160:A165"/>
    <mergeCell ref="A166:A170"/>
    <mergeCell ref="A171:A176"/>
    <mergeCell ref="A265:A270"/>
    <mergeCell ref="A271:A279"/>
    <mergeCell ref="A280:A285"/>
    <mergeCell ref="A286:A291"/>
    <mergeCell ref="A292:A298"/>
    <mergeCell ref="A299:A304"/>
    <mergeCell ref="A246:A251"/>
    <mergeCell ref="A252:A257"/>
    <mergeCell ref="A258:A264"/>
    <mergeCell ref="A347:A354"/>
    <mergeCell ref="A355:A366"/>
    <mergeCell ref="A367:A378"/>
    <mergeCell ref="A379:A388"/>
    <mergeCell ref="A389:A400"/>
    <mergeCell ref="A401:A413"/>
    <mergeCell ref="A305:A310"/>
    <mergeCell ref="A311:A317"/>
    <mergeCell ref="A318:A323"/>
    <mergeCell ref="A324:A329"/>
    <mergeCell ref="A330:A335"/>
    <mergeCell ref="A336:A346"/>
    <mergeCell ref="A474:A481"/>
    <mergeCell ref="A482:A493"/>
    <mergeCell ref="A494:A506"/>
    <mergeCell ref="A507:A516"/>
    <mergeCell ref="A517:A528"/>
    <mergeCell ref="A529:A539"/>
    <mergeCell ref="A414:A424"/>
    <mergeCell ref="A425:A436"/>
    <mergeCell ref="A437:A447"/>
    <mergeCell ref="A448:A457"/>
    <mergeCell ref="A458:A464"/>
    <mergeCell ref="A465:A473"/>
    <mergeCell ref="A600:A611"/>
    <mergeCell ref="A612:A625"/>
    <mergeCell ref="A626:A632"/>
    <mergeCell ref="A633:A638"/>
    <mergeCell ref="A639:A647"/>
    <mergeCell ref="A648:A656"/>
    <mergeCell ref="A540:A549"/>
    <mergeCell ref="A550:A562"/>
    <mergeCell ref="A563:A572"/>
    <mergeCell ref="A573:A582"/>
    <mergeCell ref="A583:A592"/>
    <mergeCell ref="A593:A599"/>
    <mergeCell ref="A728:A736"/>
    <mergeCell ref="A737:A742"/>
    <mergeCell ref="A743:A751"/>
    <mergeCell ref="A752:A760"/>
    <mergeCell ref="A761:A768"/>
    <mergeCell ref="A769:A777"/>
    <mergeCell ref="A657:A663"/>
    <mergeCell ref="A664:A678"/>
    <mergeCell ref="A679:A691"/>
    <mergeCell ref="A692:A704"/>
    <mergeCell ref="A705:A715"/>
    <mergeCell ref="A716:A727"/>
    <mergeCell ref="A833:A841"/>
    <mergeCell ref="A842:A850"/>
    <mergeCell ref="A851:A857"/>
    <mergeCell ref="A858:A866"/>
    <mergeCell ref="A867:A881"/>
    <mergeCell ref="A882:A893"/>
    <mergeCell ref="A778:A787"/>
    <mergeCell ref="A788:A796"/>
    <mergeCell ref="A797:A805"/>
    <mergeCell ref="A806:A813"/>
    <mergeCell ref="A814:A820"/>
    <mergeCell ref="A821:A832"/>
    <mergeCell ref="A954:A964"/>
    <mergeCell ref="A965:A973"/>
    <mergeCell ref="A974:A980"/>
    <mergeCell ref="A981:A991"/>
    <mergeCell ref="A992:A1003"/>
    <mergeCell ref="A1004:A1014"/>
    <mergeCell ref="A894:A902"/>
    <mergeCell ref="A903:A911"/>
    <mergeCell ref="A912:A925"/>
    <mergeCell ref="A926:A937"/>
    <mergeCell ref="A938:A946"/>
    <mergeCell ref="A947:A953"/>
    <mergeCell ref="A1083:A1091"/>
    <mergeCell ref="A1092:A1101"/>
    <mergeCell ref="A1102:A1117"/>
    <mergeCell ref="A1118:A1128"/>
    <mergeCell ref="A1129:A1141"/>
    <mergeCell ref="A1142:A1152"/>
    <mergeCell ref="A1153:A1166"/>
    <mergeCell ref="A1015:A1024"/>
    <mergeCell ref="A1025:A1036"/>
    <mergeCell ref="A1037:A1044"/>
    <mergeCell ref="A1045:A1055"/>
    <mergeCell ref="A1056:A1067"/>
    <mergeCell ref="A1068:A1082"/>
    <mergeCell ref="A1230:A1242"/>
    <mergeCell ref="A1243:A1254"/>
    <mergeCell ref="A1255:A1262"/>
    <mergeCell ref="A1263:A1274"/>
    <mergeCell ref="A1275:A1287"/>
    <mergeCell ref="A1288:A1299"/>
    <mergeCell ref="A1167:A1178"/>
    <mergeCell ref="A1179:A1189"/>
    <mergeCell ref="A1190:A1202"/>
    <mergeCell ref="A1203:A1219"/>
    <mergeCell ref="A1220:A1229"/>
    <mergeCell ref="A1355:A1363"/>
    <mergeCell ref="A1364:A1372"/>
    <mergeCell ref="A1373:A1383"/>
    <mergeCell ref="A1384:A1387"/>
    <mergeCell ref="A1388:A1400"/>
    <mergeCell ref="A1401:A1412"/>
    <mergeCell ref="A1300:A1308"/>
    <mergeCell ref="A1309:A1318"/>
    <mergeCell ref="A1319:A1326"/>
    <mergeCell ref="A1327:A1335"/>
    <mergeCell ref="A1336:A1343"/>
    <mergeCell ref="A1344:A1354"/>
    <mergeCell ref="A1462:A1469"/>
    <mergeCell ref="A1470:A1479"/>
    <mergeCell ref="A1480:A1485"/>
    <mergeCell ref="A1486:A1493"/>
    <mergeCell ref="A1494:A1500"/>
    <mergeCell ref="A1501:A1511"/>
    <mergeCell ref="A1413:A1423"/>
    <mergeCell ref="A1424:A1433"/>
    <mergeCell ref="A1434:A1438"/>
    <mergeCell ref="A1439:A1444"/>
    <mergeCell ref="A1445:A1450"/>
    <mergeCell ref="A1451:A1461"/>
    <mergeCell ref="A1556:A1563"/>
    <mergeCell ref="A1564:A1575"/>
    <mergeCell ref="A1576:A1582"/>
    <mergeCell ref="A1583:A1591"/>
    <mergeCell ref="A1592:A1600"/>
    <mergeCell ref="A1601:A1608"/>
    <mergeCell ref="A1512:A1518"/>
    <mergeCell ref="A1519:A1525"/>
    <mergeCell ref="A1526:A1531"/>
    <mergeCell ref="A1532:A1538"/>
    <mergeCell ref="A1539:A1543"/>
    <mergeCell ref="A1544:A1555"/>
    <mergeCell ref="A1639:A1642"/>
    <mergeCell ref="A1643:A1648"/>
    <mergeCell ref="A1649:A1652"/>
    <mergeCell ref="A1653:A1657"/>
    <mergeCell ref="A1658:A1662"/>
    <mergeCell ref="A1663:A1666"/>
    <mergeCell ref="A1609:A1616"/>
    <mergeCell ref="A1617:A1621"/>
    <mergeCell ref="A1622:A1626"/>
    <mergeCell ref="A1627:A1630"/>
    <mergeCell ref="A1631:A1634"/>
    <mergeCell ref="A1635:A1638"/>
    <mergeCell ref="A1734:A1737"/>
    <mergeCell ref="A1738:A1742"/>
    <mergeCell ref="A1692:A1695"/>
    <mergeCell ref="A1696:A1699"/>
    <mergeCell ref="A1700:A1703"/>
    <mergeCell ref="A1704:A1707"/>
    <mergeCell ref="A1708:A1711"/>
    <mergeCell ref="A1712:A1716"/>
    <mergeCell ref="A1667:A1670"/>
    <mergeCell ref="A1671:A1674"/>
    <mergeCell ref="A1675:A1678"/>
    <mergeCell ref="A1679:A1682"/>
    <mergeCell ref="A1683:A1686"/>
    <mergeCell ref="A1687:A1691"/>
    <mergeCell ref="A1930:A1942"/>
    <mergeCell ref="A1:D1"/>
    <mergeCell ref="A1821:A1851"/>
    <mergeCell ref="A1852:A1869"/>
    <mergeCell ref="A1870:A1889"/>
    <mergeCell ref="A1890:A1898"/>
    <mergeCell ref="A1899:A1913"/>
    <mergeCell ref="A1914:A1929"/>
    <mergeCell ref="A1768:A1771"/>
    <mergeCell ref="A1772:A1776"/>
    <mergeCell ref="A1777:A1782"/>
    <mergeCell ref="A1785:A1789"/>
    <mergeCell ref="A1790:A1792"/>
    <mergeCell ref="A1793:A1820"/>
    <mergeCell ref="A1743:A1746"/>
    <mergeCell ref="A1747:A1751"/>
    <mergeCell ref="A1752:A1755"/>
    <mergeCell ref="A1756:A1759"/>
    <mergeCell ref="A1760:A1763"/>
    <mergeCell ref="A1764:A1767"/>
    <mergeCell ref="A1717:A1720"/>
    <mergeCell ref="A1721:A1724"/>
    <mergeCell ref="A1725:A1728"/>
    <mergeCell ref="A1729:A1733"/>
  </mergeCells>
  <printOptions horizontalCentered="1"/>
  <pageMargins left="0.39370078740157483" right="0.39370078740157483" top="0.59055118110236227" bottom="0.39370078740157483" header="0.31496062992125984" footer="0.11811023622047245"/>
  <pageSetup paperSize="9" scale="96" firstPageNumber="328" fitToHeight="0" orientation="landscape" useFirstPageNumber="1" r:id="rId1"/>
  <headerFooter>
    <oddHeader>&amp;L&amp;"Tahoma,Kurzíva"&amp;9Závěrečný účet za rok 2017&amp;R&amp;"Tahoma,Kurzíva"&amp;9Tabulka č. 26</oddHeader>
    <oddFooter>&amp;C&amp;"Tahoma,Obyčejné"&amp;P</oddFooter>
  </headerFooter>
  <rowBreaks count="43" manualBreakCount="43">
    <brk id="44" max="16383" man="1"/>
    <brk id="87" max="16383" man="1"/>
    <brk id="131" max="16383" man="1"/>
    <brk id="176" max="16383" man="1"/>
    <brk id="218" max="16383" man="1"/>
    <brk id="262" max="16383" man="1"/>
    <brk id="308" max="16383" man="1"/>
    <brk id="352" max="16383" man="1"/>
    <brk id="397" max="16383" man="1"/>
    <brk id="443" max="16383" man="1"/>
    <brk id="489" max="16383" man="1"/>
    <brk id="535" max="16383" man="1"/>
    <brk id="580" max="16383" man="1"/>
    <brk id="625" max="16383" man="1"/>
    <brk id="671" max="16383" man="1"/>
    <brk id="715" max="16383" man="1"/>
    <brk id="760" max="16383" man="1"/>
    <brk id="802" max="16383" man="1"/>
    <brk id="844" max="16383" man="1"/>
    <brk id="888" max="16383" man="1"/>
    <brk id="933" max="16383" man="1"/>
    <brk id="978" max="16383" man="1"/>
    <brk id="1022" max="16383" man="1"/>
    <brk id="1067" max="16383" man="1"/>
    <brk id="1111" max="16383" man="1"/>
    <brk id="1155" max="16383" man="1"/>
    <brk id="1200" max="16383" man="1"/>
    <brk id="1245" max="16383" man="1"/>
    <brk id="1290" max="16383" man="1"/>
    <brk id="1335" max="16383" man="1"/>
    <brk id="1380" max="16383" man="1"/>
    <brk id="1425" max="16383" man="1"/>
    <brk id="1471" max="16383" man="1"/>
    <brk id="1516" max="16383" man="1"/>
    <brk id="1561" max="16383" man="1"/>
    <brk id="1606" max="16383" man="1"/>
    <brk id="1652" max="16383" man="1"/>
    <brk id="1695" max="16383" man="1"/>
    <brk id="1737" max="16383" man="1"/>
    <brk id="1780" max="16383" man="1"/>
    <brk id="1824" max="16383" man="1"/>
    <brk id="1869" max="16383" man="1"/>
    <brk id="1915"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966"/>
  <sheetViews>
    <sheetView zoomScaleNormal="100" zoomScaleSheetLayoutView="100" workbookViewId="0">
      <selection activeCell="F3" sqref="F3"/>
    </sheetView>
  </sheetViews>
  <sheetFormatPr defaultRowHeight="15" x14ac:dyDescent="0.25"/>
  <cols>
    <col min="1" max="1" width="38.5703125" style="963" customWidth="1"/>
    <col min="2" max="3" width="11.140625" style="981" customWidth="1"/>
    <col min="4" max="4" width="87.28515625" style="968" customWidth="1"/>
    <col min="5" max="16384" width="9.140625" style="962"/>
  </cols>
  <sheetData>
    <row r="1" spans="1:4" s="312" customFormat="1" ht="21" customHeight="1" x14ac:dyDescent="0.2">
      <c r="A1" s="1255" t="s">
        <v>2103</v>
      </c>
      <c r="B1" s="1255"/>
      <c r="C1" s="1255"/>
      <c r="D1" s="1255"/>
    </row>
    <row r="2" spans="1:4" s="312" customFormat="1" ht="12.75" x14ac:dyDescent="0.2">
      <c r="A2" s="313"/>
      <c r="B2" s="313"/>
      <c r="C2" s="313"/>
      <c r="D2" s="314" t="s">
        <v>2</v>
      </c>
    </row>
    <row r="3" spans="1:4" s="316" customFormat="1" ht="13.5" customHeight="1" x14ac:dyDescent="0.2">
      <c r="A3" s="315" t="s">
        <v>442</v>
      </c>
      <c r="B3" s="315" t="s">
        <v>1957</v>
      </c>
      <c r="C3" s="315" t="s">
        <v>1958</v>
      </c>
      <c r="D3" s="315" t="s">
        <v>1959</v>
      </c>
    </row>
    <row r="4" spans="1:4" s="320" customFormat="1" ht="24.75" customHeight="1" x14ac:dyDescent="0.2">
      <c r="A4" s="317" t="s">
        <v>2104</v>
      </c>
      <c r="B4" s="318"/>
      <c r="C4" s="318"/>
      <c r="D4" s="319"/>
    </row>
    <row r="5" spans="1:4" ht="11.25" customHeight="1" x14ac:dyDescent="0.25">
      <c r="A5" s="1250" t="s">
        <v>460</v>
      </c>
      <c r="B5" s="977">
        <v>225</v>
      </c>
      <c r="C5" s="977">
        <v>225</v>
      </c>
      <c r="D5" s="982" t="s">
        <v>459</v>
      </c>
    </row>
    <row r="6" spans="1:4" ht="11.25" customHeight="1" x14ac:dyDescent="0.25">
      <c r="A6" s="1248"/>
      <c r="B6" s="978">
        <v>225</v>
      </c>
      <c r="C6" s="978">
        <v>225</v>
      </c>
      <c r="D6" s="983" t="s">
        <v>11</v>
      </c>
    </row>
    <row r="7" spans="1:4" ht="11.25" customHeight="1" x14ac:dyDescent="0.25">
      <c r="A7" s="1250" t="s">
        <v>447</v>
      </c>
      <c r="B7" s="977">
        <v>53</v>
      </c>
      <c r="C7" s="977">
        <v>53</v>
      </c>
      <c r="D7" s="982" t="s">
        <v>2106</v>
      </c>
    </row>
    <row r="8" spans="1:4" ht="11.25" customHeight="1" x14ac:dyDescent="0.25">
      <c r="A8" s="1248"/>
      <c r="B8" s="978">
        <v>65</v>
      </c>
      <c r="C8" s="978">
        <v>60.2</v>
      </c>
      <c r="D8" s="983" t="s">
        <v>2107</v>
      </c>
    </row>
    <row r="9" spans="1:4" ht="11.25" customHeight="1" x14ac:dyDescent="0.25">
      <c r="A9" s="1248"/>
      <c r="B9" s="978">
        <v>2719</v>
      </c>
      <c r="C9" s="978">
        <v>2719</v>
      </c>
      <c r="D9" s="983" t="s">
        <v>2108</v>
      </c>
    </row>
    <row r="10" spans="1:4" ht="11.25" customHeight="1" x14ac:dyDescent="0.25">
      <c r="A10" s="1248"/>
      <c r="B10" s="978">
        <v>45</v>
      </c>
      <c r="C10" s="978">
        <v>45</v>
      </c>
      <c r="D10" s="983" t="s">
        <v>2109</v>
      </c>
    </row>
    <row r="11" spans="1:4" ht="11.25" customHeight="1" x14ac:dyDescent="0.25">
      <c r="A11" s="1248"/>
      <c r="B11" s="978">
        <v>71</v>
      </c>
      <c r="C11" s="978">
        <v>65.823999999999998</v>
      </c>
      <c r="D11" s="983" t="s">
        <v>2110</v>
      </c>
    </row>
    <row r="12" spans="1:4" ht="11.25" customHeight="1" x14ac:dyDescent="0.25">
      <c r="A12" s="1248"/>
      <c r="B12" s="978">
        <v>8223.16</v>
      </c>
      <c r="C12" s="978">
        <v>8223.1447100000005</v>
      </c>
      <c r="D12" s="983" t="s">
        <v>446</v>
      </c>
    </row>
    <row r="13" spans="1:4" ht="11.25" customHeight="1" x14ac:dyDescent="0.25">
      <c r="A13" s="1248"/>
      <c r="B13" s="978">
        <v>275</v>
      </c>
      <c r="C13" s="978">
        <v>275</v>
      </c>
      <c r="D13" s="983" t="s">
        <v>459</v>
      </c>
    </row>
    <row r="14" spans="1:4" ht="11.25" customHeight="1" x14ac:dyDescent="0.25">
      <c r="A14" s="1251"/>
      <c r="B14" s="979">
        <v>11451.16</v>
      </c>
      <c r="C14" s="979">
        <v>11441.16871</v>
      </c>
      <c r="D14" s="984" t="s">
        <v>11</v>
      </c>
    </row>
    <row r="15" spans="1:4" ht="11.25" customHeight="1" x14ac:dyDescent="0.25">
      <c r="A15" s="1248" t="s">
        <v>461</v>
      </c>
      <c r="B15" s="978">
        <v>147.9</v>
      </c>
      <c r="C15" s="978">
        <v>94.081000000000003</v>
      </c>
      <c r="D15" s="983" t="s">
        <v>2117</v>
      </c>
    </row>
    <row r="16" spans="1:4" ht="11.25" customHeight="1" x14ac:dyDescent="0.25">
      <c r="A16" s="1248"/>
      <c r="B16" s="978">
        <v>10403</v>
      </c>
      <c r="C16" s="978">
        <v>10403</v>
      </c>
      <c r="D16" s="983" t="s">
        <v>2108</v>
      </c>
    </row>
    <row r="17" spans="1:4" ht="11.25" customHeight="1" x14ac:dyDescent="0.25">
      <c r="A17" s="1248"/>
      <c r="B17" s="978">
        <v>86.99</v>
      </c>
      <c r="C17" s="978">
        <v>86.988880000000009</v>
      </c>
      <c r="D17" s="983" t="s">
        <v>2109</v>
      </c>
    </row>
    <row r="18" spans="1:4" ht="11.25" customHeight="1" x14ac:dyDescent="0.25">
      <c r="A18" s="1248"/>
      <c r="B18" s="978">
        <v>36</v>
      </c>
      <c r="C18" s="978">
        <v>36</v>
      </c>
      <c r="D18" s="983" t="s">
        <v>2116</v>
      </c>
    </row>
    <row r="19" spans="1:4" ht="11.25" customHeight="1" x14ac:dyDescent="0.25">
      <c r="A19" s="1248"/>
      <c r="B19" s="978">
        <v>2551</v>
      </c>
      <c r="C19" s="978">
        <v>2551</v>
      </c>
      <c r="D19" s="983" t="s">
        <v>3465</v>
      </c>
    </row>
    <row r="20" spans="1:4" ht="11.25" customHeight="1" x14ac:dyDescent="0.25">
      <c r="A20" s="1248"/>
      <c r="B20" s="978">
        <v>30</v>
      </c>
      <c r="C20" s="978">
        <v>30</v>
      </c>
      <c r="D20" s="983" t="s">
        <v>2112</v>
      </c>
    </row>
    <row r="21" spans="1:4" ht="11.25" customHeight="1" x14ac:dyDescent="0.25">
      <c r="A21" s="1248"/>
      <c r="B21" s="978">
        <v>225</v>
      </c>
      <c r="C21" s="978">
        <v>225</v>
      </c>
      <c r="D21" s="983" t="s">
        <v>459</v>
      </c>
    </row>
    <row r="22" spans="1:4" ht="11.25" customHeight="1" x14ac:dyDescent="0.25">
      <c r="A22" s="1248"/>
      <c r="B22" s="978">
        <v>13479.89</v>
      </c>
      <c r="C22" s="978">
        <v>13426.069880000001</v>
      </c>
      <c r="D22" s="983" t="s">
        <v>11</v>
      </c>
    </row>
    <row r="23" spans="1:4" ht="11.25" customHeight="1" x14ac:dyDescent="0.25">
      <c r="A23" s="1250" t="s">
        <v>462</v>
      </c>
      <c r="B23" s="977">
        <v>26.5</v>
      </c>
      <c r="C23" s="977">
        <v>26.5</v>
      </c>
      <c r="D23" s="982" t="s">
        <v>2106</v>
      </c>
    </row>
    <row r="24" spans="1:4" ht="11.25" customHeight="1" x14ac:dyDescent="0.25">
      <c r="A24" s="1248"/>
      <c r="B24" s="978">
        <v>134.80000000000001</v>
      </c>
      <c r="C24" s="978">
        <v>134.80000000000001</v>
      </c>
      <c r="D24" s="983" t="s">
        <v>2107</v>
      </c>
    </row>
    <row r="25" spans="1:4" ht="11.25" customHeight="1" x14ac:dyDescent="0.25">
      <c r="A25" s="1248"/>
      <c r="B25" s="978">
        <v>15530</v>
      </c>
      <c r="C25" s="978">
        <v>15530</v>
      </c>
      <c r="D25" s="983" t="s">
        <v>2108</v>
      </c>
    </row>
    <row r="26" spans="1:4" ht="11.25" customHeight="1" x14ac:dyDescent="0.25">
      <c r="A26" s="1248"/>
      <c r="B26" s="978">
        <v>352</v>
      </c>
      <c r="C26" s="978">
        <v>281.60000000000002</v>
      </c>
      <c r="D26" s="983" t="s">
        <v>2109</v>
      </c>
    </row>
    <row r="27" spans="1:4" ht="11.25" customHeight="1" x14ac:dyDescent="0.25">
      <c r="A27" s="1248"/>
      <c r="B27" s="978">
        <v>6750</v>
      </c>
      <c r="C27" s="978">
        <v>5468.9398899999997</v>
      </c>
      <c r="D27" s="983" t="s">
        <v>593</v>
      </c>
    </row>
    <row r="28" spans="1:4" ht="11.25" customHeight="1" x14ac:dyDescent="0.25">
      <c r="A28" s="1248"/>
      <c r="B28" s="978">
        <v>50</v>
      </c>
      <c r="C28" s="978">
        <v>50</v>
      </c>
      <c r="D28" s="983" t="s">
        <v>459</v>
      </c>
    </row>
    <row r="29" spans="1:4" ht="11.25" customHeight="1" x14ac:dyDescent="0.25">
      <c r="A29" s="1248"/>
      <c r="B29" s="978">
        <v>1832</v>
      </c>
      <c r="C29" s="978">
        <v>1832</v>
      </c>
      <c r="D29" s="983" t="s">
        <v>2113</v>
      </c>
    </row>
    <row r="30" spans="1:4" ht="11.25" customHeight="1" x14ac:dyDescent="0.25">
      <c r="A30" s="1251"/>
      <c r="B30" s="979">
        <v>24675.3</v>
      </c>
      <c r="C30" s="979">
        <v>23323.839889999999</v>
      </c>
      <c r="D30" s="984" t="s">
        <v>11</v>
      </c>
    </row>
    <row r="31" spans="1:4" ht="11.25" customHeight="1" x14ac:dyDescent="0.25">
      <c r="A31" s="1248" t="s">
        <v>463</v>
      </c>
      <c r="B31" s="978">
        <v>149.65</v>
      </c>
      <c r="C31" s="978">
        <v>149.65</v>
      </c>
      <c r="D31" s="983" t="s">
        <v>2105</v>
      </c>
    </row>
    <row r="32" spans="1:4" ht="11.25" customHeight="1" x14ac:dyDescent="0.25">
      <c r="A32" s="1248"/>
      <c r="B32" s="978">
        <v>4874</v>
      </c>
      <c r="C32" s="978">
        <v>4874</v>
      </c>
      <c r="D32" s="983" t="s">
        <v>2108</v>
      </c>
    </row>
    <row r="33" spans="1:4" ht="11.25" customHeight="1" x14ac:dyDescent="0.25">
      <c r="A33" s="1248"/>
      <c r="B33" s="978">
        <v>345</v>
      </c>
      <c r="C33" s="978">
        <v>345</v>
      </c>
      <c r="D33" s="983" t="s">
        <v>2113</v>
      </c>
    </row>
    <row r="34" spans="1:4" ht="11.25" customHeight="1" x14ac:dyDescent="0.25">
      <c r="A34" s="1248"/>
      <c r="B34" s="978">
        <v>5368.65</v>
      </c>
      <c r="C34" s="978">
        <v>5368.65</v>
      </c>
      <c r="D34" s="983" t="s">
        <v>11</v>
      </c>
    </row>
    <row r="35" spans="1:4" ht="11.25" customHeight="1" x14ac:dyDescent="0.25">
      <c r="A35" s="1250" t="s">
        <v>464</v>
      </c>
      <c r="B35" s="977">
        <v>50</v>
      </c>
      <c r="C35" s="977">
        <v>50</v>
      </c>
      <c r="D35" s="982" t="s">
        <v>459</v>
      </c>
    </row>
    <row r="36" spans="1:4" ht="11.25" customHeight="1" x14ac:dyDescent="0.25">
      <c r="A36" s="1251"/>
      <c r="B36" s="979">
        <v>50</v>
      </c>
      <c r="C36" s="979">
        <v>50</v>
      </c>
      <c r="D36" s="984" t="s">
        <v>11</v>
      </c>
    </row>
    <row r="37" spans="1:4" ht="11.25" customHeight="1" x14ac:dyDescent="0.25">
      <c r="A37" s="1248" t="s">
        <v>465</v>
      </c>
      <c r="B37" s="978">
        <v>300</v>
      </c>
      <c r="C37" s="978">
        <v>285.86200000000002</v>
      </c>
      <c r="D37" s="983" t="s">
        <v>2115</v>
      </c>
    </row>
    <row r="38" spans="1:4" ht="11.25" customHeight="1" x14ac:dyDescent="0.25">
      <c r="A38" s="1248"/>
      <c r="B38" s="978">
        <v>2398</v>
      </c>
      <c r="C38" s="978">
        <v>0</v>
      </c>
      <c r="D38" s="983" t="s">
        <v>4191</v>
      </c>
    </row>
    <row r="39" spans="1:4" ht="11.25" customHeight="1" x14ac:dyDescent="0.25">
      <c r="A39" s="1248"/>
      <c r="B39" s="978">
        <v>50</v>
      </c>
      <c r="C39" s="978">
        <v>50</v>
      </c>
      <c r="D39" s="983" t="s">
        <v>459</v>
      </c>
    </row>
    <row r="40" spans="1:4" ht="11.25" customHeight="1" x14ac:dyDescent="0.25">
      <c r="A40" s="1248"/>
      <c r="B40" s="978">
        <v>2748</v>
      </c>
      <c r="C40" s="978">
        <v>335.86200000000002</v>
      </c>
      <c r="D40" s="983" t="s">
        <v>11</v>
      </c>
    </row>
    <row r="41" spans="1:4" ht="21" x14ac:dyDescent="0.25">
      <c r="A41" s="1250" t="s">
        <v>466</v>
      </c>
      <c r="B41" s="977">
        <v>70</v>
      </c>
      <c r="C41" s="977">
        <v>70</v>
      </c>
      <c r="D41" s="982" t="s">
        <v>2118</v>
      </c>
    </row>
    <row r="42" spans="1:4" ht="11.25" customHeight="1" x14ac:dyDescent="0.25">
      <c r="A42" s="1248"/>
      <c r="B42" s="978">
        <v>80</v>
      </c>
      <c r="C42" s="978">
        <v>80</v>
      </c>
      <c r="D42" s="983" t="s">
        <v>2874</v>
      </c>
    </row>
    <row r="43" spans="1:4" ht="11.25" customHeight="1" x14ac:dyDescent="0.25">
      <c r="A43" s="1248"/>
      <c r="B43" s="978">
        <v>64.900000000000006</v>
      </c>
      <c r="C43" s="978">
        <v>64.900000000000006</v>
      </c>
      <c r="D43" s="983" t="s">
        <v>2107</v>
      </c>
    </row>
    <row r="44" spans="1:4" ht="11.25" customHeight="1" x14ac:dyDescent="0.25">
      <c r="A44" s="1248"/>
      <c r="B44" s="978">
        <v>5132</v>
      </c>
      <c r="C44" s="978">
        <v>5132</v>
      </c>
      <c r="D44" s="983" t="s">
        <v>2108</v>
      </c>
    </row>
    <row r="45" spans="1:4" ht="11.25" customHeight="1" x14ac:dyDescent="0.25">
      <c r="A45" s="1248"/>
      <c r="B45" s="978">
        <v>92.5</v>
      </c>
      <c r="C45" s="978">
        <v>92.5</v>
      </c>
      <c r="D45" s="983" t="s">
        <v>2109</v>
      </c>
    </row>
    <row r="46" spans="1:4" ht="11.25" customHeight="1" x14ac:dyDescent="0.25">
      <c r="A46" s="1248"/>
      <c r="B46" s="978">
        <v>320</v>
      </c>
      <c r="C46" s="978">
        <v>320</v>
      </c>
      <c r="D46" s="983" t="s">
        <v>2116</v>
      </c>
    </row>
    <row r="47" spans="1:4" ht="11.25" customHeight="1" x14ac:dyDescent="0.25">
      <c r="A47" s="1248"/>
      <c r="B47" s="978">
        <v>50</v>
      </c>
      <c r="C47" s="978">
        <v>50</v>
      </c>
      <c r="D47" s="983" t="s">
        <v>3420</v>
      </c>
    </row>
    <row r="48" spans="1:4" ht="11.25" customHeight="1" x14ac:dyDescent="0.25">
      <c r="A48" s="1248"/>
      <c r="B48" s="978">
        <v>20</v>
      </c>
      <c r="C48" s="978">
        <v>20</v>
      </c>
      <c r="D48" s="983" t="s">
        <v>2112</v>
      </c>
    </row>
    <row r="49" spans="1:4" ht="11.25" customHeight="1" x14ac:dyDescent="0.25">
      <c r="A49" s="1248"/>
      <c r="B49" s="978">
        <v>225</v>
      </c>
      <c r="C49" s="978">
        <v>225</v>
      </c>
      <c r="D49" s="983" t="s">
        <v>459</v>
      </c>
    </row>
    <row r="50" spans="1:4" ht="11.25" customHeight="1" x14ac:dyDescent="0.25">
      <c r="A50" s="1251"/>
      <c r="B50" s="979">
        <v>6054.4</v>
      </c>
      <c r="C50" s="979">
        <v>6054.4</v>
      </c>
      <c r="D50" s="984" t="s">
        <v>11</v>
      </c>
    </row>
    <row r="51" spans="1:4" ht="11.25" customHeight="1" x14ac:dyDescent="0.25">
      <c r="A51" s="1248" t="s">
        <v>467</v>
      </c>
      <c r="B51" s="978">
        <v>150</v>
      </c>
      <c r="C51" s="978">
        <v>150</v>
      </c>
      <c r="D51" s="983" t="s">
        <v>2116</v>
      </c>
    </row>
    <row r="52" spans="1:4" ht="11.25" customHeight="1" x14ac:dyDescent="0.25">
      <c r="A52" s="1248"/>
      <c r="B52" s="978">
        <v>225</v>
      </c>
      <c r="C52" s="978">
        <v>0</v>
      </c>
      <c r="D52" s="983" t="s">
        <v>459</v>
      </c>
    </row>
    <row r="53" spans="1:4" ht="11.25" customHeight="1" x14ac:dyDescent="0.25">
      <c r="A53" s="1248"/>
      <c r="B53" s="978">
        <v>375</v>
      </c>
      <c r="C53" s="978">
        <v>150</v>
      </c>
      <c r="D53" s="983" t="s">
        <v>11</v>
      </c>
    </row>
    <row r="54" spans="1:4" ht="11.25" customHeight="1" x14ac:dyDescent="0.25">
      <c r="A54" s="1250" t="s">
        <v>468</v>
      </c>
      <c r="B54" s="977">
        <v>65</v>
      </c>
      <c r="C54" s="977">
        <v>65</v>
      </c>
      <c r="D54" s="982" t="s">
        <v>2107</v>
      </c>
    </row>
    <row r="55" spans="1:4" ht="11.25" customHeight="1" x14ac:dyDescent="0.25">
      <c r="A55" s="1248"/>
      <c r="B55" s="978">
        <v>1273</v>
      </c>
      <c r="C55" s="978">
        <v>1273</v>
      </c>
      <c r="D55" s="983" t="s">
        <v>2108</v>
      </c>
    </row>
    <row r="56" spans="1:4" ht="11.25" customHeight="1" x14ac:dyDescent="0.25">
      <c r="A56" s="1248"/>
      <c r="B56" s="978">
        <v>84</v>
      </c>
      <c r="C56" s="978">
        <v>84</v>
      </c>
      <c r="D56" s="983" t="s">
        <v>2109</v>
      </c>
    </row>
    <row r="57" spans="1:4" ht="11.25" customHeight="1" x14ac:dyDescent="0.25">
      <c r="A57" s="1248"/>
      <c r="B57" s="978">
        <v>300</v>
      </c>
      <c r="C57" s="978">
        <v>300</v>
      </c>
      <c r="D57" s="983" t="s">
        <v>2116</v>
      </c>
    </row>
    <row r="58" spans="1:4" ht="11.25" customHeight="1" x14ac:dyDescent="0.25">
      <c r="A58" s="1248"/>
      <c r="B58" s="978">
        <v>570</v>
      </c>
      <c r="C58" s="978">
        <v>570</v>
      </c>
      <c r="D58" s="983" t="s">
        <v>3465</v>
      </c>
    </row>
    <row r="59" spans="1:4" ht="11.25" customHeight="1" x14ac:dyDescent="0.25">
      <c r="A59" s="1248"/>
      <c r="B59" s="978">
        <v>50</v>
      </c>
      <c r="C59" s="978">
        <v>50</v>
      </c>
      <c r="D59" s="983" t="s">
        <v>459</v>
      </c>
    </row>
    <row r="60" spans="1:4" ht="11.25" customHeight="1" x14ac:dyDescent="0.25">
      <c r="A60" s="1251"/>
      <c r="B60" s="979">
        <v>2342</v>
      </c>
      <c r="C60" s="979">
        <v>2342</v>
      </c>
      <c r="D60" s="984" t="s">
        <v>11</v>
      </c>
    </row>
    <row r="61" spans="1:4" ht="11.25" customHeight="1" x14ac:dyDescent="0.25">
      <c r="A61" s="1248" t="s">
        <v>469</v>
      </c>
      <c r="B61" s="978">
        <v>11035</v>
      </c>
      <c r="C61" s="978">
        <v>11035</v>
      </c>
      <c r="D61" s="983" t="s">
        <v>2108</v>
      </c>
    </row>
    <row r="62" spans="1:4" ht="11.25" customHeight="1" x14ac:dyDescent="0.25">
      <c r="A62" s="1248"/>
      <c r="B62" s="978">
        <v>500</v>
      </c>
      <c r="C62" s="978">
        <v>374.29200000000003</v>
      </c>
      <c r="D62" s="983" t="s">
        <v>2109</v>
      </c>
    </row>
    <row r="63" spans="1:4" ht="11.25" customHeight="1" x14ac:dyDescent="0.25">
      <c r="A63" s="1248"/>
      <c r="B63" s="978">
        <v>150</v>
      </c>
      <c r="C63" s="978">
        <v>150</v>
      </c>
      <c r="D63" s="983" t="s">
        <v>2116</v>
      </c>
    </row>
    <row r="64" spans="1:4" ht="11.25" customHeight="1" x14ac:dyDescent="0.25">
      <c r="A64" s="1248"/>
      <c r="B64" s="978">
        <v>300</v>
      </c>
      <c r="C64" s="978">
        <v>300</v>
      </c>
      <c r="D64" s="983" t="s">
        <v>4192</v>
      </c>
    </row>
    <row r="65" spans="1:4" ht="11.25" customHeight="1" x14ac:dyDescent="0.25">
      <c r="A65" s="1248"/>
      <c r="B65" s="978">
        <v>50</v>
      </c>
      <c r="C65" s="978">
        <v>50</v>
      </c>
      <c r="D65" s="983" t="s">
        <v>459</v>
      </c>
    </row>
    <row r="66" spans="1:4" ht="11.25" customHeight="1" x14ac:dyDescent="0.25">
      <c r="A66" s="1248"/>
      <c r="B66" s="978">
        <v>302</v>
      </c>
      <c r="C66" s="978">
        <v>302</v>
      </c>
      <c r="D66" s="983" t="s">
        <v>2113</v>
      </c>
    </row>
    <row r="67" spans="1:4" ht="11.25" customHeight="1" x14ac:dyDescent="0.25">
      <c r="A67" s="1248"/>
      <c r="B67" s="978">
        <v>12337</v>
      </c>
      <c r="C67" s="978">
        <v>12211.291999999999</v>
      </c>
      <c r="D67" s="983" t="s">
        <v>11</v>
      </c>
    </row>
    <row r="68" spans="1:4" ht="11.25" customHeight="1" x14ac:dyDescent="0.25">
      <c r="A68" s="1252" t="s">
        <v>470</v>
      </c>
      <c r="B68" s="977">
        <v>135</v>
      </c>
      <c r="C68" s="977">
        <v>123.376</v>
      </c>
      <c r="D68" s="982" t="s">
        <v>2107</v>
      </c>
    </row>
    <row r="69" spans="1:4" ht="11.25" customHeight="1" x14ac:dyDescent="0.25">
      <c r="A69" s="1253"/>
      <c r="B69" s="978">
        <v>375</v>
      </c>
      <c r="C69" s="978">
        <v>300</v>
      </c>
      <c r="D69" s="983" t="s">
        <v>2109</v>
      </c>
    </row>
    <row r="70" spans="1:4" ht="11.25" customHeight="1" x14ac:dyDescent="0.25">
      <c r="A70" s="1253"/>
      <c r="B70" s="978">
        <v>50</v>
      </c>
      <c r="C70" s="978">
        <v>50</v>
      </c>
      <c r="D70" s="983" t="s">
        <v>598</v>
      </c>
    </row>
    <row r="71" spans="1:4" ht="11.25" customHeight="1" x14ac:dyDescent="0.25">
      <c r="A71" s="1253"/>
      <c r="B71" s="978">
        <v>500</v>
      </c>
      <c r="C71" s="978">
        <v>275</v>
      </c>
      <c r="D71" s="983" t="s">
        <v>459</v>
      </c>
    </row>
    <row r="72" spans="1:4" ht="11.25" customHeight="1" x14ac:dyDescent="0.25">
      <c r="A72" s="1254"/>
      <c r="B72" s="979">
        <v>1060</v>
      </c>
      <c r="C72" s="979">
        <v>748.37599999999998</v>
      </c>
      <c r="D72" s="984" t="s">
        <v>11</v>
      </c>
    </row>
    <row r="73" spans="1:4" ht="11.25" customHeight="1" x14ac:dyDescent="0.25">
      <c r="A73" s="1248" t="s">
        <v>471</v>
      </c>
      <c r="B73" s="978">
        <v>90</v>
      </c>
      <c r="C73" s="978">
        <v>90</v>
      </c>
      <c r="D73" s="983" t="s">
        <v>2117</v>
      </c>
    </row>
    <row r="74" spans="1:4" ht="11.25" customHeight="1" x14ac:dyDescent="0.25">
      <c r="A74" s="1248"/>
      <c r="B74" s="978">
        <v>10851</v>
      </c>
      <c r="C74" s="978">
        <v>10851</v>
      </c>
      <c r="D74" s="983" t="s">
        <v>2108</v>
      </c>
    </row>
    <row r="75" spans="1:4" ht="11.25" customHeight="1" x14ac:dyDescent="0.25">
      <c r="A75" s="1248"/>
      <c r="B75" s="978">
        <v>53.2</v>
      </c>
      <c r="C75" s="978">
        <v>53.056000000000004</v>
      </c>
      <c r="D75" s="983" t="s">
        <v>3628</v>
      </c>
    </row>
    <row r="76" spans="1:4" ht="11.25" customHeight="1" x14ac:dyDescent="0.25">
      <c r="A76" s="1248"/>
      <c r="B76" s="978">
        <v>85</v>
      </c>
      <c r="C76" s="978">
        <v>85</v>
      </c>
      <c r="D76" s="983" t="s">
        <v>568</v>
      </c>
    </row>
    <row r="77" spans="1:4" ht="11.25" customHeight="1" x14ac:dyDescent="0.25">
      <c r="A77" s="1248"/>
      <c r="B77" s="978">
        <v>50</v>
      </c>
      <c r="C77" s="978">
        <v>50</v>
      </c>
      <c r="D77" s="983" t="s">
        <v>459</v>
      </c>
    </row>
    <row r="78" spans="1:4" ht="11.25" customHeight="1" x14ac:dyDescent="0.25">
      <c r="A78" s="1248"/>
      <c r="B78" s="978">
        <v>11129.2</v>
      </c>
      <c r="C78" s="978">
        <v>11129.056</v>
      </c>
      <c r="D78" s="983" t="s">
        <v>11</v>
      </c>
    </row>
    <row r="79" spans="1:4" ht="11.25" customHeight="1" x14ac:dyDescent="0.25">
      <c r="A79" s="1250" t="s">
        <v>472</v>
      </c>
      <c r="B79" s="977">
        <v>50</v>
      </c>
      <c r="C79" s="977">
        <v>50</v>
      </c>
      <c r="D79" s="982" t="s">
        <v>459</v>
      </c>
    </row>
    <row r="80" spans="1:4" ht="11.25" customHeight="1" x14ac:dyDescent="0.25">
      <c r="A80" s="1251"/>
      <c r="B80" s="979">
        <v>50</v>
      </c>
      <c r="C80" s="979">
        <v>50</v>
      </c>
      <c r="D80" s="984" t="s">
        <v>11</v>
      </c>
    </row>
    <row r="81" spans="1:4" ht="21" x14ac:dyDescent="0.25">
      <c r="A81" s="1248" t="s">
        <v>473</v>
      </c>
      <c r="B81" s="978">
        <v>90</v>
      </c>
      <c r="C81" s="978">
        <v>90</v>
      </c>
      <c r="D81" s="983" t="s">
        <v>2118</v>
      </c>
    </row>
    <row r="82" spans="1:4" ht="11.25" customHeight="1" x14ac:dyDescent="0.25">
      <c r="A82" s="1248"/>
      <c r="B82" s="978">
        <v>82.2</v>
      </c>
      <c r="C82" s="978">
        <v>82.2</v>
      </c>
      <c r="D82" s="983" t="s">
        <v>2117</v>
      </c>
    </row>
    <row r="83" spans="1:4" ht="11.25" customHeight="1" x14ac:dyDescent="0.25">
      <c r="A83" s="1248"/>
      <c r="B83" s="978">
        <v>51.53</v>
      </c>
      <c r="C83" s="978">
        <v>51.524999999999999</v>
      </c>
      <c r="D83" s="983" t="s">
        <v>2105</v>
      </c>
    </row>
    <row r="84" spans="1:4" ht="11.25" customHeight="1" x14ac:dyDescent="0.25">
      <c r="A84" s="1248"/>
      <c r="B84" s="978">
        <v>85.8</v>
      </c>
      <c r="C84" s="978">
        <v>83.72</v>
      </c>
      <c r="D84" s="983" t="s">
        <v>2107</v>
      </c>
    </row>
    <row r="85" spans="1:4" ht="11.25" customHeight="1" x14ac:dyDescent="0.25">
      <c r="A85" s="1248"/>
      <c r="B85" s="978">
        <v>20</v>
      </c>
      <c r="C85" s="978">
        <v>20</v>
      </c>
      <c r="D85" s="983" t="s">
        <v>2112</v>
      </c>
    </row>
    <row r="86" spans="1:4" ht="11.25" customHeight="1" x14ac:dyDescent="0.25">
      <c r="A86" s="1248"/>
      <c r="B86" s="978">
        <v>50</v>
      </c>
      <c r="C86" s="978">
        <v>50</v>
      </c>
      <c r="D86" s="983" t="s">
        <v>459</v>
      </c>
    </row>
    <row r="87" spans="1:4" ht="11.25" customHeight="1" x14ac:dyDescent="0.25">
      <c r="A87" s="1248"/>
      <c r="B87" s="978">
        <v>522</v>
      </c>
      <c r="C87" s="978">
        <v>522</v>
      </c>
      <c r="D87" s="983" t="s">
        <v>2113</v>
      </c>
    </row>
    <row r="88" spans="1:4" ht="11.25" customHeight="1" x14ac:dyDescent="0.25">
      <c r="A88" s="1248"/>
      <c r="B88" s="978">
        <v>901.53</v>
      </c>
      <c r="C88" s="978">
        <v>899.44499999999994</v>
      </c>
      <c r="D88" s="983" t="s">
        <v>11</v>
      </c>
    </row>
    <row r="89" spans="1:4" ht="11.25" customHeight="1" x14ac:dyDescent="0.25">
      <c r="A89" s="1250" t="s">
        <v>474</v>
      </c>
      <c r="B89" s="977">
        <v>30.4</v>
      </c>
      <c r="C89" s="977">
        <v>30.4</v>
      </c>
      <c r="D89" s="982" t="s">
        <v>2106</v>
      </c>
    </row>
    <row r="90" spans="1:4" ht="11.25" customHeight="1" x14ac:dyDescent="0.25">
      <c r="A90" s="1248"/>
      <c r="B90" s="978">
        <v>60</v>
      </c>
      <c r="C90" s="978">
        <v>60</v>
      </c>
      <c r="D90" s="983" t="s">
        <v>2874</v>
      </c>
    </row>
    <row r="91" spans="1:4" ht="11.25" customHeight="1" x14ac:dyDescent="0.25">
      <c r="A91" s="1248"/>
      <c r="B91" s="978">
        <v>134.30000000000001</v>
      </c>
      <c r="C91" s="978">
        <v>134.297</v>
      </c>
      <c r="D91" s="983" t="s">
        <v>2107</v>
      </c>
    </row>
    <row r="92" spans="1:4" ht="11.25" customHeight="1" x14ac:dyDescent="0.25">
      <c r="A92" s="1248"/>
      <c r="B92" s="978">
        <v>846.9</v>
      </c>
      <c r="C92" s="978">
        <v>790.34584999999993</v>
      </c>
      <c r="D92" s="983" t="s">
        <v>2109</v>
      </c>
    </row>
    <row r="93" spans="1:4" ht="11.25" customHeight="1" x14ac:dyDescent="0.25">
      <c r="A93" s="1248"/>
      <c r="B93" s="978">
        <v>60</v>
      </c>
      <c r="C93" s="978">
        <v>60</v>
      </c>
      <c r="D93" s="983" t="s">
        <v>3628</v>
      </c>
    </row>
    <row r="94" spans="1:4" ht="11.25" customHeight="1" x14ac:dyDescent="0.25">
      <c r="A94" s="1248"/>
      <c r="B94" s="978">
        <v>350</v>
      </c>
      <c r="C94" s="978">
        <v>350</v>
      </c>
      <c r="D94" s="983" t="s">
        <v>2110</v>
      </c>
    </row>
    <row r="95" spans="1:4" ht="11.25" customHeight="1" x14ac:dyDescent="0.25">
      <c r="A95" s="1248"/>
      <c r="B95" s="978">
        <v>340.20000000000005</v>
      </c>
      <c r="C95" s="978">
        <v>163.80000000000001</v>
      </c>
      <c r="D95" s="983" t="s">
        <v>2143</v>
      </c>
    </row>
    <row r="96" spans="1:4" ht="11.25" customHeight="1" x14ac:dyDescent="0.25">
      <c r="A96" s="1248"/>
      <c r="B96" s="978">
        <v>18500</v>
      </c>
      <c r="C96" s="978">
        <v>500</v>
      </c>
      <c r="D96" s="983" t="s">
        <v>753</v>
      </c>
    </row>
    <row r="97" spans="1:4" ht="21" x14ac:dyDescent="0.25">
      <c r="A97" s="1248"/>
      <c r="B97" s="978">
        <v>750</v>
      </c>
      <c r="C97" s="978">
        <v>711.48</v>
      </c>
      <c r="D97" s="983" t="s">
        <v>4193</v>
      </c>
    </row>
    <row r="98" spans="1:4" ht="11.25" customHeight="1" x14ac:dyDescent="0.25">
      <c r="A98" s="1248"/>
      <c r="B98" s="978">
        <v>546.41000000000008</v>
      </c>
      <c r="C98" s="978">
        <v>546.38883999999996</v>
      </c>
      <c r="D98" s="983" t="s">
        <v>1934</v>
      </c>
    </row>
    <row r="99" spans="1:4" ht="11.25" customHeight="1" x14ac:dyDescent="0.25">
      <c r="A99" s="1248"/>
      <c r="B99" s="978">
        <v>30</v>
      </c>
      <c r="C99" s="978">
        <v>30</v>
      </c>
      <c r="D99" s="983" t="s">
        <v>2112</v>
      </c>
    </row>
    <row r="100" spans="1:4" ht="11.25" customHeight="1" x14ac:dyDescent="0.25">
      <c r="A100" s="1248"/>
      <c r="B100" s="978">
        <v>83.789999999999992</v>
      </c>
      <c r="C100" s="978">
        <v>83.783699999999996</v>
      </c>
      <c r="D100" s="983" t="s">
        <v>3993</v>
      </c>
    </row>
    <row r="101" spans="1:4" ht="11.25" customHeight="1" x14ac:dyDescent="0.25">
      <c r="A101" s="1248"/>
      <c r="B101" s="978">
        <v>275</v>
      </c>
      <c r="C101" s="978">
        <v>275</v>
      </c>
      <c r="D101" s="983" t="s">
        <v>459</v>
      </c>
    </row>
    <row r="102" spans="1:4" ht="11.25" customHeight="1" x14ac:dyDescent="0.25">
      <c r="A102" s="1248"/>
      <c r="B102" s="978">
        <v>98</v>
      </c>
      <c r="C102" s="978">
        <v>98</v>
      </c>
      <c r="D102" s="983" t="s">
        <v>570</v>
      </c>
    </row>
    <row r="103" spans="1:4" ht="11.25" customHeight="1" x14ac:dyDescent="0.25">
      <c r="A103" s="1251"/>
      <c r="B103" s="979">
        <v>22105</v>
      </c>
      <c r="C103" s="979">
        <v>3833.49539</v>
      </c>
      <c r="D103" s="984" t="s">
        <v>11</v>
      </c>
    </row>
    <row r="104" spans="1:4" ht="11.25" customHeight="1" x14ac:dyDescent="0.25">
      <c r="A104" s="1248" t="s">
        <v>2119</v>
      </c>
      <c r="B104" s="978">
        <v>6122.1</v>
      </c>
      <c r="C104" s="978">
        <v>1893.4358400000001</v>
      </c>
      <c r="D104" s="983" t="s">
        <v>2128</v>
      </c>
    </row>
    <row r="105" spans="1:4" ht="11.25" customHeight="1" x14ac:dyDescent="0.25">
      <c r="A105" s="1248"/>
      <c r="B105" s="978">
        <v>260</v>
      </c>
      <c r="C105" s="978">
        <v>255.3</v>
      </c>
      <c r="D105" s="983" t="s">
        <v>2110</v>
      </c>
    </row>
    <row r="106" spans="1:4" ht="11.25" customHeight="1" x14ac:dyDescent="0.25">
      <c r="A106" s="1248"/>
      <c r="B106" s="978">
        <v>150</v>
      </c>
      <c r="C106" s="978">
        <v>134.14500000000001</v>
      </c>
      <c r="D106" s="983" t="s">
        <v>2116</v>
      </c>
    </row>
    <row r="107" spans="1:4" ht="11.25" customHeight="1" x14ac:dyDescent="0.25">
      <c r="A107" s="1248"/>
      <c r="B107" s="978">
        <v>6532.1</v>
      </c>
      <c r="C107" s="978">
        <v>2282.8808400000003</v>
      </c>
      <c r="D107" s="983" t="s">
        <v>11</v>
      </c>
    </row>
    <row r="108" spans="1:4" ht="11.25" customHeight="1" x14ac:dyDescent="0.25">
      <c r="A108" s="1250" t="s">
        <v>475</v>
      </c>
      <c r="B108" s="977">
        <v>65</v>
      </c>
      <c r="C108" s="977">
        <v>62.481000000000002</v>
      </c>
      <c r="D108" s="982" t="s">
        <v>2107</v>
      </c>
    </row>
    <row r="109" spans="1:4" ht="11.25" customHeight="1" x14ac:dyDescent="0.25">
      <c r="A109" s="1248"/>
      <c r="B109" s="978">
        <v>1753</v>
      </c>
      <c r="C109" s="978">
        <v>1753</v>
      </c>
      <c r="D109" s="983" t="s">
        <v>2108</v>
      </c>
    </row>
    <row r="110" spans="1:4" ht="11.25" customHeight="1" x14ac:dyDescent="0.25">
      <c r="A110" s="1248"/>
      <c r="B110" s="978">
        <v>500</v>
      </c>
      <c r="C110" s="978">
        <v>400</v>
      </c>
      <c r="D110" s="983" t="s">
        <v>2109</v>
      </c>
    </row>
    <row r="111" spans="1:4" ht="11.25" customHeight="1" x14ac:dyDescent="0.25">
      <c r="A111" s="1248"/>
      <c r="B111" s="978">
        <v>43</v>
      </c>
      <c r="C111" s="978">
        <v>42.962000000000003</v>
      </c>
      <c r="D111" s="983" t="s">
        <v>2116</v>
      </c>
    </row>
    <row r="112" spans="1:4" ht="11.25" customHeight="1" x14ac:dyDescent="0.25">
      <c r="A112" s="1248"/>
      <c r="B112" s="978">
        <v>55</v>
      </c>
      <c r="C112" s="978">
        <v>54.536000000000001</v>
      </c>
      <c r="D112" s="983" t="s">
        <v>4194</v>
      </c>
    </row>
    <row r="113" spans="1:4" ht="11.25" customHeight="1" x14ac:dyDescent="0.25">
      <c r="A113" s="1251"/>
      <c r="B113" s="979">
        <v>2416</v>
      </c>
      <c r="C113" s="979">
        <v>2312.9789999999998</v>
      </c>
      <c r="D113" s="984" t="s">
        <v>11</v>
      </c>
    </row>
    <row r="114" spans="1:4" ht="11.25" customHeight="1" x14ac:dyDescent="0.25">
      <c r="A114" s="1248" t="s">
        <v>476</v>
      </c>
      <c r="B114" s="978">
        <v>65</v>
      </c>
      <c r="C114" s="978">
        <v>65</v>
      </c>
      <c r="D114" s="983" t="s">
        <v>2107</v>
      </c>
    </row>
    <row r="115" spans="1:4" ht="11.25" customHeight="1" x14ac:dyDescent="0.25">
      <c r="A115" s="1248"/>
      <c r="B115" s="978">
        <v>3617</v>
      </c>
      <c r="C115" s="978">
        <v>3617</v>
      </c>
      <c r="D115" s="983" t="s">
        <v>2108</v>
      </c>
    </row>
    <row r="116" spans="1:4" ht="11.25" customHeight="1" x14ac:dyDescent="0.25">
      <c r="A116" s="1248"/>
      <c r="B116" s="978">
        <v>380</v>
      </c>
      <c r="C116" s="978">
        <v>380</v>
      </c>
      <c r="D116" s="983" t="s">
        <v>452</v>
      </c>
    </row>
    <row r="117" spans="1:4" ht="11.25" customHeight="1" x14ac:dyDescent="0.25">
      <c r="A117" s="1248"/>
      <c r="B117" s="978">
        <v>1747</v>
      </c>
      <c r="C117" s="978">
        <v>1747</v>
      </c>
      <c r="D117" s="983" t="s">
        <v>3465</v>
      </c>
    </row>
    <row r="118" spans="1:4" ht="11.25" customHeight="1" x14ac:dyDescent="0.25">
      <c r="A118" s="1248"/>
      <c r="B118" s="978">
        <v>50</v>
      </c>
      <c r="C118" s="978">
        <v>50</v>
      </c>
      <c r="D118" s="983" t="s">
        <v>622</v>
      </c>
    </row>
    <row r="119" spans="1:4" ht="11.25" customHeight="1" x14ac:dyDescent="0.25">
      <c r="A119" s="1248"/>
      <c r="B119" s="978">
        <v>50</v>
      </c>
      <c r="C119" s="978">
        <v>50</v>
      </c>
      <c r="D119" s="983" t="s">
        <v>459</v>
      </c>
    </row>
    <row r="120" spans="1:4" ht="11.25" customHeight="1" x14ac:dyDescent="0.25">
      <c r="A120" s="1248"/>
      <c r="B120" s="978">
        <v>5909</v>
      </c>
      <c r="C120" s="978">
        <v>5909</v>
      </c>
      <c r="D120" s="983" t="s">
        <v>11</v>
      </c>
    </row>
    <row r="121" spans="1:4" ht="11.25" customHeight="1" x14ac:dyDescent="0.25">
      <c r="A121" s="1250" t="s">
        <v>477</v>
      </c>
      <c r="B121" s="977">
        <v>5601</v>
      </c>
      <c r="C121" s="977">
        <v>5601</v>
      </c>
      <c r="D121" s="982" t="s">
        <v>2108</v>
      </c>
    </row>
    <row r="122" spans="1:4" ht="11.25" customHeight="1" x14ac:dyDescent="0.25">
      <c r="A122" s="1248"/>
      <c r="B122" s="978">
        <v>140.30000000000001</v>
      </c>
      <c r="C122" s="978">
        <v>140.30000000000001</v>
      </c>
      <c r="D122" s="983" t="s">
        <v>2110</v>
      </c>
    </row>
    <row r="123" spans="1:4" ht="11.25" customHeight="1" x14ac:dyDescent="0.25">
      <c r="A123" s="1248"/>
      <c r="B123" s="978">
        <v>50</v>
      </c>
      <c r="C123" s="978">
        <v>50</v>
      </c>
      <c r="D123" s="983" t="s">
        <v>459</v>
      </c>
    </row>
    <row r="124" spans="1:4" ht="11.25" customHeight="1" x14ac:dyDescent="0.25">
      <c r="A124" s="1251"/>
      <c r="B124" s="979">
        <v>5791.3</v>
      </c>
      <c r="C124" s="979">
        <v>5791.3</v>
      </c>
      <c r="D124" s="984" t="s">
        <v>11</v>
      </c>
    </row>
    <row r="125" spans="1:4" ht="11.25" customHeight="1" x14ac:dyDescent="0.25">
      <c r="A125" s="1248" t="s">
        <v>478</v>
      </c>
      <c r="B125" s="978">
        <v>120</v>
      </c>
      <c r="C125" s="978">
        <v>84.114000000000004</v>
      </c>
      <c r="D125" s="983" t="s">
        <v>2117</v>
      </c>
    </row>
    <row r="126" spans="1:4" ht="11.25" customHeight="1" x14ac:dyDescent="0.25">
      <c r="A126" s="1248"/>
      <c r="B126" s="978">
        <v>80</v>
      </c>
      <c r="C126" s="978">
        <v>80</v>
      </c>
      <c r="D126" s="983" t="s">
        <v>2106</v>
      </c>
    </row>
    <row r="127" spans="1:4" ht="11.25" customHeight="1" x14ac:dyDescent="0.25">
      <c r="A127" s="1248"/>
      <c r="B127" s="978">
        <v>135</v>
      </c>
      <c r="C127" s="978">
        <v>134.405</v>
      </c>
      <c r="D127" s="983" t="s">
        <v>2107</v>
      </c>
    </row>
    <row r="128" spans="1:4" ht="11.25" customHeight="1" x14ac:dyDescent="0.25">
      <c r="A128" s="1248"/>
      <c r="B128" s="978">
        <v>16387</v>
      </c>
      <c r="C128" s="978">
        <v>16387</v>
      </c>
      <c r="D128" s="983" t="s">
        <v>2108</v>
      </c>
    </row>
    <row r="129" spans="1:4" ht="11.25" customHeight="1" x14ac:dyDescent="0.25">
      <c r="A129" s="1248"/>
      <c r="B129" s="978">
        <v>46.22</v>
      </c>
      <c r="C129" s="978">
        <v>46.217500000000001</v>
      </c>
      <c r="D129" s="983" t="s">
        <v>2110</v>
      </c>
    </row>
    <row r="130" spans="1:4" ht="11.25" customHeight="1" x14ac:dyDescent="0.25">
      <c r="A130" s="1248"/>
      <c r="B130" s="978">
        <v>79</v>
      </c>
      <c r="C130" s="978">
        <v>79</v>
      </c>
      <c r="D130" s="983" t="s">
        <v>621</v>
      </c>
    </row>
    <row r="131" spans="1:4" ht="11.25" customHeight="1" x14ac:dyDescent="0.25">
      <c r="A131" s="1248"/>
      <c r="B131" s="978">
        <v>321.87</v>
      </c>
      <c r="C131" s="978">
        <v>253.42884000000001</v>
      </c>
      <c r="D131" s="983" t="s">
        <v>3993</v>
      </c>
    </row>
    <row r="132" spans="1:4" ht="11.25" customHeight="1" x14ac:dyDescent="0.25">
      <c r="A132" s="1248"/>
      <c r="B132" s="978">
        <v>275</v>
      </c>
      <c r="C132" s="978">
        <v>275</v>
      </c>
      <c r="D132" s="983" t="s">
        <v>459</v>
      </c>
    </row>
    <row r="133" spans="1:4" ht="11.25" customHeight="1" x14ac:dyDescent="0.25">
      <c r="A133" s="1248"/>
      <c r="B133" s="978">
        <v>17444.09</v>
      </c>
      <c r="C133" s="978">
        <v>17339.16534</v>
      </c>
      <c r="D133" s="983" t="s">
        <v>11</v>
      </c>
    </row>
    <row r="134" spans="1:4" ht="11.25" customHeight="1" x14ac:dyDescent="0.25">
      <c r="A134" s="1250" t="s">
        <v>479</v>
      </c>
      <c r="B134" s="977">
        <v>50</v>
      </c>
      <c r="C134" s="977">
        <v>50</v>
      </c>
      <c r="D134" s="982" t="s">
        <v>459</v>
      </c>
    </row>
    <row r="135" spans="1:4" ht="11.25" customHeight="1" x14ac:dyDescent="0.25">
      <c r="A135" s="1251"/>
      <c r="B135" s="979">
        <v>50</v>
      </c>
      <c r="C135" s="979">
        <v>50</v>
      </c>
      <c r="D135" s="984" t="s">
        <v>11</v>
      </c>
    </row>
    <row r="136" spans="1:4" ht="11.25" customHeight="1" x14ac:dyDescent="0.25">
      <c r="A136" s="1252" t="s">
        <v>480</v>
      </c>
      <c r="B136" s="978">
        <v>398.49</v>
      </c>
      <c r="C136" s="978">
        <v>398.49</v>
      </c>
      <c r="D136" s="983" t="s">
        <v>2105</v>
      </c>
    </row>
    <row r="137" spans="1:4" ht="11.25" customHeight="1" x14ac:dyDescent="0.25">
      <c r="A137" s="1253"/>
      <c r="B137" s="978">
        <v>65</v>
      </c>
      <c r="C137" s="978">
        <v>64.695999999999998</v>
      </c>
      <c r="D137" s="983" t="s">
        <v>2107</v>
      </c>
    </row>
    <row r="138" spans="1:4" ht="11.25" customHeight="1" x14ac:dyDescent="0.25">
      <c r="A138" s="1253"/>
      <c r="B138" s="978">
        <v>2333</v>
      </c>
      <c r="C138" s="978">
        <v>2333</v>
      </c>
      <c r="D138" s="983" t="s">
        <v>2108</v>
      </c>
    </row>
    <row r="139" spans="1:4" ht="11.25" customHeight="1" x14ac:dyDescent="0.25">
      <c r="A139" s="1253"/>
      <c r="B139" s="978">
        <v>350</v>
      </c>
      <c r="C139" s="978">
        <v>350</v>
      </c>
      <c r="D139" s="983" t="s">
        <v>2110</v>
      </c>
    </row>
    <row r="140" spans="1:4" ht="11.25" customHeight="1" x14ac:dyDescent="0.25">
      <c r="A140" s="1253"/>
      <c r="B140" s="978">
        <v>93</v>
      </c>
      <c r="C140" s="978">
        <v>93</v>
      </c>
      <c r="D140" s="983" t="s">
        <v>621</v>
      </c>
    </row>
    <row r="141" spans="1:4" ht="11.25" customHeight="1" x14ac:dyDescent="0.25">
      <c r="A141" s="1253"/>
      <c r="B141" s="978">
        <v>56.06</v>
      </c>
      <c r="C141" s="978">
        <v>56.052990000000001</v>
      </c>
      <c r="D141" s="983" t="s">
        <v>3993</v>
      </c>
    </row>
    <row r="142" spans="1:4" ht="11.25" customHeight="1" x14ac:dyDescent="0.25">
      <c r="A142" s="1253"/>
      <c r="B142" s="978">
        <v>2990</v>
      </c>
      <c r="C142" s="978">
        <v>2990</v>
      </c>
      <c r="D142" s="983" t="s">
        <v>2113</v>
      </c>
    </row>
    <row r="143" spans="1:4" ht="11.25" customHeight="1" x14ac:dyDescent="0.25">
      <c r="A143" s="1254"/>
      <c r="B143" s="978">
        <v>6285.55</v>
      </c>
      <c r="C143" s="978">
        <v>6285.2389899999998</v>
      </c>
      <c r="D143" s="983" t="s">
        <v>11</v>
      </c>
    </row>
    <row r="144" spans="1:4" ht="11.25" customHeight="1" x14ac:dyDescent="0.25">
      <c r="A144" s="1250" t="s">
        <v>481</v>
      </c>
      <c r="B144" s="977">
        <v>64</v>
      </c>
      <c r="C144" s="977">
        <v>62.569000000000003</v>
      </c>
      <c r="D144" s="982" t="s">
        <v>2107</v>
      </c>
    </row>
    <row r="145" spans="1:4" ht="11.25" customHeight="1" x14ac:dyDescent="0.25">
      <c r="A145" s="1248"/>
      <c r="B145" s="978">
        <v>193.89999999999998</v>
      </c>
      <c r="C145" s="978">
        <v>118.16</v>
      </c>
      <c r="D145" s="983" t="s">
        <v>2109</v>
      </c>
    </row>
    <row r="146" spans="1:4" ht="11.25" customHeight="1" x14ac:dyDescent="0.25">
      <c r="A146" s="1248"/>
      <c r="B146" s="978">
        <v>83.4</v>
      </c>
      <c r="C146" s="978">
        <v>79.742500000000007</v>
      </c>
      <c r="D146" s="983" t="s">
        <v>2116</v>
      </c>
    </row>
    <row r="147" spans="1:4" ht="11.25" customHeight="1" x14ac:dyDescent="0.25">
      <c r="A147" s="1248"/>
      <c r="B147" s="978">
        <v>2200</v>
      </c>
      <c r="C147" s="978">
        <v>0</v>
      </c>
      <c r="D147" s="983" t="s">
        <v>593</v>
      </c>
    </row>
    <row r="148" spans="1:4" ht="11.25" customHeight="1" x14ac:dyDescent="0.25">
      <c r="A148" s="1248"/>
      <c r="B148" s="978">
        <v>500</v>
      </c>
      <c r="C148" s="978">
        <v>500</v>
      </c>
      <c r="D148" s="983" t="s">
        <v>459</v>
      </c>
    </row>
    <row r="149" spans="1:4" ht="11.25" customHeight="1" x14ac:dyDescent="0.25">
      <c r="A149" s="1248"/>
      <c r="B149" s="978">
        <v>549.4</v>
      </c>
      <c r="C149" s="978">
        <v>471.84899999999999</v>
      </c>
      <c r="D149" s="983" t="s">
        <v>4028</v>
      </c>
    </row>
    <row r="150" spans="1:4" ht="11.25" customHeight="1" x14ac:dyDescent="0.25">
      <c r="A150" s="1251"/>
      <c r="B150" s="979">
        <v>3590.7</v>
      </c>
      <c r="C150" s="979">
        <v>1232.3205</v>
      </c>
      <c r="D150" s="984" t="s">
        <v>11</v>
      </c>
    </row>
    <row r="151" spans="1:4" ht="11.25" customHeight="1" x14ac:dyDescent="0.25">
      <c r="A151" s="1248" t="s">
        <v>482</v>
      </c>
      <c r="B151" s="978">
        <v>13039</v>
      </c>
      <c r="C151" s="978">
        <v>13039</v>
      </c>
      <c r="D151" s="983" t="s">
        <v>2108</v>
      </c>
    </row>
    <row r="152" spans="1:4" ht="11.25" customHeight="1" x14ac:dyDescent="0.25">
      <c r="A152" s="1248"/>
      <c r="B152" s="978">
        <v>33.200000000000003</v>
      </c>
      <c r="C152" s="978">
        <v>16.72</v>
      </c>
      <c r="D152" s="983" t="s">
        <v>3628</v>
      </c>
    </row>
    <row r="153" spans="1:4" ht="11.25" customHeight="1" x14ac:dyDescent="0.25">
      <c r="A153" s="1248"/>
      <c r="B153" s="978">
        <v>79.64</v>
      </c>
      <c r="C153" s="978">
        <v>79.64</v>
      </c>
      <c r="D153" s="983" t="s">
        <v>2143</v>
      </c>
    </row>
    <row r="154" spans="1:4" ht="11.25" customHeight="1" x14ac:dyDescent="0.25">
      <c r="A154" s="1248"/>
      <c r="B154" s="978">
        <v>1905</v>
      </c>
      <c r="C154" s="978">
        <v>1905</v>
      </c>
      <c r="D154" s="983" t="s">
        <v>3465</v>
      </c>
    </row>
    <row r="155" spans="1:4" ht="11.25" customHeight="1" x14ac:dyDescent="0.25">
      <c r="A155" s="1248"/>
      <c r="B155" s="978">
        <v>15056.84</v>
      </c>
      <c r="C155" s="978">
        <v>15040.359999999999</v>
      </c>
      <c r="D155" s="983" t="s">
        <v>11</v>
      </c>
    </row>
    <row r="156" spans="1:4" ht="11.25" customHeight="1" x14ac:dyDescent="0.25">
      <c r="A156" s="1250" t="s">
        <v>483</v>
      </c>
      <c r="B156" s="977">
        <v>60.2</v>
      </c>
      <c r="C156" s="977">
        <v>60.2</v>
      </c>
      <c r="D156" s="982" t="s">
        <v>2106</v>
      </c>
    </row>
    <row r="157" spans="1:4" ht="11.25" customHeight="1" x14ac:dyDescent="0.25">
      <c r="A157" s="1248"/>
      <c r="B157" s="978">
        <v>43.6</v>
      </c>
      <c r="C157" s="978">
        <v>43.6</v>
      </c>
      <c r="D157" s="983" t="s">
        <v>3628</v>
      </c>
    </row>
    <row r="158" spans="1:4" ht="11.25" customHeight="1" x14ac:dyDescent="0.25">
      <c r="A158" s="1248"/>
      <c r="B158" s="978">
        <v>350</v>
      </c>
      <c r="C158" s="978">
        <v>350</v>
      </c>
      <c r="D158" s="983" t="s">
        <v>2110</v>
      </c>
    </row>
    <row r="159" spans="1:4" ht="11.25" customHeight="1" x14ac:dyDescent="0.25">
      <c r="A159" s="1248"/>
      <c r="B159" s="978">
        <v>67.73</v>
      </c>
      <c r="C159" s="978">
        <v>67.725629999999995</v>
      </c>
      <c r="D159" s="983" t="s">
        <v>3993</v>
      </c>
    </row>
    <row r="160" spans="1:4" ht="11.25" customHeight="1" x14ac:dyDescent="0.25">
      <c r="A160" s="1251"/>
      <c r="B160" s="979">
        <v>521.53</v>
      </c>
      <c r="C160" s="979">
        <v>521.52562999999998</v>
      </c>
      <c r="D160" s="984" t="s">
        <v>11</v>
      </c>
    </row>
    <row r="161" spans="1:4" ht="11.25" customHeight="1" x14ac:dyDescent="0.25">
      <c r="A161" s="1248" t="s">
        <v>2120</v>
      </c>
      <c r="B161" s="978">
        <v>298</v>
      </c>
      <c r="C161" s="978">
        <v>298</v>
      </c>
      <c r="D161" s="983" t="s">
        <v>2108</v>
      </c>
    </row>
    <row r="162" spans="1:4" ht="11.25" customHeight="1" x14ac:dyDescent="0.25">
      <c r="A162" s="1248"/>
      <c r="B162" s="978">
        <v>298</v>
      </c>
      <c r="C162" s="978">
        <v>298</v>
      </c>
      <c r="D162" s="983" t="s">
        <v>11</v>
      </c>
    </row>
    <row r="163" spans="1:4" ht="11.25" customHeight="1" x14ac:dyDescent="0.25">
      <c r="A163" s="1250" t="s">
        <v>484</v>
      </c>
      <c r="B163" s="977">
        <v>50</v>
      </c>
      <c r="C163" s="977">
        <v>50</v>
      </c>
      <c r="D163" s="982" t="s">
        <v>459</v>
      </c>
    </row>
    <row r="164" spans="1:4" ht="11.25" customHeight="1" x14ac:dyDescent="0.25">
      <c r="A164" s="1251"/>
      <c r="B164" s="979">
        <v>50</v>
      </c>
      <c r="C164" s="979">
        <v>50</v>
      </c>
      <c r="D164" s="984" t="s">
        <v>11</v>
      </c>
    </row>
    <row r="165" spans="1:4" ht="11.25" customHeight="1" x14ac:dyDescent="0.25">
      <c r="A165" s="1248" t="s">
        <v>2121</v>
      </c>
      <c r="B165" s="978">
        <v>91</v>
      </c>
      <c r="C165" s="978">
        <v>91</v>
      </c>
      <c r="D165" s="983" t="s">
        <v>2108</v>
      </c>
    </row>
    <row r="166" spans="1:4" ht="11.25" customHeight="1" x14ac:dyDescent="0.25">
      <c r="A166" s="1248"/>
      <c r="B166" s="978">
        <v>232.5</v>
      </c>
      <c r="C166" s="978">
        <v>183.32128</v>
      </c>
      <c r="D166" s="983" t="s">
        <v>2109</v>
      </c>
    </row>
    <row r="167" spans="1:4" ht="11.25" customHeight="1" x14ac:dyDescent="0.25">
      <c r="A167" s="1248"/>
      <c r="B167" s="978">
        <v>90</v>
      </c>
      <c r="C167" s="978">
        <v>90</v>
      </c>
      <c r="D167" s="983" t="s">
        <v>570</v>
      </c>
    </row>
    <row r="168" spans="1:4" ht="11.25" customHeight="1" x14ac:dyDescent="0.25">
      <c r="A168" s="1248"/>
      <c r="B168" s="978">
        <v>413.5</v>
      </c>
      <c r="C168" s="978">
        <v>364.32128</v>
      </c>
      <c r="D168" s="983" t="s">
        <v>11</v>
      </c>
    </row>
    <row r="169" spans="1:4" ht="11.25" customHeight="1" x14ac:dyDescent="0.25">
      <c r="A169" s="1250" t="s">
        <v>485</v>
      </c>
      <c r="B169" s="977">
        <v>129.69999999999999</v>
      </c>
      <c r="C169" s="977">
        <v>129.69999999999999</v>
      </c>
      <c r="D169" s="982" t="s">
        <v>2107</v>
      </c>
    </row>
    <row r="170" spans="1:4" ht="11.25" customHeight="1" x14ac:dyDescent="0.25">
      <c r="A170" s="1248"/>
      <c r="B170" s="978">
        <v>44.1</v>
      </c>
      <c r="C170" s="978">
        <v>37.649000000000001</v>
      </c>
      <c r="D170" s="983" t="s">
        <v>2116</v>
      </c>
    </row>
    <row r="171" spans="1:4" ht="11.25" customHeight="1" x14ac:dyDescent="0.25">
      <c r="A171" s="1248"/>
      <c r="B171" s="978">
        <v>275</v>
      </c>
      <c r="C171" s="978">
        <v>275</v>
      </c>
      <c r="D171" s="983" t="s">
        <v>459</v>
      </c>
    </row>
    <row r="172" spans="1:4" ht="11.25" customHeight="1" x14ac:dyDescent="0.25">
      <c r="A172" s="1251"/>
      <c r="B172" s="979">
        <v>448.79999999999995</v>
      </c>
      <c r="C172" s="979">
        <v>442.34899999999999</v>
      </c>
      <c r="D172" s="984" t="s">
        <v>11</v>
      </c>
    </row>
    <row r="173" spans="1:4" ht="11.25" customHeight="1" x14ac:dyDescent="0.25">
      <c r="A173" s="1248" t="s">
        <v>486</v>
      </c>
      <c r="B173" s="978">
        <v>90</v>
      </c>
      <c r="C173" s="978">
        <v>10.26</v>
      </c>
      <c r="D173" s="983" t="s">
        <v>2109</v>
      </c>
    </row>
    <row r="174" spans="1:4" ht="11.25" customHeight="1" x14ac:dyDescent="0.25">
      <c r="A174" s="1248"/>
      <c r="B174" s="978">
        <v>178</v>
      </c>
      <c r="C174" s="978">
        <v>178</v>
      </c>
      <c r="D174" s="983" t="s">
        <v>2122</v>
      </c>
    </row>
    <row r="175" spans="1:4" ht="11.25" customHeight="1" x14ac:dyDescent="0.25">
      <c r="A175" s="1248"/>
      <c r="B175" s="978">
        <v>575</v>
      </c>
      <c r="C175" s="978">
        <v>575</v>
      </c>
      <c r="D175" s="983" t="s">
        <v>2110</v>
      </c>
    </row>
    <row r="176" spans="1:4" ht="11.25" customHeight="1" x14ac:dyDescent="0.25">
      <c r="A176" s="1248"/>
      <c r="B176" s="978">
        <v>40.98</v>
      </c>
      <c r="C176" s="978">
        <v>40.975829999999995</v>
      </c>
      <c r="D176" s="983" t="s">
        <v>3993</v>
      </c>
    </row>
    <row r="177" spans="1:4" ht="11.25" customHeight="1" x14ac:dyDescent="0.25">
      <c r="A177" s="1248"/>
      <c r="B177" s="978">
        <v>100</v>
      </c>
      <c r="C177" s="978">
        <v>100</v>
      </c>
      <c r="D177" s="983" t="s">
        <v>459</v>
      </c>
    </row>
    <row r="178" spans="1:4" ht="11.25" customHeight="1" x14ac:dyDescent="0.25">
      <c r="A178" s="1248"/>
      <c r="B178" s="978">
        <v>983.98</v>
      </c>
      <c r="C178" s="978">
        <v>904.23582999999996</v>
      </c>
      <c r="D178" s="983" t="s">
        <v>11</v>
      </c>
    </row>
    <row r="179" spans="1:4" ht="11.25" customHeight="1" x14ac:dyDescent="0.25">
      <c r="A179" s="1250" t="s">
        <v>487</v>
      </c>
      <c r="B179" s="977">
        <v>60</v>
      </c>
      <c r="C179" s="977">
        <v>60</v>
      </c>
      <c r="D179" s="982" t="s">
        <v>2108</v>
      </c>
    </row>
    <row r="180" spans="1:4" ht="11.25" customHeight="1" x14ac:dyDescent="0.25">
      <c r="A180" s="1248"/>
      <c r="B180" s="978">
        <v>232.7</v>
      </c>
      <c r="C180" s="978">
        <v>186.16000000000003</v>
      </c>
      <c r="D180" s="983" t="s">
        <v>2109</v>
      </c>
    </row>
    <row r="181" spans="1:4" ht="11.25" customHeight="1" x14ac:dyDescent="0.25">
      <c r="A181" s="1251"/>
      <c r="B181" s="979">
        <v>292.7</v>
      </c>
      <c r="C181" s="979">
        <v>246.16000000000003</v>
      </c>
      <c r="D181" s="984" t="s">
        <v>11</v>
      </c>
    </row>
    <row r="182" spans="1:4" ht="11.25" customHeight="1" x14ac:dyDescent="0.25">
      <c r="A182" s="1248" t="s">
        <v>488</v>
      </c>
      <c r="B182" s="978">
        <v>150</v>
      </c>
      <c r="C182" s="978">
        <v>150</v>
      </c>
      <c r="D182" s="983" t="s">
        <v>2117</v>
      </c>
    </row>
    <row r="183" spans="1:4" ht="11.25" customHeight="1" x14ac:dyDescent="0.25">
      <c r="A183" s="1248"/>
      <c r="B183" s="978">
        <v>134.80000000000001</v>
      </c>
      <c r="C183" s="978">
        <v>132.30000000000001</v>
      </c>
      <c r="D183" s="983" t="s">
        <v>2107</v>
      </c>
    </row>
    <row r="184" spans="1:4" ht="11.25" customHeight="1" x14ac:dyDescent="0.25">
      <c r="A184" s="1248"/>
      <c r="B184" s="978">
        <v>50</v>
      </c>
      <c r="C184" s="978">
        <v>50</v>
      </c>
      <c r="D184" s="983" t="s">
        <v>459</v>
      </c>
    </row>
    <row r="185" spans="1:4" ht="11.25" customHeight="1" x14ac:dyDescent="0.25">
      <c r="A185" s="1248"/>
      <c r="B185" s="978">
        <v>334.8</v>
      </c>
      <c r="C185" s="978">
        <v>332.3</v>
      </c>
      <c r="D185" s="983" t="s">
        <v>11</v>
      </c>
    </row>
    <row r="186" spans="1:4" ht="21" x14ac:dyDescent="0.25">
      <c r="A186" s="1250" t="s">
        <v>489</v>
      </c>
      <c r="B186" s="977">
        <v>85</v>
      </c>
      <c r="C186" s="977">
        <v>85</v>
      </c>
      <c r="D186" s="982" t="s">
        <v>2118</v>
      </c>
    </row>
    <row r="187" spans="1:4" ht="11.25" customHeight="1" x14ac:dyDescent="0.25">
      <c r="A187" s="1248"/>
      <c r="B187" s="978">
        <v>60</v>
      </c>
      <c r="C187" s="978">
        <v>60</v>
      </c>
      <c r="D187" s="983" t="s">
        <v>2107</v>
      </c>
    </row>
    <row r="188" spans="1:4" ht="11.25" customHeight="1" x14ac:dyDescent="0.25">
      <c r="A188" s="1248"/>
      <c r="B188" s="978">
        <v>20908</v>
      </c>
      <c r="C188" s="978">
        <v>20908</v>
      </c>
      <c r="D188" s="983" t="s">
        <v>2108</v>
      </c>
    </row>
    <row r="189" spans="1:4" ht="11.25" customHeight="1" x14ac:dyDescent="0.25">
      <c r="A189" s="1248"/>
      <c r="B189" s="978">
        <v>831</v>
      </c>
      <c r="C189" s="978">
        <v>831</v>
      </c>
      <c r="D189" s="983" t="s">
        <v>2114</v>
      </c>
    </row>
    <row r="190" spans="1:4" ht="11.25" customHeight="1" x14ac:dyDescent="0.25">
      <c r="A190" s="1248"/>
      <c r="B190" s="978">
        <v>80</v>
      </c>
      <c r="C190" s="978">
        <v>70.010000000000005</v>
      </c>
      <c r="D190" s="983" t="s">
        <v>2123</v>
      </c>
    </row>
    <row r="191" spans="1:4" ht="21" x14ac:dyDescent="0.25">
      <c r="A191" s="1248"/>
      <c r="B191" s="978">
        <v>70</v>
      </c>
      <c r="C191" s="978">
        <v>70</v>
      </c>
      <c r="D191" s="983" t="s">
        <v>2124</v>
      </c>
    </row>
    <row r="192" spans="1:4" ht="11.25" customHeight="1" x14ac:dyDescent="0.25">
      <c r="A192" s="1248"/>
      <c r="B192" s="978">
        <v>1153.76</v>
      </c>
      <c r="C192" s="978">
        <v>1153.6985699999998</v>
      </c>
      <c r="D192" s="983" t="s">
        <v>1934</v>
      </c>
    </row>
    <row r="193" spans="1:4" ht="11.25" customHeight="1" x14ac:dyDescent="0.25">
      <c r="A193" s="1248"/>
      <c r="B193" s="978">
        <v>2514.9999999999995</v>
      </c>
      <c r="C193" s="978">
        <v>2514.9999999999995</v>
      </c>
      <c r="D193" s="983" t="s">
        <v>3465</v>
      </c>
    </row>
    <row r="194" spans="1:4" ht="11.25" customHeight="1" x14ac:dyDescent="0.25">
      <c r="A194" s="1248"/>
      <c r="B194" s="978">
        <v>200</v>
      </c>
      <c r="C194" s="978">
        <v>200</v>
      </c>
      <c r="D194" s="983" t="s">
        <v>622</v>
      </c>
    </row>
    <row r="195" spans="1:4" ht="11.25" customHeight="1" x14ac:dyDescent="0.25">
      <c r="A195" s="1248"/>
      <c r="B195" s="978">
        <v>50</v>
      </c>
      <c r="C195" s="978">
        <v>50</v>
      </c>
      <c r="D195" s="983" t="s">
        <v>2112</v>
      </c>
    </row>
    <row r="196" spans="1:4" ht="11.25" customHeight="1" x14ac:dyDescent="0.25">
      <c r="A196" s="1248"/>
      <c r="B196" s="978">
        <v>308.71999999999997</v>
      </c>
      <c r="C196" s="978">
        <v>308.67291</v>
      </c>
      <c r="D196" s="983" t="s">
        <v>3993</v>
      </c>
    </row>
    <row r="197" spans="1:4" ht="11.25" customHeight="1" x14ac:dyDescent="0.25">
      <c r="A197" s="1248"/>
      <c r="B197" s="978">
        <v>275</v>
      </c>
      <c r="C197" s="978">
        <v>275</v>
      </c>
      <c r="D197" s="983" t="s">
        <v>459</v>
      </c>
    </row>
    <row r="198" spans="1:4" ht="11.25" customHeight="1" x14ac:dyDescent="0.25">
      <c r="A198" s="1248"/>
      <c r="B198" s="978">
        <v>1210</v>
      </c>
      <c r="C198" s="978">
        <v>1210</v>
      </c>
      <c r="D198" s="983" t="s">
        <v>2113</v>
      </c>
    </row>
    <row r="199" spans="1:4" ht="11.25" customHeight="1" x14ac:dyDescent="0.25">
      <c r="A199" s="1251"/>
      <c r="B199" s="979">
        <v>27746.48</v>
      </c>
      <c r="C199" s="979">
        <v>27736.38148</v>
      </c>
      <c r="D199" s="984" t="s">
        <v>11</v>
      </c>
    </row>
    <row r="200" spans="1:4" ht="11.25" customHeight="1" x14ac:dyDescent="0.25">
      <c r="A200" s="1248" t="s">
        <v>490</v>
      </c>
      <c r="B200" s="978">
        <v>65</v>
      </c>
      <c r="C200" s="978">
        <v>40.734999999999999</v>
      </c>
      <c r="D200" s="983" t="s">
        <v>2107</v>
      </c>
    </row>
    <row r="201" spans="1:4" ht="11.25" customHeight="1" x14ac:dyDescent="0.25">
      <c r="A201" s="1248"/>
      <c r="B201" s="978">
        <v>617</v>
      </c>
      <c r="C201" s="978">
        <v>617</v>
      </c>
      <c r="D201" s="983" t="s">
        <v>2108</v>
      </c>
    </row>
    <row r="202" spans="1:4" ht="11.25" customHeight="1" x14ac:dyDescent="0.25">
      <c r="A202" s="1248"/>
      <c r="B202" s="978">
        <v>54.6</v>
      </c>
      <c r="C202" s="978">
        <v>54.6</v>
      </c>
      <c r="D202" s="983" t="s">
        <v>2109</v>
      </c>
    </row>
    <row r="203" spans="1:4" ht="11.25" customHeight="1" x14ac:dyDescent="0.25">
      <c r="A203" s="1248"/>
      <c r="B203" s="978">
        <v>350</v>
      </c>
      <c r="C203" s="978">
        <v>350</v>
      </c>
      <c r="D203" s="983" t="s">
        <v>2110</v>
      </c>
    </row>
    <row r="204" spans="1:4" ht="11.25" customHeight="1" x14ac:dyDescent="0.25">
      <c r="A204" s="1248"/>
      <c r="B204" s="978">
        <v>630.87</v>
      </c>
      <c r="C204" s="978">
        <v>630.85298999999998</v>
      </c>
      <c r="D204" s="983" t="s">
        <v>1934</v>
      </c>
    </row>
    <row r="205" spans="1:4" ht="11.25" customHeight="1" x14ac:dyDescent="0.25">
      <c r="A205" s="1248"/>
      <c r="B205" s="978">
        <v>200</v>
      </c>
      <c r="C205" s="978">
        <v>200</v>
      </c>
      <c r="D205" s="983" t="s">
        <v>593</v>
      </c>
    </row>
    <row r="206" spans="1:4" ht="11.25" customHeight="1" x14ac:dyDescent="0.25">
      <c r="A206" s="1248"/>
      <c r="B206" s="978">
        <v>400</v>
      </c>
      <c r="C206" s="978">
        <v>400</v>
      </c>
      <c r="D206" s="983" t="s">
        <v>3465</v>
      </c>
    </row>
    <row r="207" spans="1:4" ht="11.25" customHeight="1" x14ac:dyDescent="0.25">
      <c r="A207" s="1248"/>
      <c r="B207" s="978">
        <v>275</v>
      </c>
      <c r="C207" s="978">
        <v>275</v>
      </c>
      <c r="D207" s="983" t="s">
        <v>459</v>
      </c>
    </row>
    <row r="208" spans="1:4" ht="11.25" customHeight="1" x14ac:dyDescent="0.25">
      <c r="A208" s="1248"/>
      <c r="B208" s="978">
        <v>415</v>
      </c>
      <c r="C208" s="978">
        <v>415</v>
      </c>
      <c r="D208" s="983" t="s">
        <v>2113</v>
      </c>
    </row>
    <row r="209" spans="1:4" ht="11.25" customHeight="1" x14ac:dyDescent="0.25">
      <c r="A209" s="1248"/>
      <c r="B209" s="978">
        <v>3007.47</v>
      </c>
      <c r="C209" s="978">
        <v>2983.1879899999999</v>
      </c>
      <c r="D209" s="983" t="s">
        <v>11</v>
      </c>
    </row>
    <row r="210" spans="1:4" ht="11.25" customHeight="1" x14ac:dyDescent="0.25">
      <c r="A210" s="1250" t="s">
        <v>491</v>
      </c>
      <c r="B210" s="977">
        <v>30</v>
      </c>
      <c r="C210" s="977">
        <v>30</v>
      </c>
      <c r="D210" s="982" t="s">
        <v>2111</v>
      </c>
    </row>
    <row r="211" spans="1:4" ht="11.25" customHeight="1" x14ac:dyDescent="0.25">
      <c r="A211" s="1248"/>
      <c r="B211" s="978">
        <v>81</v>
      </c>
      <c r="C211" s="978">
        <v>81</v>
      </c>
      <c r="D211" s="983" t="s">
        <v>2108</v>
      </c>
    </row>
    <row r="212" spans="1:4" ht="11.25" customHeight="1" x14ac:dyDescent="0.25">
      <c r="A212" s="1248"/>
      <c r="B212" s="978">
        <v>84.5</v>
      </c>
      <c r="C212" s="978">
        <v>84.5</v>
      </c>
      <c r="D212" s="983" t="s">
        <v>3628</v>
      </c>
    </row>
    <row r="213" spans="1:4" ht="11.25" customHeight="1" x14ac:dyDescent="0.25">
      <c r="A213" s="1248"/>
      <c r="B213" s="978">
        <v>521.36</v>
      </c>
      <c r="C213" s="978">
        <v>31.877999999999929</v>
      </c>
      <c r="D213" s="983" t="s">
        <v>3993</v>
      </c>
    </row>
    <row r="214" spans="1:4" ht="11.25" customHeight="1" x14ac:dyDescent="0.25">
      <c r="A214" s="1248"/>
      <c r="B214" s="978">
        <v>50</v>
      </c>
      <c r="C214" s="978">
        <v>50</v>
      </c>
      <c r="D214" s="983" t="s">
        <v>459</v>
      </c>
    </row>
    <row r="215" spans="1:4" ht="11.25" customHeight="1" x14ac:dyDescent="0.25">
      <c r="A215" s="1248"/>
      <c r="B215" s="978">
        <v>210</v>
      </c>
      <c r="C215" s="978">
        <v>210</v>
      </c>
      <c r="D215" s="983" t="s">
        <v>2113</v>
      </c>
    </row>
    <row r="216" spans="1:4" ht="11.25" customHeight="1" x14ac:dyDescent="0.25">
      <c r="A216" s="1251"/>
      <c r="B216" s="979">
        <v>976.86</v>
      </c>
      <c r="C216" s="979">
        <v>487.37799999999993</v>
      </c>
      <c r="D216" s="984" t="s">
        <v>11</v>
      </c>
    </row>
    <row r="217" spans="1:4" ht="11.25" customHeight="1" x14ac:dyDescent="0.25">
      <c r="A217" s="1248" t="s">
        <v>492</v>
      </c>
      <c r="B217" s="978">
        <v>6997</v>
      </c>
      <c r="C217" s="978">
        <v>6997</v>
      </c>
      <c r="D217" s="983" t="s">
        <v>2108</v>
      </c>
    </row>
    <row r="218" spans="1:4" ht="11.25" customHeight="1" x14ac:dyDescent="0.25">
      <c r="A218" s="1248"/>
      <c r="B218" s="978">
        <v>487.5</v>
      </c>
      <c r="C218" s="978">
        <v>390</v>
      </c>
      <c r="D218" s="983" t="s">
        <v>2109</v>
      </c>
    </row>
    <row r="219" spans="1:4" ht="11.25" customHeight="1" x14ac:dyDescent="0.25">
      <c r="A219" s="1248"/>
      <c r="B219" s="978">
        <v>96</v>
      </c>
      <c r="C219" s="978">
        <v>96</v>
      </c>
      <c r="D219" s="983" t="s">
        <v>3628</v>
      </c>
    </row>
    <row r="220" spans="1:4" ht="11.25" customHeight="1" x14ac:dyDescent="0.25">
      <c r="A220" s="1248"/>
      <c r="B220" s="978">
        <v>5100</v>
      </c>
      <c r="C220" s="978">
        <v>100</v>
      </c>
      <c r="D220" s="983" t="s">
        <v>459</v>
      </c>
    </row>
    <row r="221" spans="1:4" ht="11.25" customHeight="1" x14ac:dyDescent="0.25">
      <c r="A221" s="1248"/>
      <c r="B221" s="978">
        <v>12680.5</v>
      </c>
      <c r="C221" s="978">
        <v>7583</v>
      </c>
      <c r="D221" s="983" t="s">
        <v>11</v>
      </c>
    </row>
    <row r="222" spans="1:4" ht="11.25" customHeight="1" x14ac:dyDescent="0.25">
      <c r="A222" s="1250" t="s">
        <v>493</v>
      </c>
      <c r="B222" s="977">
        <v>256.39999999999998</v>
      </c>
      <c r="C222" s="977">
        <v>256.39999999999998</v>
      </c>
      <c r="D222" s="982" t="s">
        <v>2115</v>
      </c>
    </row>
    <row r="223" spans="1:4" ht="11.25" customHeight="1" x14ac:dyDescent="0.25">
      <c r="A223" s="1248"/>
      <c r="B223" s="978">
        <v>2281</v>
      </c>
      <c r="C223" s="978">
        <v>1140.5</v>
      </c>
      <c r="D223" s="983" t="s">
        <v>4191</v>
      </c>
    </row>
    <row r="224" spans="1:4" ht="11.25" customHeight="1" x14ac:dyDescent="0.25">
      <c r="A224" s="1248"/>
      <c r="B224" s="978">
        <v>317.2</v>
      </c>
      <c r="C224" s="978">
        <v>253.76</v>
      </c>
      <c r="D224" s="983" t="s">
        <v>2109</v>
      </c>
    </row>
    <row r="225" spans="1:4" ht="11.25" customHeight="1" x14ac:dyDescent="0.25">
      <c r="A225" s="1248"/>
      <c r="B225" s="978">
        <v>50</v>
      </c>
      <c r="C225" s="978">
        <v>50</v>
      </c>
      <c r="D225" s="983" t="s">
        <v>459</v>
      </c>
    </row>
    <row r="226" spans="1:4" ht="11.25" customHeight="1" x14ac:dyDescent="0.25">
      <c r="A226" s="1251"/>
      <c r="B226" s="979">
        <v>2904.6</v>
      </c>
      <c r="C226" s="979">
        <v>1700.66</v>
      </c>
      <c r="D226" s="984" t="s">
        <v>11</v>
      </c>
    </row>
    <row r="227" spans="1:4" ht="11.25" customHeight="1" x14ac:dyDescent="0.25">
      <c r="A227" s="1248" t="s">
        <v>494</v>
      </c>
      <c r="B227" s="978">
        <v>1130</v>
      </c>
      <c r="C227" s="978">
        <v>1051.97506</v>
      </c>
      <c r="D227" s="983" t="s">
        <v>2128</v>
      </c>
    </row>
    <row r="228" spans="1:4" ht="11.25" customHeight="1" x14ac:dyDescent="0.25">
      <c r="A228" s="1248"/>
      <c r="B228" s="978">
        <v>268.10000000000002</v>
      </c>
      <c r="C228" s="978">
        <v>217.57581999999999</v>
      </c>
      <c r="D228" s="983" t="s">
        <v>2115</v>
      </c>
    </row>
    <row r="229" spans="1:4" ht="11.25" customHeight="1" x14ac:dyDescent="0.25">
      <c r="A229" s="1248"/>
      <c r="B229" s="978">
        <v>300</v>
      </c>
      <c r="C229" s="978">
        <v>300</v>
      </c>
      <c r="D229" s="983" t="s">
        <v>452</v>
      </c>
    </row>
    <row r="230" spans="1:4" ht="11.25" customHeight="1" x14ac:dyDescent="0.25">
      <c r="A230" s="1248"/>
      <c r="B230" s="978">
        <v>1698.1</v>
      </c>
      <c r="C230" s="978">
        <v>1569.55088</v>
      </c>
      <c r="D230" s="983" t="s">
        <v>11</v>
      </c>
    </row>
    <row r="231" spans="1:4" ht="11.25" customHeight="1" x14ac:dyDescent="0.25">
      <c r="A231" s="1250" t="s">
        <v>495</v>
      </c>
      <c r="B231" s="977">
        <v>36.769999999999996</v>
      </c>
      <c r="C231" s="977">
        <v>36.759239999999998</v>
      </c>
      <c r="D231" s="982" t="s">
        <v>3993</v>
      </c>
    </row>
    <row r="232" spans="1:4" ht="11.25" customHeight="1" x14ac:dyDescent="0.25">
      <c r="A232" s="1251"/>
      <c r="B232" s="979">
        <v>36.769999999999996</v>
      </c>
      <c r="C232" s="979">
        <v>36.759239999999998</v>
      </c>
      <c r="D232" s="984" t="s">
        <v>11</v>
      </c>
    </row>
    <row r="233" spans="1:4" ht="11.25" customHeight="1" x14ac:dyDescent="0.25">
      <c r="A233" s="1248" t="s">
        <v>2125</v>
      </c>
      <c r="B233" s="978">
        <v>270</v>
      </c>
      <c r="C233" s="978">
        <v>270</v>
      </c>
      <c r="D233" s="983" t="s">
        <v>2115</v>
      </c>
    </row>
    <row r="234" spans="1:4" ht="11.25" customHeight="1" x14ac:dyDescent="0.25">
      <c r="A234" s="1248"/>
      <c r="B234" s="978">
        <v>135.5</v>
      </c>
      <c r="C234" s="978">
        <v>108.4</v>
      </c>
      <c r="D234" s="983" t="s">
        <v>2109</v>
      </c>
    </row>
    <row r="235" spans="1:4" ht="11.25" customHeight="1" x14ac:dyDescent="0.25">
      <c r="A235" s="1248"/>
      <c r="B235" s="978">
        <v>225</v>
      </c>
      <c r="C235" s="978">
        <v>225</v>
      </c>
      <c r="D235" s="983" t="s">
        <v>459</v>
      </c>
    </row>
    <row r="236" spans="1:4" ht="11.25" customHeight="1" x14ac:dyDescent="0.25">
      <c r="A236" s="1248"/>
      <c r="B236" s="978">
        <v>630.5</v>
      </c>
      <c r="C236" s="978">
        <v>603.4</v>
      </c>
      <c r="D236" s="983" t="s">
        <v>11</v>
      </c>
    </row>
    <row r="237" spans="1:4" ht="11.25" customHeight="1" x14ac:dyDescent="0.25">
      <c r="A237" s="1250" t="s">
        <v>2126</v>
      </c>
      <c r="B237" s="977">
        <v>290</v>
      </c>
      <c r="C237" s="977">
        <v>290</v>
      </c>
      <c r="D237" s="982" t="s">
        <v>2115</v>
      </c>
    </row>
    <row r="238" spans="1:4" ht="11.25" customHeight="1" x14ac:dyDescent="0.25">
      <c r="A238" s="1251"/>
      <c r="B238" s="979">
        <v>290</v>
      </c>
      <c r="C238" s="979">
        <v>290</v>
      </c>
      <c r="D238" s="984" t="s">
        <v>11</v>
      </c>
    </row>
    <row r="239" spans="1:4" ht="11.25" customHeight="1" x14ac:dyDescent="0.25">
      <c r="A239" s="1248" t="s">
        <v>496</v>
      </c>
      <c r="B239" s="978">
        <v>85</v>
      </c>
      <c r="C239" s="978">
        <v>85</v>
      </c>
      <c r="D239" s="983" t="s">
        <v>2105</v>
      </c>
    </row>
    <row r="240" spans="1:4" ht="11.25" customHeight="1" x14ac:dyDescent="0.25">
      <c r="A240" s="1248"/>
      <c r="B240" s="978">
        <v>219.6</v>
      </c>
      <c r="C240" s="978">
        <v>0</v>
      </c>
      <c r="D240" s="983" t="s">
        <v>2109</v>
      </c>
    </row>
    <row r="241" spans="1:4" ht="11.25" customHeight="1" x14ac:dyDescent="0.25">
      <c r="A241" s="1248"/>
      <c r="B241" s="978">
        <v>145</v>
      </c>
      <c r="C241" s="978">
        <v>145</v>
      </c>
      <c r="D241" s="983" t="s">
        <v>2116</v>
      </c>
    </row>
    <row r="242" spans="1:4" ht="11.25" customHeight="1" x14ac:dyDescent="0.25">
      <c r="A242" s="1248"/>
      <c r="B242" s="978">
        <v>225</v>
      </c>
      <c r="C242" s="978">
        <v>225</v>
      </c>
      <c r="D242" s="983" t="s">
        <v>459</v>
      </c>
    </row>
    <row r="243" spans="1:4" ht="11.25" customHeight="1" x14ac:dyDescent="0.25">
      <c r="A243" s="1248"/>
      <c r="B243" s="978">
        <v>674.6</v>
      </c>
      <c r="C243" s="978">
        <v>455</v>
      </c>
      <c r="D243" s="983" t="s">
        <v>11</v>
      </c>
    </row>
    <row r="244" spans="1:4" ht="11.25" customHeight="1" x14ac:dyDescent="0.25">
      <c r="A244" s="1250" t="s">
        <v>758</v>
      </c>
      <c r="B244" s="977">
        <v>300</v>
      </c>
      <c r="C244" s="977">
        <v>296.69256999999999</v>
      </c>
      <c r="D244" s="982" t="s">
        <v>2115</v>
      </c>
    </row>
    <row r="245" spans="1:4" ht="11.25" customHeight="1" x14ac:dyDescent="0.25">
      <c r="A245" s="1248"/>
      <c r="B245" s="978">
        <v>236</v>
      </c>
      <c r="C245" s="978">
        <v>0</v>
      </c>
      <c r="D245" s="983" t="s">
        <v>2109</v>
      </c>
    </row>
    <row r="246" spans="1:4" ht="11.25" customHeight="1" x14ac:dyDescent="0.25">
      <c r="A246" s="1251"/>
      <c r="B246" s="979">
        <v>536</v>
      </c>
      <c r="C246" s="979">
        <v>296.69256999999999</v>
      </c>
      <c r="D246" s="984" t="s">
        <v>11</v>
      </c>
    </row>
    <row r="247" spans="1:4" ht="11.25" customHeight="1" x14ac:dyDescent="0.25">
      <c r="A247" s="1248" t="s">
        <v>4195</v>
      </c>
      <c r="B247" s="978">
        <v>250</v>
      </c>
      <c r="C247" s="978">
        <v>217.08804000000001</v>
      </c>
      <c r="D247" s="983" t="s">
        <v>2115</v>
      </c>
    </row>
    <row r="248" spans="1:4" ht="11.25" customHeight="1" x14ac:dyDescent="0.25">
      <c r="A248" s="1248"/>
      <c r="B248" s="978">
        <v>250</v>
      </c>
      <c r="C248" s="978">
        <v>217.08804000000001</v>
      </c>
      <c r="D248" s="983" t="s">
        <v>11</v>
      </c>
    </row>
    <row r="249" spans="1:4" ht="11.25" customHeight="1" x14ac:dyDescent="0.25">
      <c r="A249" s="1250" t="s">
        <v>2127</v>
      </c>
      <c r="B249" s="977">
        <v>786.4</v>
      </c>
      <c r="C249" s="977">
        <v>741.4</v>
      </c>
      <c r="D249" s="982" t="s">
        <v>2128</v>
      </c>
    </row>
    <row r="250" spans="1:4" ht="11.25" customHeight="1" x14ac:dyDescent="0.25">
      <c r="A250" s="1248"/>
      <c r="B250" s="978">
        <v>100</v>
      </c>
      <c r="C250" s="978">
        <v>0</v>
      </c>
      <c r="D250" s="983" t="s">
        <v>2109</v>
      </c>
    </row>
    <row r="251" spans="1:4" ht="11.25" customHeight="1" x14ac:dyDescent="0.25">
      <c r="A251" s="1251"/>
      <c r="B251" s="979">
        <v>886.4</v>
      </c>
      <c r="C251" s="979">
        <v>741.4</v>
      </c>
      <c r="D251" s="984" t="s">
        <v>11</v>
      </c>
    </row>
    <row r="252" spans="1:4" ht="11.25" customHeight="1" x14ac:dyDescent="0.25">
      <c r="A252" s="1248" t="s">
        <v>2129</v>
      </c>
      <c r="B252" s="978">
        <v>102.24</v>
      </c>
      <c r="C252" s="978">
        <v>102.24</v>
      </c>
      <c r="D252" s="983" t="s">
        <v>2105</v>
      </c>
    </row>
    <row r="253" spans="1:4" ht="11.25" customHeight="1" x14ac:dyDescent="0.25">
      <c r="A253" s="1248"/>
      <c r="B253" s="978">
        <v>102.24</v>
      </c>
      <c r="C253" s="978">
        <v>102.24</v>
      </c>
      <c r="D253" s="983" t="s">
        <v>11</v>
      </c>
    </row>
    <row r="254" spans="1:4" ht="11.25" customHeight="1" x14ac:dyDescent="0.25">
      <c r="A254" s="1250" t="s">
        <v>2130</v>
      </c>
      <c r="B254" s="977">
        <v>100.08</v>
      </c>
      <c r="C254" s="977">
        <v>100.07899999999999</v>
      </c>
      <c r="D254" s="982" t="s">
        <v>2115</v>
      </c>
    </row>
    <row r="255" spans="1:4" ht="11.25" customHeight="1" x14ac:dyDescent="0.25">
      <c r="A255" s="1251"/>
      <c r="B255" s="979">
        <v>100.08</v>
      </c>
      <c r="C255" s="979">
        <v>100.07899999999999</v>
      </c>
      <c r="D255" s="984" t="s">
        <v>11</v>
      </c>
    </row>
    <row r="256" spans="1:4" ht="11.25" customHeight="1" x14ac:dyDescent="0.25">
      <c r="A256" s="1248" t="s">
        <v>759</v>
      </c>
      <c r="B256" s="978">
        <v>250</v>
      </c>
      <c r="C256" s="978">
        <v>247.16970000000001</v>
      </c>
      <c r="D256" s="983" t="s">
        <v>2115</v>
      </c>
    </row>
    <row r="257" spans="1:4" ht="11.25" customHeight="1" x14ac:dyDescent="0.25">
      <c r="A257" s="1248"/>
      <c r="B257" s="978">
        <v>913</v>
      </c>
      <c r="C257" s="978">
        <v>456.5</v>
      </c>
      <c r="D257" s="983" t="s">
        <v>4191</v>
      </c>
    </row>
    <row r="258" spans="1:4" ht="11.25" customHeight="1" x14ac:dyDescent="0.25">
      <c r="A258" s="1248"/>
      <c r="B258" s="978">
        <v>81</v>
      </c>
      <c r="C258" s="978">
        <v>0</v>
      </c>
      <c r="D258" s="983" t="s">
        <v>2109</v>
      </c>
    </row>
    <row r="259" spans="1:4" ht="11.25" customHeight="1" x14ac:dyDescent="0.25">
      <c r="A259" s="1248"/>
      <c r="B259" s="978">
        <v>225</v>
      </c>
      <c r="C259" s="978">
        <v>225</v>
      </c>
      <c r="D259" s="983" t="s">
        <v>459</v>
      </c>
    </row>
    <row r="260" spans="1:4" ht="11.25" customHeight="1" x14ac:dyDescent="0.25">
      <c r="A260" s="1248"/>
      <c r="B260" s="978">
        <v>1469</v>
      </c>
      <c r="C260" s="978">
        <v>928.66970000000003</v>
      </c>
      <c r="D260" s="983" t="s">
        <v>11</v>
      </c>
    </row>
    <row r="261" spans="1:4" ht="11.25" customHeight="1" x14ac:dyDescent="0.25">
      <c r="A261" s="1250" t="s">
        <v>497</v>
      </c>
      <c r="B261" s="977">
        <v>68</v>
      </c>
      <c r="C261" s="977">
        <v>64</v>
      </c>
      <c r="D261" s="982" t="s">
        <v>3628</v>
      </c>
    </row>
    <row r="262" spans="1:4" ht="11.25" customHeight="1" x14ac:dyDescent="0.25">
      <c r="A262" s="1248"/>
      <c r="B262" s="978">
        <v>50</v>
      </c>
      <c r="C262" s="978">
        <v>50</v>
      </c>
      <c r="D262" s="983" t="s">
        <v>459</v>
      </c>
    </row>
    <row r="263" spans="1:4" ht="11.25" customHeight="1" x14ac:dyDescent="0.25">
      <c r="A263" s="1251"/>
      <c r="B263" s="979">
        <v>118</v>
      </c>
      <c r="C263" s="979">
        <v>114</v>
      </c>
      <c r="D263" s="984" t="s">
        <v>11</v>
      </c>
    </row>
    <row r="264" spans="1:4" ht="11.25" customHeight="1" x14ac:dyDescent="0.25">
      <c r="A264" s="1248" t="s">
        <v>498</v>
      </c>
      <c r="B264" s="978">
        <v>225</v>
      </c>
      <c r="C264" s="978">
        <v>225</v>
      </c>
      <c r="D264" s="983" t="s">
        <v>459</v>
      </c>
    </row>
    <row r="265" spans="1:4" ht="11.25" customHeight="1" x14ac:dyDescent="0.25">
      <c r="A265" s="1248"/>
      <c r="B265" s="978">
        <v>225</v>
      </c>
      <c r="C265" s="978">
        <v>225</v>
      </c>
      <c r="D265" s="983" t="s">
        <v>11</v>
      </c>
    </row>
    <row r="266" spans="1:4" ht="11.25" customHeight="1" x14ac:dyDescent="0.25">
      <c r="A266" s="1250" t="s">
        <v>754</v>
      </c>
      <c r="B266" s="977">
        <v>300</v>
      </c>
      <c r="C266" s="977">
        <v>300</v>
      </c>
      <c r="D266" s="982" t="s">
        <v>452</v>
      </c>
    </row>
    <row r="267" spans="1:4" ht="11.25" customHeight="1" x14ac:dyDescent="0.25">
      <c r="A267" s="1248"/>
      <c r="B267" s="978">
        <v>225</v>
      </c>
      <c r="C267" s="978">
        <v>225</v>
      </c>
      <c r="D267" s="983" t="s">
        <v>459</v>
      </c>
    </row>
    <row r="268" spans="1:4" ht="11.25" customHeight="1" x14ac:dyDescent="0.25">
      <c r="A268" s="1251"/>
      <c r="B268" s="979">
        <v>525</v>
      </c>
      <c r="C268" s="979">
        <v>525</v>
      </c>
      <c r="D268" s="984" t="s">
        <v>11</v>
      </c>
    </row>
    <row r="269" spans="1:4" ht="11.25" customHeight="1" x14ac:dyDescent="0.25">
      <c r="A269" s="1248" t="s">
        <v>4196</v>
      </c>
      <c r="B269" s="978">
        <v>115</v>
      </c>
      <c r="C269" s="978">
        <v>115</v>
      </c>
      <c r="D269" s="983" t="s">
        <v>2110</v>
      </c>
    </row>
    <row r="270" spans="1:4" ht="11.25" customHeight="1" x14ac:dyDescent="0.25">
      <c r="A270" s="1248"/>
      <c r="B270" s="978">
        <v>115</v>
      </c>
      <c r="C270" s="978">
        <v>115</v>
      </c>
      <c r="D270" s="983" t="s">
        <v>11</v>
      </c>
    </row>
    <row r="271" spans="1:4" ht="11.25" customHeight="1" x14ac:dyDescent="0.25">
      <c r="A271" s="1250" t="s">
        <v>499</v>
      </c>
      <c r="B271" s="977">
        <v>10000</v>
      </c>
      <c r="C271" s="977">
        <v>0</v>
      </c>
      <c r="D271" s="982" t="s">
        <v>446</v>
      </c>
    </row>
    <row r="272" spans="1:4" ht="11.25" customHeight="1" x14ac:dyDescent="0.25">
      <c r="A272" s="1251"/>
      <c r="B272" s="979">
        <v>10000</v>
      </c>
      <c r="C272" s="979">
        <v>0</v>
      </c>
      <c r="D272" s="984" t="s">
        <v>11</v>
      </c>
    </row>
    <row r="273" spans="1:4" ht="11.25" customHeight="1" x14ac:dyDescent="0.25">
      <c r="A273" s="1248" t="s">
        <v>500</v>
      </c>
      <c r="B273" s="978">
        <v>214</v>
      </c>
      <c r="C273" s="978">
        <v>214</v>
      </c>
      <c r="D273" s="983" t="s">
        <v>2115</v>
      </c>
    </row>
    <row r="274" spans="1:4" ht="11.25" customHeight="1" x14ac:dyDescent="0.25">
      <c r="A274" s="1248"/>
      <c r="B274" s="978">
        <v>214</v>
      </c>
      <c r="C274" s="978">
        <v>214</v>
      </c>
      <c r="D274" s="983" t="s">
        <v>11</v>
      </c>
    </row>
    <row r="275" spans="1:4" ht="11.25" customHeight="1" x14ac:dyDescent="0.25">
      <c r="A275" s="1250" t="s">
        <v>760</v>
      </c>
      <c r="B275" s="977">
        <v>100</v>
      </c>
      <c r="C275" s="977">
        <v>0</v>
      </c>
      <c r="D275" s="982" t="s">
        <v>2109</v>
      </c>
    </row>
    <row r="276" spans="1:4" ht="11.25" customHeight="1" x14ac:dyDescent="0.25">
      <c r="A276" s="1248"/>
      <c r="B276" s="978">
        <v>225</v>
      </c>
      <c r="C276" s="978">
        <v>225</v>
      </c>
      <c r="D276" s="983" t="s">
        <v>459</v>
      </c>
    </row>
    <row r="277" spans="1:4" ht="11.25" customHeight="1" x14ac:dyDescent="0.25">
      <c r="A277" s="1251"/>
      <c r="B277" s="979">
        <v>325</v>
      </c>
      <c r="C277" s="979">
        <v>225</v>
      </c>
      <c r="D277" s="984" t="s">
        <v>11</v>
      </c>
    </row>
    <row r="278" spans="1:4" ht="11.25" customHeight="1" x14ac:dyDescent="0.25">
      <c r="A278" s="1248" t="s">
        <v>501</v>
      </c>
      <c r="B278" s="978">
        <v>300</v>
      </c>
      <c r="C278" s="978">
        <v>299.23599999999999</v>
      </c>
      <c r="D278" s="983" t="s">
        <v>2115</v>
      </c>
    </row>
    <row r="279" spans="1:4" ht="11.25" customHeight="1" x14ac:dyDescent="0.25">
      <c r="A279" s="1248"/>
      <c r="B279" s="978">
        <v>900</v>
      </c>
      <c r="C279" s="978">
        <v>225</v>
      </c>
      <c r="D279" s="983" t="s">
        <v>459</v>
      </c>
    </row>
    <row r="280" spans="1:4" ht="11.25" customHeight="1" x14ac:dyDescent="0.25">
      <c r="A280" s="1248"/>
      <c r="B280" s="978">
        <v>1200</v>
      </c>
      <c r="C280" s="978">
        <v>524.23599999999999</v>
      </c>
      <c r="D280" s="983" t="s">
        <v>11</v>
      </c>
    </row>
    <row r="281" spans="1:4" ht="11.25" customHeight="1" x14ac:dyDescent="0.25">
      <c r="A281" s="1250" t="s">
        <v>4197</v>
      </c>
      <c r="B281" s="977">
        <v>300</v>
      </c>
      <c r="C281" s="977">
        <v>291.86950000000002</v>
      </c>
      <c r="D281" s="982" t="s">
        <v>2115</v>
      </c>
    </row>
    <row r="282" spans="1:4" ht="11.25" customHeight="1" x14ac:dyDescent="0.25">
      <c r="A282" s="1251"/>
      <c r="B282" s="979">
        <v>300</v>
      </c>
      <c r="C282" s="979">
        <v>291.86950000000002</v>
      </c>
      <c r="D282" s="984" t="s">
        <v>11</v>
      </c>
    </row>
    <row r="283" spans="1:4" ht="11.25" customHeight="1" x14ac:dyDescent="0.25">
      <c r="A283" s="1248" t="s">
        <v>502</v>
      </c>
      <c r="B283" s="978">
        <v>145.22</v>
      </c>
      <c r="C283" s="978">
        <v>45.212000000000003</v>
      </c>
      <c r="D283" s="983" t="s">
        <v>2109</v>
      </c>
    </row>
    <row r="284" spans="1:4" ht="11.25" customHeight="1" x14ac:dyDescent="0.25">
      <c r="A284" s="1248"/>
      <c r="B284" s="978">
        <v>145.22</v>
      </c>
      <c r="C284" s="978">
        <v>45.212000000000003</v>
      </c>
      <c r="D284" s="983" t="s">
        <v>11</v>
      </c>
    </row>
    <row r="285" spans="1:4" ht="11.25" customHeight="1" x14ac:dyDescent="0.25">
      <c r="A285" s="1250" t="s">
        <v>2131</v>
      </c>
      <c r="B285" s="977">
        <v>104.01</v>
      </c>
      <c r="C285" s="977">
        <v>104.01</v>
      </c>
      <c r="D285" s="982" t="s">
        <v>2105</v>
      </c>
    </row>
    <row r="286" spans="1:4" ht="11.25" customHeight="1" x14ac:dyDescent="0.25">
      <c r="A286" s="1248"/>
      <c r="B286" s="978">
        <v>300</v>
      </c>
      <c r="C286" s="978">
        <v>300</v>
      </c>
      <c r="D286" s="983" t="s">
        <v>2115</v>
      </c>
    </row>
    <row r="287" spans="1:4" ht="11.25" customHeight="1" x14ac:dyDescent="0.25">
      <c r="A287" s="1251"/>
      <c r="B287" s="979">
        <v>404.01</v>
      </c>
      <c r="C287" s="979">
        <v>404.01</v>
      </c>
      <c r="D287" s="984" t="s">
        <v>11</v>
      </c>
    </row>
    <row r="288" spans="1:4" ht="11.25" customHeight="1" x14ac:dyDescent="0.25">
      <c r="A288" s="1248" t="s">
        <v>574</v>
      </c>
      <c r="B288" s="978">
        <v>411</v>
      </c>
      <c r="C288" s="978">
        <v>411</v>
      </c>
      <c r="D288" s="983" t="s">
        <v>2108</v>
      </c>
    </row>
    <row r="289" spans="1:4" ht="11.25" customHeight="1" x14ac:dyDescent="0.25">
      <c r="A289" s="1248"/>
      <c r="B289" s="978">
        <v>139.69999999999999</v>
      </c>
      <c r="C289" s="978">
        <v>139.69999999999999</v>
      </c>
      <c r="D289" s="983" t="s">
        <v>2109</v>
      </c>
    </row>
    <row r="290" spans="1:4" ht="11.25" customHeight="1" x14ac:dyDescent="0.25">
      <c r="A290" s="1248"/>
      <c r="B290" s="978">
        <v>113</v>
      </c>
      <c r="C290" s="978">
        <v>113</v>
      </c>
      <c r="D290" s="983" t="s">
        <v>2116</v>
      </c>
    </row>
    <row r="291" spans="1:4" ht="11.25" customHeight="1" x14ac:dyDescent="0.25">
      <c r="A291" s="1248"/>
      <c r="B291" s="978">
        <v>225</v>
      </c>
      <c r="C291" s="978">
        <v>225</v>
      </c>
      <c r="D291" s="983" t="s">
        <v>459</v>
      </c>
    </row>
    <row r="292" spans="1:4" ht="11.25" customHeight="1" x14ac:dyDescent="0.25">
      <c r="A292" s="1248"/>
      <c r="B292" s="978">
        <v>888.7</v>
      </c>
      <c r="C292" s="978">
        <v>888.7</v>
      </c>
      <c r="D292" s="983" t="s">
        <v>11</v>
      </c>
    </row>
    <row r="293" spans="1:4" ht="11.25" customHeight="1" x14ac:dyDescent="0.25">
      <c r="A293" s="1250" t="s">
        <v>2132</v>
      </c>
      <c r="B293" s="977">
        <v>225.04</v>
      </c>
      <c r="C293" s="977">
        <v>225.035</v>
      </c>
      <c r="D293" s="982" t="s">
        <v>2105</v>
      </c>
    </row>
    <row r="294" spans="1:4" ht="11.25" customHeight="1" x14ac:dyDescent="0.25">
      <c r="A294" s="1251"/>
      <c r="B294" s="979">
        <v>225.04</v>
      </c>
      <c r="C294" s="979">
        <v>225.035</v>
      </c>
      <c r="D294" s="984" t="s">
        <v>11</v>
      </c>
    </row>
    <row r="295" spans="1:4" ht="11.25" customHeight="1" x14ac:dyDescent="0.25">
      <c r="A295" s="1248" t="s">
        <v>2133</v>
      </c>
      <c r="B295" s="978">
        <v>154</v>
      </c>
      <c r="C295" s="978">
        <v>0</v>
      </c>
      <c r="D295" s="983" t="s">
        <v>2109</v>
      </c>
    </row>
    <row r="296" spans="1:4" ht="11.25" customHeight="1" x14ac:dyDescent="0.25">
      <c r="A296" s="1248"/>
      <c r="B296" s="978">
        <v>154</v>
      </c>
      <c r="C296" s="978">
        <v>0</v>
      </c>
      <c r="D296" s="983" t="s">
        <v>11</v>
      </c>
    </row>
    <row r="297" spans="1:4" ht="11.25" customHeight="1" x14ac:dyDescent="0.25">
      <c r="A297" s="1250" t="s">
        <v>2134</v>
      </c>
      <c r="B297" s="977">
        <v>80</v>
      </c>
      <c r="C297" s="977">
        <v>80</v>
      </c>
      <c r="D297" s="982" t="s">
        <v>2106</v>
      </c>
    </row>
    <row r="298" spans="1:4" ht="11.25" customHeight="1" x14ac:dyDescent="0.25">
      <c r="A298" s="1248"/>
      <c r="B298" s="978">
        <v>1373</v>
      </c>
      <c r="C298" s="978">
        <v>686.5</v>
      </c>
      <c r="D298" s="983" t="s">
        <v>4191</v>
      </c>
    </row>
    <row r="299" spans="1:4" ht="11.25" customHeight="1" x14ac:dyDescent="0.25">
      <c r="A299" s="1248"/>
      <c r="B299" s="978">
        <v>24.4</v>
      </c>
      <c r="C299" s="978">
        <v>0</v>
      </c>
      <c r="D299" s="983" t="s">
        <v>2109</v>
      </c>
    </row>
    <row r="300" spans="1:4" ht="11.25" customHeight="1" x14ac:dyDescent="0.25">
      <c r="A300" s="1251"/>
      <c r="B300" s="979">
        <v>1477.4</v>
      </c>
      <c r="C300" s="979">
        <v>766.5</v>
      </c>
      <c r="D300" s="984" t="s">
        <v>11</v>
      </c>
    </row>
    <row r="301" spans="1:4" ht="11.25" customHeight="1" x14ac:dyDescent="0.25">
      <c r="A301" s="1248" t="s">
        <v>2135</v>
      </c>
      <c r="B301" s="978">
        <v>109</v>
      </c>
      <c r="C301" s="978">
        <v>109</v>
      </c>
      <c r="D301" s="983" t="s">
        <v>2105</v>
      </c>
    </row>
    <row r="302" spans="1:4" ht="11.25" customHeight="1" x14ac:dyDescent="0.25">
      <c r="A302" s="1248"/>
      <c r="B302" s="978">
        <v>109</v>
      </c>
      <c r="C302" s="978">
        <v>109</v>
      </c>
      <c r="D302" s="983" t="s">
        <v>11</v>
      </c>
    </row>
    <row r="303" spans="1:4" ht="11.25" customHeight="1" x14ac:dyDescent="0.25">
      <c r="A303" s="1250" t="s">
        <v>4198</v>
      </c>
      <c r="B303" s="977">
        <v>500</v>
      </c>
      <c r="C303" s="977">
        <v>400</v>
      </c>
      <c r="D303" s="982" t="s">
        <v>2109</v>
      </c>
    </row>
    <row r="304" spans="1:4" ht="11.25" customHeight="1" x14ac:dyDescent="0.25">
      <c r="A304" s="1251"/>
      <c r="B304" s="979">
        <v>500</v>
      </c>
      <c r="C304" s="979">
        <v>400</v>
      </c>
      <c r="D304" s="984" t="s">
        <v>11</v>
      </c>
    </row>
    <row r="305" spans="1:4" ht="11.25" customHeight="1" x14ac:dyDescent="0.25">
      <c r="A305" s="1248" t="s">
        <v>2136</v>
      </c>
      <c r="B305" s="978">
        <v>70</v>
      </c>
      <c r="C305" s="978">
        <v>70</v>
      </c>
      <c r="D305" s="983" t="s">
        <v>2111</v>
      </c>
    </row>
    <row r="306" spans="1:4" ht="11.25" customHeight="1" x14ac:dyDescent="0.25">
      <c r="A306" s="1248"/>
      <c r="B306" s="978">
        <v>70</v>
      </c>
      <c r="C306" s="978">
        <v>70</v>
      </c>
      <c r="D306" s="983" t="s">
        <v>11</v>
      </c>
    </row>
    <row r="307" spans="1:4" ht="11.25" customHeight="1" x14ac:dyDescent="0.25">
      <c r="A307" s="1250" t="s">
        <v>2137</v>
      </c>
      <c r="B307" s="977">
        <v>300</v>
      </c>
      <c r="C307" s="977">
        <v>300</v>
      </c>
      <c r="D307" s="982" t="s">
        <v>2108</v>
      </c>
    </row>
    <row r="308" spans="1:4" ht="11.25" customHeight="1" x14ac:dyDescent="0.25">
      <c r="A308" s="1251"/>
      <c r="B308" s="979">
        <v>300</v>
      </c>
      <c r="C308" s="979">
        <v>300</v>
      </c>
      <c r="D308" s="984" t="s">
        <v>11</v>
      </c>
    </row>
    <row r="309" spans="1:4" ht="11.25" customHeight="1" x14ac:dyDescent="0.25">
      <c r="A309" s="1248" t="s">
        <v>2138</v>
      </c>
      <c r="B309" s="978">
        <v>101.4</v>
      </c>
      <c r="C309" s="978">
        <v>101.4</v>
      </c>
      <c r="D309" s="983" t="s">
        <v>2115</v>
      </c>
    </row>
    <row r="310" spans="1:4" ht="11.25" customHeight="1" x14ac:dyDescent="0.25">
      <c r="A310" s="1248"/>
      <c r="B310" s="978">
        <v>101.4</v>
      </c>
      <c r="C310" s="978">
        <v>101.4</v>
      </c>
      <c r="D310" s="983" t="s">
        <v>11</v>
      </c>
    </row>
    <row r="311" spans="1:4" ht="11.25" customHeight="1" x14ac:dyDescent="0.25">
      <c r="A311" s="1250" t="s">
        <v>2139</v>
      </c>
      <c r="B311" s="977">
        <v>158.4</v>
      </c>
      <c r="C311" s="977">
        <v>158.4</v>
      </c>
      <c r="D311" s="982" t="s">
        <v>2115</v>
      </c>
    </row>
    <row r="312" spans="1:4" ht="11.25" customHeight="1" x14ac:dyDescent="0.25">
      <c r="A312" s="1248"/>
      <c r="B312" s="978">
        <v>139.19</v>
      </c>
      <c r="C312" s="978">
        <v>73.186000000000007</v>
      </c>
      <c r="D312" s="983" t="s">
        <v>2109</v>
      </c>
    </row>
    <row r="313" spans="1:4" ht="11.25" customHeight="1" x14ac:dyDescent="0.25">
      <c r="A313" s="1248"/>
      <c r="B313" s="978">
        <v>120</v>
      </c>
      <c r="C313" s="978">
        <v>120</v>
      </c>
      <c r="D313" s="983" t="s">
        <v>2116</v>
      </c>
    </row>
    <row r="314" spans="1:4" ht="11.25" customHeight="1" x14ac:dyDescent="0.25">
      <c r="A314" s="1251"/>
      <c r="B314" s="979">
        <v>417.59000000000003</v>
      </c>
      <c r="C314" s="979">
        <v>351.58600000000001</v>
      </c>
      <c r="D314" s="984" t="s">
        <v>11</v>
      </c>
    </row>
    <row r="315" spans="1:4" ht="11.25" customHeight="1" x14ac:dyDescent="0.25">
      <c r="A315" s="1248" t="s">
        <v>2140</v>
      </c>
      <c r="B315" s="978">
        <v>97.66</v>
      </c>
      <c r="C315" s="978">
        <v>97.652000000000001</v>
      </c>
      <c r="D315" s="983" t="s">
        <v>2109</v>
      </c>
    </row>
    <row r="316" spans="1:4" ht="11.25" customHeight="1" x14ac:dyDescent="0.25">
      <c r="A316" s="1248"/>
      <c r="B316" s="978">
        <v>211</v>
      </c>
      <c r="C316" s="978">
        <v>211</v>
      </c>
      <c r="D316" s="983" t="s">
        <v>2113</v>
      </c>
    </row>
    <row r="317" spans="1:4" ht="11.25" customHeight="1" x14ac:dyDescent="0.25">
      <c r="A317" s="1248"/>
      <c r="B317" s="978">
        <v>308.65999999999997</v>
      </c>
      <c r="C317" s="978">
        <v>308.65199999999999</v>
      </c>
      <c r="D317" s="983" t="s">
        <v>11</v>
      </c>
    </row>
    <row r="318" spans="1:4" ht="11.25" customHeight="1" x14ac:dyDescent="0.25">
      <c r="A318" s="1250" t="s">
        <v>4199</v>
      </c>
      <c r="B318" s="977">
        <v>300</v>
      </c>
      <c r="C318" s="977">
        <v>240</v>
      </c>
      <c r="D318" s="982" t="s">
        <v>2115</v>
      </c>
    </row>
    <row r="319" spans="1:4" ht="11.25" customHeight="1" x14ac:dyDescent="0.25">
      <c r="A319" s="1251"/>
      <c r="B319" s="979">
        <v>300</v>
      </c>
      <c r="C319" s="979">
        <v>240</v>
      </c>
      <c r="D319" s="984" t="s">
        <v>11</v>
      </c>
    </row>
    <row r="320" spans="1:4" ht="11.25" customHeight="1" x14ac:dyDescent="0.25">
      <c r="A320" s="1248" t="s">
        <v>2141</v>
      </c>
      <c r="B320" s="978">
        <v>63.9</v>
      </c>
      <c r="C320" s="978">
        <v>63.9</v>
      </c>
      <c r="D320" s="983" t="s">
        <v>2105</v>
      </c>
    </row>
    <row r="321" spans="1:4" ht="11.25" customHeight="1" x14ac:dyDescent="0.25">
      <c r="A321" s="1248"/>
      <c r="B321" s="978">
        <v>52.5</v>
      </c>
      <c r="C321" s="978">
        <v>52.5</v>
      </c>
      <c r="D321" s="983" t="s">
        <v>2109</v>
      </c>
    </row>
    <row r="322" spans="1:4" ht="11.25" customHeight="1" x14ac:dyDescent="0.25">
      <c r="A322" s="1248"/>
      <c r="B322" s="978">
        <v>116.4</v>
      </c>
      <c r="C322" s="978">
        <v>116.4</v>
      </c>
      <c r="D322" s="983" t="s">
        <v>11</v>
      </c>
    </row>
    <row r="323" spans="1:4" ht="11.25" customHeight="1" x14ac:dyDescent="0.25">
      <c r="A323" s="1250" t="s">
        <v>4200</v>
      </c>
      <c r="B323" s="977">
        <v>298.89999999999998</v>
      </c>
      <c r="C323" s="977">
        <v>274.67899999999997</v>
      </c>
      <c r="D323" s="982" t="s">
        <v>2115</v>
      </c>
    </row>
    <row r="324" spans="1:4" ht="11.25" customHeight="1" x14ac:dyDescent="0.25">
      <c r="A324" s="1248"/>
      <c r="B324" s="978">
        <v>500</v>
      </c>
      <c r="C324" s="978">
        <v>400</v>
      </c>
      <c r="D324" s="983" t="s">
        <v>2109</v>
      </c>
    </row>
    <row r="325" spans="1:4" ht="11.25" customHeight="1" x14ac:dyDescent="0.25">
      <c r="A325" s="1251"/>
      <c r="B325" s="979">
        <v>798.9</v>
      </c>
      <c r="C325" s="979">
        <v>674.67899999999997</v>
      </c>
      <c r="D325" s="984" t="s">
        <v>11</v>
      </c>
    </row>
    <row r="326" spans="1:4" ht="11.25" customHeight="1" x14ac:dyDescent="0.25">
      <c r="A326" s="1248" t="s">
        <v>2142</v>
      </c>
      <c r="B326" s="978">
        <v>24.580000000000002</v>
      </c>
      <c r="C326" s="978">
        <v>24.57</v>
      </c>
      <c r="D326" s="983" t="s">
        <v>3993</v>
      </c>
    </row>
    <row r="327" spans="1:4" ht="11.25" customHeight="1" x14ac:dyDescent="0.25">
      <c r="A327" s="1248"/>
      <c r="B327" s="978">
        <v>24.580000000000002</v>
      </c>
      <c r="C327" s="978">
        <v>24.57</v>
      </c>
      <c r="D327" s="983" t="s">
        <v>11</v>
      </c>
    </row>
    <row r="328" spans="1:4" ht="11.25" customHeight="1" x14ac:dyDescent="0.25">
      <c r="A328" s="1250" t="s">
        <v>761</v>
      </c>
      <c r="B328" s="977">
        <v>337.84000000000003</v>
      </c>
      <c r="C328" s="977">
        <v>277.84000000000003</v>
      </c>
      <c r="D328" s="982" t="s">
        <v>2115</v>
      </c>
    </row>
    <row r="329" spans="1:4" ht="11.25" customHeight="1" x14ac:dyDescent="0.25">
      <c r="A329" s="1248"/>
      <c r="B329" s="978">
        <v>249</v>
      </c>
      <c r="C329" s="978">
        <v>120</v>
      </c>
      <c r="D329" s="983" t="s">
        <v>2109</v>
      </c>
    </row>
    <row r="330" spans="1:4" ht="11.25" customHeight="1" x14ac:dyDescent="0.25">
      <c r="A330" s="1248"/>
      <c r="B330" s="978">
        <v>500</v>
      </c>
      <c r="C330" s="978">
        <v>500</v>
      </c>
      <c r="D330" s="983" t="s">
        <v>593</v>
      </c>
    </row>
    <row r="331" spans="1:4" ht="11.25" customHeight="1" x14ac:dyDescent="0.25">
      <c r="A331" s="1248"/>
      <c r="B331" s="978">
        <v>225</v>
      </c>
      <c r="C331" s="978">
        <v>225</v>
      </c>
      <c r="D331" s="983" t="s">
        <v>459</v>
      </c>
    </row>
    <row r="332" spans="1:4" ht="11.25" customHeight="1" x14ac:dyDescent="0.25">
      <c r="A332" s="1251"/>
      <c r="B332" s="979">
        <v>1311.8400000000001</v>
      </c>
      <c r="C332" s="979">
        <v>1122.8400000000001</v>
      </c>
      <c r="D332" s="984" t="s">
        <v>11</v>
      </c>
    </row>
    <row r="333" spans="1:4" ht="11.25" customHeight="1" x14ac:dyDescent="0.25">
      <c r="A333" s="1248" t="s">
        <v>503</v>
      </c>
      <c r="B333" s="978">
        <v>101</v>
      </c>
      <c r="C333" s="978">
        <v>101</v>
      </c>
      <c r="D333" s="983" t="s">
        <v>2108</v>
      </c>
    </row>
    <row r="334" spans="1:4" ht="11.25" customHeight="1" x14ac:dyDescent="0.25">
      <c r="A334" s="1248"/>
      <c r="B334" s="978">
        <v>225</v>
      </c>
      <c r="C334" s="978">
        <v>0</v>
      </c>
      <c r="D334" s="983" t="s">
        <v>459</v>
      </c>
    </row>
    <row r="335" spans="1:4" ht="11.25" customHeight="1" x14ac:dyDescent="0.25">
      <c r="A335" s="1248"/>
      <c r="B335" s="978">
        <v>326</v>
      </c>
      <c r="C335" s="978">
        <v>101</v>
      </c>
      <c r="D335" s="983" t="s">
        <v>11</v>
      </c>
    </row>
    <row r="336" spans="1:4" ht="11.25" customHeight="1" x14ac:dyDescent="0.25">
      <c r="A336" s="1250" t="s">
        <v>504</v>
      </c>
      <c r="B336" s="977">
        <v>50</v>
      </c>
      <c r="C336" s="977">
        <v>50</v>
      </c>
      <c r="D336" s="982" t="s">
        <v>459</v>
      </c>
    </row>
    <row r="337" spans="1:4" ht="11.25" customHeight="1" x14ac:dyDescent="0.25">
      <c r="A337" s="1251"/>
      <c r="B337" s="979">
        <v>50</v>
      </c>
      <c r="C337" s="979">
        <v>50</v>
      </c>
      <c r="D337" s="984" t="s">
        <v>11</v>
      </c>
    </row>
    <row r="338" spans="1:4" ht="11.25" customHeight="1" x14ac:dyDescent="0.25">
      <c r="A338" s="1248" t="s">
        <v>505</v>
      </c>
      <c r="B338" s="978">
        <v>1000</v>
      </c>
      <c r="C338" s="978">
        <v>706.35428999999999</v>
      </c>
      <c r="D338" s="983" t="s">
        <v>2128</v>
      </c>
    </row>
    <row r="339" spans="1:4" ht="11.25" customHeight="1" x14ac:dyDescent="0.25">
      <c r="A339" s="1248"/>
      <c r="B339" s="978">
        <v>1000</v>
      </c>
      <c r="C339" s="978">
        <v>706.35428999999999</v>
      </c>
      <c r="D339" s="983" t="s">
        <v>11</v>
      </c>
    </row>
    <row r="340" spans="1:4" ht="11.25" customHeight="1" x14ac:dyDescent="0.25">
      <c r="A340" s="1250" t="s">
        <v>506</v>
      </c>
      <c r="B340" s="977">
        <v>32.03</v>
      </c>
      <c r="C340" s="977">
        <v>32.021639999999998</v>
      </c>
      <c r="D340" s="982" t="s">
        <v>3993</v>
      </c>
    </row>
    <row r="341" spans="1:4" ht="11.25" customHeight="1" x14ac:dyDescent="0.25">
      <c r="A341" s="1251"/>
      <c r="B341" s="979">
        <v>32.03</v>
      </c>
      <c r="C341" s="979">
        <v>32.021639999999998</v>
      </c>
      <c r="D341" s="984" t="s">
        <v>11</v>
      </c>
    </row>
    <row r="342" spans="1:4" ht="11.25" customHeight="1" x14ac:dyDescent="0.25">
      <c r="A342" s="1248" t="s">
        <v>507</v>
      </c>
      <c r="B342" s="978">
        <v>50</v>
      </c>
      <c r="C342" s="978">
        <v>50</v>
      </c>
      <c r="D342" s="983" t="s">
        <v>459</v>
      </c>
    </row>
    <row r="343" spans="1:4" ht="11.25" customHeight="1" x14ac:dyDescent="0.25">
      <c r="A343" s="1248"/>
      <c r="B343" s="978">
        <v>50</v>
      </c>
      <c r="C343" s="978">
        <v>50</v>
      </c>
      <c r="D343" s="983" t="s">
        <v>11</v>
      </c>
    </row>
    <row r="344" spans="1:4" ht="11.25" customHeight="1" x14ac:dyDescent="0.25">
      <c r="A344" s="1250" t="s">
        <v>2144</v>
      </c>
      <c r="B344" s="977">
        <v>38.1</v>
      </c>
      <c r="C344" s="977">
        <v>38.1</v>
      </c>
      <c r="D344" s="982" t="s">
        <v>2105</v>
      </c>
    </row>
    <row r="345" spans="1:4" ht="11.25" customHeight="1" x14ac:dyDescent="0.25">
      <c r="A345" s="1248"/>
      <c r="B345" s="978">
        <v>90</v>
      </c>
      <c r="C345" s="978">
        <v>0</v>
      </c>
      <c r="D345" s="983" t="s">
        <v>2109</v>
      </c>
    </row>
    <row r="346" spans="1:4" ht="11.25" customHeight="1" x14ac:dyDescent="0.25">
      <c r="A346" s="1251"/>
      <c r="B346" s="979">
        <v>128.1</v>
      </c>
      <c r="C346" s="979">
        <v>38.1</v>
      </c>
      <c r="D346" s="984" t="s">
        <v>11</v>
      </c>
    </row>
    <row r="347" spans="1:4" ht="11.25" customHeight="1" x14ac:dyDescent="0.25">
      <c r="A347" s="1248" t="s">
        <v>508</v>
      </c>
      <c r="B347" s="978">
        <v>7750</v>
      </c>
      <c r="C347" s="978">
        <v>7750</v>
      </c>
      <c r="D347" s="983" t="s">
        <v>2108</v>
      </c>
    </row>
    <row r="348" spans="1:4" ht="11.25" customHeight="1" x14ac:dyDescent="0.25">
      <c r="A348" s="1248"/>
      <c r="B348" s="978">
        <v>1485</v>
      </c>
      <c r="C348" s="978">
        <v>0</v>
      </c>
      <c r="D348" s="983" t="s">
        <v>459</v>
      </c>
    </row>
    <row r="349" spans="1:4" ht="11.25" customHeight="1" x14ac:dyDescent="0.25">
      <c r="A349" s="1248"/>
      <c r="B349" s="978">
        <v>9235</v>
      </c>
      <c r="C349" s="978">
        <v>7750</v>
      </c>
      <c r="D349" s="983" t="s">
        <v>11</v>
      </c>
    </row>
    <row r="350" spans="1:4" ht="11.25" customHeight="1" x14ac:dyDescent="0.25">
      <c r="A350" s="1250" t="s">
        <v>2145</v>
      </c>
      <c r="B350" s="977">
        <v>300</v>
      </c>
      <c r="C350" s="977">
        <v>300</v>
      </c>
      <c r="D350" s="982" t="s">
        <v>2115</v>
      </c>
    </row>
    <row r="351" spans="1:4" ht="11.25" customHeight="1" x14ac:dyDescent="0.25">
      <c r="A351" s="1251"/>
      <c r="B351" s="979">
        <v>300</v>
      </c>
      <c r="C351" s="979">
        <v>300</v>
      </c>
      <c r="D351" s="984" t="s">
        <v>11</v>
      </c>
    </row>
    <row r="352" spans="1:4" ht="11.25" customHeight="1" x14ac:dyDescent="0.25">
      <c r="A352" s="1248" t="s">
        <v>4201</v>
      </c>
      <c r="B352" s="978">
        <v>300</v>
      </c>
      <c r="C352" s="978">
        <v>300</v>
      </c>
      <c r="D352" s="983" t="s">
        <v>2115</v>
      </c>
    </row>
    <row r="353" spans="1:4" ht="11.25" customHeight="1" x14ac:dyDescent="0.25">
      <c r="A353" s="1248"/>
      <c r="B353" s="978">
        <v>300</v>
      </c>
      <c r="C353" s="978">
        <v>300</v>
      </c>
      <c r="D353" s="983" t="s">
        <v>11</v>
      </c>
    </row>
    <row r="354" spans="1:4" ht="11.25" customHeight="1" x14ac:dyDescent="0.25">
      <c r="A354" s="1250" t="s">
        <v>4202</v>
      </c>
      <c r="B354" s="977">
        <v>200</v>
      </c>
      <c r="C354" s="977">
        <v>200</v>
      </c>
      <c r="D354" s="982" t="s">
        <v>2115</v>
      </c>
    </row>
    <row r="355" spans="1:4" ht="11.25" customHeight="1" x14ac:dyDescent="0.25">
      <c r="A355" s="1251"/>
      <c r="B355" s="979">
        <v>200</v>
      </c>
      <c r="C355" s="979">
        <v>200</v>
      </c>
      <c r="D355" s="984" t="s">
        <v>11</v>
      </c>
    </row>
    <row r="356" spans="1:4" ht="11.25" customHeight="1" x14ac:dyDescent="0.25">
      <c r="A356" s="1248" t="s">
        <v>2146</v>
      </c>
      <c r="B356" s="978">
        <v>137.69</v>
      </c>
      <c r="C356" s="978">
        <v>137.69</v>
      </c>
      <c r="D356" s="983" t="s">
        <v>2115</v>
      </c>
    </row>
    <row r="357" spans="1:4" ht="11.25" customHeight="1" x14ac:dyDescent="0.25">
      <c r="A357" s="1248"/>
      <c r="B357" s="978">
        <v>378.5</v>
      </c>
      <c r="C357" s="978">
        <v>330.5</v>
      </c>
      <c r="D357" s="983" t="s">
        <v>2109</v>
      </c>
    </row>
    <row r="358" spans="1:4" ht="11.25" customHeight="1" x14ac:dyDescent="0.25">
      <c r="A358" s="1248"/>
      <c r="B358" s="978">
        <v>305</v>
      </c>
      <c r="C358" s="978">
        <v>305</v>
      </c>
      <c r="D358" s="983" t="s">
        <v>2110</v>
      </c>
    </row>
    <row r="359" spans="1:4" ht="11.25" customHeight="1" x14ac:dyDescent="0.25">
      <c r="A359" s="1248"/>
      <c r="B359" s="978">
        <v>821.19</v>
      </c>
      <c r="C359" s="978">
        <v>773.19</v>
      </c>
      <c r="D359" s="983" t="s">
        <v>11</v>
      </c>
    </row>
    <row r="360" spans="1:4" ht="11.25" customHeight="1" x14ac:dyDescent="0.25">
      <c r="A360" s="1250" t="s">
        <v>2147</v>
      </c>
      <c r="B360" s="977">
        <v>2700</v>
      </c>
      <c r="C360" s="977">
        <v>0</v>
      </c>
      <c r="D360" s="982" t="s">
        <v>2128</v>
      </c>
    </row>
    <row r="361" spans="1:4" ht="11.25" customHeight="1" x14ac:dyDescent="0.25">
      <c r="A361" s="1248"/>
      <c r="B361" s="978">
        <v>2230</v>
      </c>
      <c r="C361" s="978">
        <v>1115</v>
      </c>
      <c r="D361" s="983" t="s">
        <v>4191</v>
      </c>
    </row>
    <row r="362" spans="1:4" ht="11.25" customHeight="1" x14ac:dyDescent="0.25">
      <c r="A362" s="1248"/>
      <c r="B362" s="978">
        <v>130</v>
      </c>
      <c r="C362" s="978">
        <v>130</v>
      </c>
      <c r="D362" s="983" t="s">
        <v>2109</v>
      </c>
    </row>
    <row r="363" spans="1:4" ht="11.25" customHeight="1" x14ac:dyDescent="0.25">
      <c r="A363" s="1251"/>
      <c r="B363" s="979">
        <v>5060</v>
      </c>
      <c r="C363" s="979">
        <v>1245</v>
      </c>
      <c r="D363" s="984" t="s">
        <v>11</v>
      </c>
    </row>
    <row r="364" spans="1:4" ht="11.25" customHeight="1" x14ac:dyDescent="0.25">
      <c r="A364" s="1250" t="s">
        <v>509</v>
      </c>
      <c r="B364" s="977">
        <v>60</v>
      </c>
      <c r="C364" s="977">
        <v>60</v>
      </c>
      <c r="D364" s="982" t="s">
        <v>2115</v>
      </c>
    </row>
    <row r="365" spans="1:4" ht="11.25" customHeight="1" x14ac:dyDescent="0.25">
      <c r="A365" s="1248"/>
      <c r="B365" s="978">
        <v>37.4</v>
      </c>
      <c r="C365" s="978">
        <v>37.4</v>
      </c>
      <c r="D365" s="983" t="s">
        <v>2109</v>
      </c>
    </row>
    <row r="366" spans="1:4" ht="11.25" customHeight="1" x14ac:dyDescent="0.25">
      <c r="A366" s="1251"/>
      <c r="B366" s="979">
        <v>97.4</v>
      </c>
      <c r="C366" s="979">
        <v>97.4</v>
      </c>
      <c r="D366" s="984" t="s">
        <v>11</v>
      </c>
    </row>
    <row r="367" spans="1:4" ht="11.25" customHeight="1" x14ac:dyDescent="0.25">
      <c r="A367" s="1250" t="s">
        <v>2148</v>
      </c>
      <c r="B367" s="977">
        <v>554</v>
      </c>
      <c r="C367" s="977">
        <v>554</v>
      </c>
      <c r="D367" s="982" t="s">
        <v>2113</v>
      </c>
    </row>
    <row r="368" spans="1:4" ht="11.25" customHeight="1" x14ac:dyDescent="0.25">
      <c r="A368" s="1251"/>
      <c r="B368" s="979">
        <v>554</v>
      </c>
      <c r="C368" s="979">
        <v>554</v>
      </c>
      <c r="D368" s="984" t="s">
        <v>11</v>
      </c>
    </row>
    <row r="369" spans="1:4" ht="11.25" customHeight="1" x14ac:dyDescent="0.25">
      <c r="A369" s="1248" t="s">
        <v>454</v>
      </c>
      <c r="B369" s="978">
        <v>124.5</v>
      </c>
      <c r="C369" s="978">
        <v>0</v>
      </c>
      <c r="D369" s="983" t="s">
        <v>2109</v>
      </c>
    </row>
    <row r="370" spans="1:4" ht="11.25" customHeight="1" x14ac:dyDescent="0.25">
      <c r="A370" s="1248"/>
      <c r="B370" s="978">
        <v>25</v>
      </c>
      <c r="C370" s="978">
        <v>25</v>
      </c>
      <c r="D370" s="983" t="s">
        <v>2190</v>
      </c>
    </row>
    <row r="371" spans="1:4" ht="11.25" customHeight="1" x14ac:dyDescent="0.25">
      <c r="A371" s="1248"/>
      <c r="B371" s="978">
        <v>149.5</v>
      </c>
      <c r="C371" s="978">
        <v>25</v>
      </c>
      <c r="D371" s="983" t="s">
        <v>11</v>
      </c>
    </row>
    <row r="372" spans="1:4" ht="11.25" customHeight="1" x14ac:dyDescent="0.25">
      <c r="A372" s="1250" t="s">
        <v>2149</v>
      </c>
      <c r="B372" s="977">
        <v>408</v>
      </c>
      <c r="C372" s="977">
        <v>204</v>
      </c>
      <c r="D372" s="982" t="s">
        <v>4191</v>
      </c>
    </row>
    <row r="373" spans="1:4" ht="11.25" customHeight="1" x14ac:dyDescent="0.25">
      <c r="A373" s="1248"/>
      <c r="B373" s="978">
        <v>258.39999999999998</v>
      </c>
      <c r="C373" s="978">
        <v>213.4</v>
      </c>
      <c r="D373" s="983" t="s">
        <v>2109</v>
      </c>
    </row>
    <row r="374" spans="1:4" ht="11.25" customHeight="1" x14ac:dyDescent="0.25">
      <c r="A374" s="1251"/>
      <c r="B374" s="979">
        <v>666.4</v>
      </c>
      <c r="C374" s="979">
        <v>417.4</v>
      </c>
      <c r="D374" s="984" t="s">
        <v>11</v>
      </c>
    </row>
    <row r="375" spans="1:4" ht="11.25" customHeight="1" x14ac:dyDescent="0.25">
      <c r="A375" s="1248" t="s">
        <v>2150</v>
      </c>
      <c r="B375" s="978">
        <v>300</v>
      </c>
      <c r="C375" s="978">
        <v>300</v>
      </c>
      <c r="D375" s="983" t="s">
        <v>2115</v>
      </c>
    </row>
    <row r="376" spans="1:4" ht="11.25" customHeight="1" x14ac:dyDescent="0.25">
      <c r="A376" s="1248"/>
      <c r="B376" s="978">
        <v>247.5</v>
      </c>
      <c r="C376" s="978">
        <v>187.5</v>
      </c>
      <c r="D376" s="983" t="s">
        <v>2109</v>
      </c>
    </row>
    <row r="377" spans="1:4" ht="11.25" customHeight="1" x14ac:dyDescent="0.25">
      <c r="A377" s="1248"/>
      <c r="B377" s="978">
        <v>225</v>
      </c>
      <c r="C377" s="978">
        <v>225</v>
      </c>
      <c r="D377" s="983" t="s">
        <v>459</v>
      </c>
    </row>
    <row r="378" spans="1:4" ht="11.25" customHeight="1" x14ac:dyDescent="0.25">
      <c r="A378" s="1248"/>
      <c r="B378" s="978">
        <v>772.5</v>
      </c>
      <c r="C378" s="978">
        <v>712.5</v>
      </c>
      <c r="D378" s="983" t="s">
        <v>11</v>
      </c>
    </row>
    <row r="379" spans="1:4" ht="11.25" customHeight="1" x14ac:dyDescent="0.25">
      <c r="A379" s="1250" t="s">
        <v>510</v>
      </c>
      <c r="B379" s="977">
        <v>249</v>
      </c>
      <c r="C379" s="977">
        <v>249</v>
      </c>
      <c r="D379" s="982" t="s">
        <v>2109</v>
      </c>
    </row>
    <row r="380" spans="1:4" ht="11.25" customHeight="1" x14ac:dyDescent="0.25">
      <c r="A380" s="1248"/>
      <c r="B380" s="978">
        <v>111.27000000000001</v>
      </c>
      <c r="C380" s="978">
        <v>111.26400000000001</v>
      </c>
      <c r="D380" s="983" t="s">
        <v>2151</v>
      </c>
    </row>
    <row r="381" spans="1:4" ht="11.25" customHeight="1" x14ac:dyDescent="0.25">
      <c r="A381" s="1248"/>
      <c r="B381" s="978">
        <v>275</v>
      </c>
      <c r="C381" s="978">
        <v>275</v>
      </c>
      <c r="D381" s="983" t="s">
        <v>459</v>
      </c>
    </row>
    <row r="382" spans="1:4" ht="11.25" customHeight="1" x14ac:dyDescent="0.25">
      <c r="A382" s="1251"/>
      <c r="B382" s="979">
        <v>635.27</v>
      </c>
      <c r="C382" s="979">
        <v>635.26400000000001</v>
      </c>
      <c r="D382" s="984" t="s">
        <v>11</v>
      </c>
    </row>
    <row r="383" spans="1:4" ht="11.25" customHeight="1" x14ac:dyDescent="0.25">
      <c r="A383" s="1248" t="s">
        <v>511</v>
      </c>
      <c r="B383" s="978">
        <v>38</v>
      </c>
      <c r="C383" s="978">
        <v>38</v>
      </c>
      <c r="D383" s="983" t="s">
        <v>638</v>
      </c>
    </row>
    <row r="384" spans="1:4" ht="11.25" customHeight="1" x14ac:dyDescent="0.25">
      <c r="A384" s="1248"/>
      <c r="B384" s="978">
        <v>38</v>
      </c>
      <c r="C384" s="978">
        <v>38</v>
      </c>
      <c r="D384" s="983" t="s">
        <v>11</v>
      </c>
    </row>
    <row r="385" spans="1:4" ht="11.25" customHeight="1" x14ac:dyDescent="0.25">
      <c r="A385" s="1250" t="s">
        <v>762</v>
      </c>
      <c r="B385" s="977">
        <v>288</v>
      </c>
      <c r="C385" s="977">
        <v>288</v>
      </c>
      <c r="D385" s="982" t="s">
        <v>2115</v>
      </c>
    </row>
    <row r="386" spans="1:4" ht="11.25" customHeight="1" x14ac:dyDescent="0.25">
      <c r="A386" s="1248"/>
      <c r="B386" s="978">
        <v>225</v>
      </c>
      <c r="C386" s="978">
        <v>225</v>
      </c>
      <c r="D386" s="983" t="s">
        <v>459</v>
      </c>
    </row>
    <row r="387" spans="1:4" ht="11.25" customHeight="1" x14ac:dyDescent="0.25">
      <c r="A387" s="1251"/>
      <c r="B387" s="979">
        <v>513</v>
      </c>
      <c r="C387" s="979">
        <v>513</v>
      </c>
      <c r="D387" s="984" t="s">
        <v>11</v>
      </c>
    </row>
    <row r="388" spans="1:4" ht="11.25" customHeight="1" x14ac:dyDescent="0.25">
      <c r="A388" s="1248" t="s">
        <v>2152</v>
      </c>
      <c r="B388" s="978">
        <v>135</v>
      </c>
      <c r="C388" s="978">
        <v>135</v>
      </c>
      <c r="D388" s="983" t="s">
        <v>2105</v>
      </c>
    </row>
    <row r="389" spans="1:4" ht="11.25" customHeight="1" x14ac:dyDescent="0.25">
      <c r="A389" s="1248"/>
      <c r="B389" s="978">
        <v>300</v>
      </c>
      <c r="C389" s="978">
        <v>266.85500000000002</v>
      </c>
      <c r="D389" s="983" t="s">
        <v>2115</v>
      </c>
    </row>
    <row r="390" spans="1:4" ht="11.25" customHeight="1" x14ac:dyDescent="0.25">
      <c r="A390" s="1248"/>
      <c r="B390" s="978">
        <v>435</v>
      </c>
      <c r="C390" s="978">
        <v>401.85500000000002</v>
      </c>
      <c r="D390" s="983" t="s">
        <v>11</v>
      </c>
    </row>
    <row r="391" spans="1:4" ht="11.25" customHeight="1" x14ac:dyDescent="0.25">
      <c r="A391" s="1250" t="s">
        <v>769</v>
      </c>
      <c r="B391" s="977">
        <v>300</v>
      </c>
      <c r="C391" s="977">
        <v>300</v>
      </c>
      <c r="D391" s="982" t="s">
        <v>2115</v>
      </c>
    </row>
    <row r="392" spans="1:4" ht="11.25" customHeight="1" x14ac:dyDescent="0.25">
      <c r="A392" s="1251"/>
      <c r="B392" s="979">
        <v>300</v>
      </c>
      <c r="C392" s="979">
        <v>300</v>
      </c>
      <c r="D392" s="984" t="s">
        <v>11</v>
      </c>
    </row>
    <row r="393" spans="1:4" ht="11.25" customHeight="1" x14ac:dyDescent="0.25">
      <c r="A393" s="1248" t="s">
        <v>2153</v>
      </c>
      <c r="B393" s="978">
        <v>88.2</v>
      </c>
      <c r="C393" s="978">
        <v>88.2</v>
      </c>
      <c r="D393" s="983" t="s">
        <v>2105</v>
      </c>
    </row>
    <row r="394" spans="1:4" ht="11.25" customHeight="1" x14ac:dyDescent="0.25">
      <c r="A394" s="1248"/>
      <c r="B394" s="978">
        <v>88.2</v>
      </c>
      <c r="C394" s="978">
        <v>88.2</v>
      </c>
      <c r="D394" s="983" t="s">
        <v>11</v>
      </c>
    </row>
    <row r="395" spans="1:4" ht="11.25" customHeight="1" x14ac:dyDescent="0.25">
      <c r="A395" s="1250" t="s">
        <v>448</v>
      </c>
      <c r="B395" s="977">
        <v>2747</v>
      </c>
      <c r="C395" s="977">
        <v>2747</v>
      </c>
      <c r="D395" s="982" t="s">
        <v>2108</v>
      </c>
    </row>
    <row r="396" spans="1:4" ht="11.25" customHeight="1" x14ac:dyDescent="0.25">
      <c r="A396" s="1248"/>
      <c r="B396" s="978">
        <v>50</v>
      </c>
      <c r="C396" s="978">
        <v>50</v>
      </c>
      <c r="D396" s="983" t="s">
        <v>459</v>
      </c>
    </row>
    <row r="397" spans="1:4" ht="11.25" customHeight="1" x14ac:dyDescent="0.25">
      <c r="A397" s="1251"/>
      <c r="B397" s="979">
        <v>2797</v>
      </c>
      <c r="C397" s="979">
        <v>2797</v>
      </c>
      <c r="D397" s="984" t="s">
        <v>11</v>
      </c>
    </row>
    <row r="398" spans="1:4" ht="11.25" customHeight="1" x14ac:dyDescent="0.25">
      <c r="A398" s="1248" t="s">
        <v>2154</v>
      </c>
      <c r="B398" s="978">
        <v>115</v>
      </c>
      <c r="C398" s="978">
        <v>0</v>
      </c>
      <c r="D398" s="983" t="s">
        <v>2109</v>
      </c>
    </row>
    <row r="399" spans="1:4" ht="11.25" customHeight="1" x14ac:dyDescent="0.25">
      <c r="A399" s="1248"/>
      <c r="B399" s="978">
        <v>115</v>
      </c>
      <c r="C399" s="978">
        <v>0</v>
      </c>
      <c r="D399" s="983" t="s">
        <v>11</v>
      </c>
    </row>
    <row r="400" spans="1:4" ht="11.25" customHeight="1" x14ac:dyDescent="0.25">
      <c r="A400" s="1250" t="s">
        <v>796</v>
      </c>
      <c r="B400" s="977">
        <v>5000</v>
      </c>
      <c r="C400" s="977">
        <v>2376</v>
      </c>
      <c r="D400" s="982" t="s">
        <v>593</v>
      </c>
    </row>
    <row r="401" spans="1:4" ht="11.25" customHeight="1" x14ac:dyDescent="0.25">
      <c r="A401" s="1251"/>
      <c r="B401" s="979">
        <v>5000</v>
      </c>
      <c r="C401" s="979">
        <v>2376</v>
      </c>
      <c r="D401" s="984" t="s">
        <v>11</v>
      </c>
    </row>
    <row r="402" spans="1:4" ht="11.25" customHeight="1" x14ac:dyDescent="0.25">
      <c r="A402" s="1248" t="s">
        <v>549</v>
      </c>
      <c r="B402" s="978">
        <v>300</v>
      </c>
      <c r="C402" s="978">
        <v>235.41867999999999</v>
      </c>
      <c r="D402" s="983" t="s">
        <v>2115</v>
      </c>
    </row>
    <row r="403" spans="1:4" ht="11.25" customHeight="1" x14ac:dyDescent="0.25">
      <c r="A403" s="1248"/>
      <c r="B403" s="978">
        <v>65</v>
      </c>
      <c r="C403" s="978">
        <v>63.875</v>
      </c>
      <c r="D403" s="983" t="s">
        <v>2107</v>
      </c>
    </row>
    <row r="404" spans="1:4" ht="11.25" customHeight="1" x14ac:dyDescent="0.25">
      <c r="A404" s="1248"/>
      <c r="B404" s="978">
        <v>126.5</v>
      </c>
      <c r="C404" s="978">
        <v>72.5</v>
      </c>
      <c r="D404" s="983" t="s">
        <v>2109</v>
      </c>
    </row>
    <row r="405" spans="1:4" ht="11.25" customHeight="1" x14ac:dyDescent="0.25">
      <c r="A405" s="1248"/>
      <c r="B405" s="978">
        <v>108</v>
      </c>
      <c r="C405" s="978">
        <v>106.1</v>
      </c>
      <c r="D405" s="983" t="s">
        <v>2116</v>
      </c>
    </row>
    <row r="406" spans="1:4" ht="11.25" customHeight="1" x14ac:dyDescent="0.25">
      <c r="A406" s="1248"/>
      <c r="B406" s="978">
        <v>450</v>
      </c>
      <c r="C406" s="978">
        <v>225</v>
      </c>
      <c r="D406" s="983" t="s">
        <v>459</v>
      </c>
    </row>
    <row r="407" spans="1:4" ht="11.25" customHeight="1" x14ac:dyDescent="0.25">
      <c r="A407" s="1248"/>
      <c r="B407" s="978">
        <v>1049.5</v>
      </c>
      <c r="C407" s="978">
        <v>702.89368000000002</v>
      </c>
      <c r="D407" s="983" t="s">
        <v>11</v>
      </c>
    </row>
    <row r="408" spans="1:4" ht="11.25" customHeight="1" x14ac:dyDescent="0.25">
      <c r="A408" s="1250" t="s">
        <v>2155</v>
      </c>
      <c r="B408" s="977">
        <v>725.47</v>
      </c>
      <c r="C408" s="977">
        <v>561.84397999999999</v>
      </c>
      <c r="D408" s="982" t="s">
        <v>2128</v>
      </c>
    </row>
    <row r="409" spans="1:4" ht="11.25" customHeight="1" x14ac:dyDescent="0.25">
      <c r="A409" s="1248"/>
      <c r="B409" s="978">
        <v>275.89999999999998</v>
      </c>
      <c r="C409" s="978">
        <v>275.89999999999998</v>
      </c>
      <c r="D409" s="983" t="s">
        <v>2115</v>
      </c>
    </row>
    <row r="410" spans="1:4" ht="11.25" customHeight="1" x14ac:dyDescent="0.25">
      <c r="A410" s="1251"/>
      <c r="B410" s="979">
        <v>1001.37</v>
      </c>
      <c r="C410" s="979">
        <v>837.74397999999997</v>
      </c>
      <c r="D410" s="984" t="s">
        <v>11</v>
      </c>
    </row>
    <row r="411" spans="1:4" ht="11.25" customHeight="1" x14ac:dyDescent="0.25">
      <c r="A411" s="1250" t="s">
        <v>2156</v>
      </c>
      <c r="B411" s="977">
        <v>300</v>
      </c>
      <c r="C411" s="977">
        <v>300</v>
      </c>
      <c r="D411" s="982" t="s">
        <v>2115</v>
      </c>
    </row>
    <row r="412" spans="1:4" ht="11.25" customHeight="1" x14ac:dyDescent="0.25">
      <c r="A412" s="1251"/>
      <c r="B412" s="979">
        <v>300</v>
      </c>
      <c r="C412" s="979">
        <v>300</v>
      </c>
      <c r="D412" s="984" t="s">
        <v>11</v>
      </c>
    </row>
    <row r="413" spans="1:4" ht="11.25" customHeight="1" x14ac:dyDescent="0.25">
      <c r="A413" s="1250" t="s">
        <v>512</v>
      </c>
      <c r="B413" s="977">
        <v>70</v>
      </c>
      <c r="C413" s="977">
        <v>70</v>
      </c>
      <c r="D413" s="982" t="s">
        <v>2111</v>
      </c>
    </row>
    <row r="414" spans="1:4" ht="11.25" customHeight="1" x14ac:dyDescent="0.25">
      <c r="A414" s="1248"/>
      <c r="B414" s="978">
        <v>70.180000000000007</v>
      </c>
      <c r="C414" s="978">
        <v>70.180000000000007</v>
      </c>
      <c r="D414" s="983" t="s">
        <v>2105</v>
      </c>
    </row>
    <row r="415" spans="1:4" ht="11.25" customHeight="1" x14ac:dyDescent="0.25">
      <c r="A415" s="1248"/>
      <c r="B415" s="978">
        <v>300</v>
      </c>
      <c r="C415" s="978">
        <v>300</v>
      </c>
      <c r="D415" s="983" t="s">
        <v>2115</v>
      </c>
    </row>
    <row r="416" spans="1:4" ht="11.25" customHeight="1" x14ac:dyDescent="0.25">
      <c r="A416" s="1248"/>
      <c r="B416" s="978">
        <v>3000</v>
      </c>
      <c r="C416" s="978">
        <v>1500</v>
      </c>
      <c r="D416" s="983" t="s">
        <v>4191</v>
      </c>
    </row>
    <row r="417" spans="1:4" ht="11.25" customHeight="1" x14ac:dyDescent="0.25">
      <c r="A417" s="1248"/>
      <c r="B417" s="978">
        <v>225</v>
      </c>
      <c r="C417" s="978">
        <v>225</v>
      </c>
      <c r="D417" s="983" t="s">
        <v>459</v>
      </c>
    </row>
    <row r="418" spans="1:4" ht="11.25" customHeight="1" x14ac:dyDescent="0.25">
      <c r="A418" s="1251"/>
      <c r="B418" s="979">
        <v>3665.18</v>
      </c>
      <c r="C418" s="979">
        <v>2165.1800000000003</v>
      </c>
      <c r="D418" s="984" t="s">
        <v>11</v>
      </c>
    </row>
    <row r="419" spans="1:4" ht="11.25" customHeight="1" x14ac:dyDescent="0.25">
      <c r="A419" s="1248" t="s">
        <v>2157</v>
      </c>
      <c r="B419" s="978">
        <v>258.11</v>
      </c>
      <c r="C419" s="978">
        <v>258.10199999999998</v>
      </c>
      <c r="D419" s="983" t="s">
        <v>2105</v>
      </c>
    </row>
    <row r="420" spans="1:4" ht="11.25" customHeight="1" x14ac:dyDescent="0.25">
      <c r="A420" s="1248"/>
      <c r="B420" s="978">
        <v>253.5</v>
      </c>
      <c r="C420" s="978">
        <v>253.42746</v>
      </c>
      <c r="D420" s="983" t="s">
        <v>2115</v>
      </c>
    </row>
    <row r="421" spans="1:4" ht="11.25" customHeight="1" x14ac:dyDescent="0.25">
      <c r="A421" s="1248"/>
      <c r="B421" s="978">
        <v>286.2</v>
      </c>
      <c r="C421" s="978">
        <v>0</v>
      </c>
      <c r="D421" s="983" t="s">
        <v>2109</v>
      </c>
    </row>
    <row r="422" spans="1:4" ht="11.25" customHeight="1" x14ac:dyDescent="0.25">
      <c r="A422" s="1248"/>
      <c r="B422" s="978">
        <v>797.81</v>
      </c>
      <c r="C422" s="978">
        <v>511.52945999999997</v>
      </c>
      <c r="D422" s="983" t="s">
        <v>11</v>
      </c>
    </row>
    <row r="423" spans="1:4" ht="11.25" customHeight="1" x14ac:dyDescent="0.25">
      <c r="A423" s="1250" t="s">
        <v>2158</v>
      </c>
      <c r="B423" s="977">
        <v>109.3</v>
      </c>
      <c r="C423" s="977">
        <v>107.27</v>
      </c>
      <c r="D423" s="982" t="s">
        <v>2115</v>
      </c>
    </row>
    <row r="424" spans="1:4" ht="11.25" customHeight="1" x14ac:dyDescent="0.25">
      <c r="A424" s="1248"/>
      <c r="B424" s="978">
        <v>98</v>
      </c>
      <c r="C424" s="978">
        <v>98</v>
      </c>
      <c r="D424" s="983" t="s">
        <v>2109</v>
      </c>
    </row>
    <row r="425" spans="1:4" ht="11.25" customHeight="1" x14ac:dyDescent="0.25">
      <c r="A425" s="1251"/>
      <c r="B425" s="979">
        <v>207.3</v>
      </c>
      <c r="C425" s="979">
        <v>205.26999999999998</v>
      </c>
      <c r="D425" s="984" t="s">
        <v>11</v>
      </c>
    </row>
    <row r="426" spans="1:4" ht="11.25" customHeight="1" x14ac:dyDescent="0.25">
      <c r="A426" s="1248" t="s">
        <v>513</v>
      </c>
      <c r="B426" s="978">
        <v>85.2</v>
      </c>
      <c r="C426" s="978">
        <v>85.2</v>
      </c>
      <c r="D426" s="983" t="s">
        <v>2109</v>
      </c>
    </row>
    <row r="427" spans="1:4" ht="11.25" customHeight="1" x14ac:dyDescent="0.25">
      <c r="A427" s="1248"/>
      <c r="B427" s="978">
        <v>2100</v>
      </c>
      <c r="C427" s="978">
        <v>2100</v>
      </c>
      <c r="D427" s="983" t="s">
        <v>593</v>
      </c>
    </row>
    <row r="428" spans="1:4" ht="11.25" customHeight="1" x14ac:dyDescent="0.25">
      <c r="A428" s="1248"/>
      <c r="B428" s="978">
        <v>50</v>
      </c>
      <c r="C428" s="978">
        <v>50</v>
      </c>
      <c r="D428" s="983" t="s">
        <v>459</v>
      </c>
    </row>
    <row r="429" spans="1:4" ht="11.25" customHeight="1" x14ac:dyDescent="0.25">
      <c r="A429" s="1248"/>
      <c r="B429" s="978">
        <v>2235.1999999999998</v>
      </c>
      <c r="C429" s="978">
        <v>2235.1999999999998</v>
      </c>
      <c r="D429" s="983" t="s">
        <v>11</v>
      </c>
    </row>
    <row r="430" spans="1:4" ht="11.25" customHeight="1" x14ac:dyDescent="0.25">
      <c r="A430" s="1250" t="s">
        <v>514</v>
      </c>
      <c r="B430" s="977">
        <v>360</v>
      </c>
      <c r="C430" s="977">
        <v>300</v>
      </c>
      <c r="D430" s="982" t="s">
        <v>2115</v>
      </c>
    </row>
    <row r="431" spans="1:4" ht="11.25" customHeight="1" x14ac:dyDescent="0.25">
      <c r="A431" s="1251"/>
      <c r="B431" s="979">
        <v>360</v>
      </c>
      <c r="C431" s="979">
        <v>300</v>
      </c>
      <c r="D431" s="984" t="s">
        <v>11</v>
      </c>
    </row>
    <row r="432" spans="1:4" ht="11.25" customHeight="1" x14ac:dyDescent="0.25">
      <c r="A432" s="1248" t="s">
        <v>2159</v>
      </c>
      <c r="B432" s="978">
        <v>294.99</v>
      </c>
      <c r="C432" s="978">
        <v>294.99045000000001</v>
      </c>
      <c r="D432" s="983" t="s">
        <v>2115</v>
      </c>
    </row>
    <row r="433" spans="1:4" ht="11.25" customHeight="1" x14ac:dyDescent="0.25">
      <c r="A433" s="1248"/>
      <c r="B433" s="978">
        <v>804</v>
      </c>
      <c r="C433" s="978">
        <v>402</v>
      </c>
      <c r="D433" s="983" t="s">
        <v>4191</v>
      </c>
    </row>
    <row r="434" spans="1:4" ht="11.25" customHeight="1" x14ac:dyDescent="0.25">
      <c r="A434" s="1248"/>
      <c r="B434" s="978">
        <v>225</v>
      </c>
      <c r="C434" s="978">
        <v>225</v>
      </c>
      <c r="D434" s="983" t="s">
        <v>459</v>
      </c>
    </row>
    <row r="435" spans="1:4" ht="11.25" customHeight="1" x14ac:dyDescent="0.25">
      <c r="A435" s="1248"/>
      <c r="B435" s="978">
        <v>1323.99</v>
      </c>
      <c r="C435" s="978">
        <v>921.99045000000001</v>
      </c>
      <c r="D435" s="983" t="s">
        <v>11</v>
      </c>
    </row>
    <row r="436" spans="1:4" ht="11.25" customHeight="1" x14ac:dyDescent="0.25">
      <c r="A436" s="1250" t="s">
        <v>515</v>
      </c>
      <c r="B436" s="977">
        <v>260.3</v>
      </c>
      <c r="C436" s="977">
        <v>244.32532999999998</v>
      </c>
      <c r="D436" s="982" t="s">
        <v>2128</v>
      </c>
    </row>
    <row r="437" spans="1:4" ht="11.25" customHeight="1" x14ac:dyDescent="0.25">
      <c r="A437" s="1248"/>
      <c r="B437" s="978">
        <v>302.88</v>
      </c>
      <c r="C437" s="978">
        <v>302.87400000000002</v>
      </c>
      <c r="D437" s="983" t="s">
        <v>2115</v>
      </c>
    </row>
    <row r="438" spans="1:4" ht="11.25" customHeight="1" x14ac:dyDescent="0.25">
      <c r="A438" s="1248"/>
      <c r="B438" s="978">
        <v>25.4</v>
      </c>
      <c r="C438" s="978">
        <v>0</v>
      </c>
      <c r="D438" s="983" t="s">
        <v>2109</v>
      </c>
    </row>
    <row r="439" spans="1:4" ht="11.25" customHeight="1" x14ac:dyDescent="0.25">
      <c r="A439" s="1248"/>
      <c r="B439" s="978">
        <v>30</v>
      </c>
      <c r="C439" s="978">
        <v>30</v>
      </c>
      <c r="D439" s="983" t="s">
        <v>2112</v>
      </c>
    </row>
    <row r="440" spans="1:4" ht="11.25" customHeight="1" x14ac:dyDescent="0.25">
      <c r="A440" s="1248"/>
      <c r="B440" s="978">
        <v>562.5</v>
      </c>
      <c r="C440" s="978">
        <v>562.5</v>
      </c>
      <c r="D440" s="983" t="s">
        <v>668</v>
      </c>
    </row>
    <row r="441" spans="1:4" ht="11.25" customHeight="1" x14ac:dyDescent="0.25">
      <c r="A441" s="1248"/>
      <c r="B441" s="978">
        <v>50</v>
      </c>
      <c r="C441" s="978">
        <v>50</v>
      </c>
      <c r="D441" s="983" t="s">
        <v>459</v>
      </c>
    </row>
    <row r="442" spans="1:4" ht="11.25" customHeight="1" x14ac:dyDescent="0.25">
      <c r="A442" s="1251"/>
      <c r="B442" s="979">
        <v>1231.08</v>
      </c>
      <c r="C442" s="979">
        <v>1189.6993299999999</v>
      </c>
      <c r="D442" s="984" t="s">
        <v>11</v>
      </c>
    </row>
    <row r="443" spans="1:4" ht="11.25" customHeight="1" x14ac:dyDescent="0.25">
      <c r="A443" s="1248" t="s">
        <v>2160</v>
      </c>
      <c r="B443" s="978">
        <v>323.14</v>
      </c>
      <c r="C443" s="978">
        <v>323.13600000000002</v>
      </c>
      <c r="D443" s="983" t="s">
        <v>2115</v>
      </c>
    </row>
    <row r="444" spans="1:4" ht="11.25" customHeight="1" x14ac:dyDescent="0.25">
      <c r="A444" s="1248"/>
      <c r="B444" s="978">
        <v>4334</v>
      </c>
      <c r="C444" s="978">
        <v>4334</v>
      </c>
      <c r="D444" s="983" t="s">
        <v>2108</v>
      </c>
    </row>
    <row r="445" spans="1:4" ht="11.25" customHeight="1" x14ac:dyDescent="0.25">
      <c r="A445" s="1248"/>
      <c r="B445" s="978">
        <v>43.4</v>
      </c>
      <c r="C445" s="978">
        <v>0</v>
      </c>
      <c r="D445" s="983" t="s">
        <v>2109</v>
      </c>
    </row>
    <row r="446" spans="1:4" ht="11.25" customHeight="1" x14ac:dyDescent="0.25">
      <c r="A446" s="1248"/>
      <c r="B446" s="978">
        <v>4700.54</v>
      </c>
      <c r="C446" s="978">
        <v>4657.1360000000004</v>
      </c>
      <c r="D446" s="983" t="s">
        <v>11</v>
      </c>
    </row>
    <row r="447" spans="1:4" ht="11.25" customHeight="1" x14ac:dyDescent="0.25">
      <c r="A447" s="1250" t="s">
        <v>2161</v>
      </c>
      <c r="B447" s="977">
        <v>38.1</v>
      </c>
      <c r="C447" s="977">
        <v>38.1</v>
      </c>
      <c r="D447" s="982" t="s">
        <v>2106</v>
      </c>
    </row>
    <row r="448" spans="1:4" ht="11.25" customHeight="1" x14ac:dyDescent="0.25">
      <c r="A448" s="1248"/>
      <c r="B448" s="978">
        <v>50</v>
      </c>
      <c r="C448" s="978">
        <v>50</v>
      </c>
      <c r="D448" s="983" t="s">
        <v>2112</v>
      </c>
    </row>
    <row r="449" spans="1:4" ht="11.25" customHeight="1" x14ac:dyDescent="0.25">
      <c r="A449" s="1251"/>
      <c r="B449" s="979">
        <v>88.1</v>
      </c>
      <c r="C449" s="979">
        <v>88.1</v>
      </c>
      <c r="D449" s="984" t="s">
        <v>11</v>
      </c>
    </row>
    <row r="450" spans="1:4" ht="11.25" customHeight="1" x14ac:dyDescent="0.25">
      <c r="A450" s="1248" t="s">
        <v>516</v>
      </c>
      <c r="B450" s="978">
        <v>258</v>
      </c>
      <c r="C450" s="978">
        <v>258</v>
      </c>
      <c r="D450" s="983" t="s">
        <v>2115</v>
      </c>
    </row>
    <row r="451" spans="1:4" ht="11.25" customHeight="1" x14ac:dyDescent="0.25">
      <c r="A451" s="1248"/>
      <c r="B451" s="978">
        <v>180</v>
      </c>
      <c r="C451" s="978">
        <v>166.66499999999999</v>
      </c>
      <c r="D451" s="983" t="s">
        <v>2109</v>
      </c>
    </row>
    <row r="452" spans="1:4" ht="11.25" customHeight="1" x14ac:dyDescent="0.25">
      <c r="A452" s="1248"/>
      <c r="B452" s="978">
        <v>438</v>
      </c>
      <c r="C452" s="978">
        <v>424.66499999999996</v>
      </c>
      <c r="D452" s="983" t="s">
        <v>11</v>
      </c>
    </row>
    <row r="453" spans="1:4" ht="11.25" customHeight="1" x14ac:dyDescent="0.25">
      <c r="A453" s="1250" t="s">
        <v>763</v>
      </c>
      <c r="B453" s="977">
        <v>333.59000000000003</v>
      </c>
      <c r="C453" s="977">
        <v>156.83761999999999</v>
      </c>
      <c r="D453" s="982" t="s">
        <v>2115</v>
      </c>
    </row>
    <row r="454" spans="1:4" ht="11.25" customHeight="1" x14ac:dyDescent="0.25">
      <c r="A454" s="1248"/>
      <c r="B454" s="978">
        <v>500</v>
      </c>
      <c r="C454" s="978">
        <v>400</v>
      </c>
      <c r="D454" s="983" t="s">
        <v>2109</v>
      </c>
    </row>
    <row r="455" spans="1:4" ht="11.25" customHeight="1" x14ac:dyDescent="0.25">
      <c r="A455" s="1248"/>
      <c r="B455" s="978">
        <v>225</v>
      </c>
      <c r="C455" s="978">
        <v>225</v>
      </c>
      <c r="D455" s="983" t="s">
        <v>459</v>
      </c>
    </row>
    <row r="456" spans="1:4" ht="11.25" customHeight="1" x14ac:dyDescent="0.25">
      <c r="A456" s="1251"/>
      <c r="B456" s="979">
        <v>1058.5900000000001</v>
      </c>
      <c r="C456" s="979">
        <v>781.83762000000002</v>
      </c>
      <c r="D456" s="984" t="s">
        <v>11</v>
      </c>
    </row>
    <row r="457" spans="1:4" ht="11.25" customHeight="1" x14ac:dyDescent="0.25">
      <c r="A457" s="1250" t="s">
        <v>2162</v>
      </c>
      <c r="B457" s="977">
        <v>348.8</v>
      </c>
      <c r="C457" s="977">
        <v>0</v>
      </c>
      <c r="D457" s="982" t="s">
        <v>2109</v>
      </c>
    </row>
    <row r="458" spans="1:4" ht="11.25" customHeight="1" x14ac:dyDescent="0.25">
      <c r="A458" s="1251"/>
      <c r="B458" s="979">
        <v>348.8</v>
      </c>
      <c r="C458" s="979">
        <v>0</v>
      </c>
      <c r="D458" s="984" t="s">
        <v>11</v>
      </c>
    </row>
    <row r="459" spans="1:4" ht="11.25" customHeight="1" x14ac:dyDescent="0.25">
      <c r="A459" s="1250" t="s">
        <v>2163</v>
      </c>
      <c r="B459" s="977">
        <v>300</v>
      </c>
      <c r="C459" s="977">
        <v>271.00522999999998</v>
      </c>
      <c r="D459" s="982" t="s">
        <v>2115</v>
      </c>
    </row>
    <row r="460" spans="1:4" ht="11.25" customHeight="1" x14ac:dyDescent="0.25">
      <c r="A460" s="1251"/>
      <c r="B460" s="979">
        <v>300</v>
      </c>
      <c r="C460" s="979">
        <v>271.00522999999998</v>
      </c>
      <c r="D460" s="984" t="s">
        <v>11</v>
      </c>
    </row>
    <row r="461" spans="1:4" ht="11.25" customHeight="1" x14ac:dyDescent="0.25">
      <c r="A461" s="1248" t="s">
        <v>2164</v>
      </c>
      <c r="B461" s="978">
        <v>300</v>
      </c>
      <c r="C461" s="978">
        <v>300</v>
      </c>
      <c r="D461" s="983" t="s">
        <v>2115</v>
      </c>
    </row>
    <row r="462" spans="1:4" ht="11.25" customHeight="1" x14ac:dyDescent="0.25">
      <c r="A462" s="1248"/>
      <c r="B462" s="978">
        <v>44.4</v>
      </c>
      <c r="C462" s="978">
        <v>0</v>
      </c>
      <c r="D462" s="983" t="s">
        <v>2109</v>
      </c>
    </row>
    <row r="463" spans="1:4" ht="11.25" customHeight="1" x14ac:dyDescent="0.25">
      <c r="A463" s="1248"/>
      <c r="B463" s="978">
        <v>344.4</v>
      </c>
      <c r="C463" s="978">
        <v>300</v>
      </c>
      <c r="D463" s="983" t="s">
        <v>11</v>
      </c>
    </row>
    <row r="464" spans="1:4" ht="11.25" customHeight="1" x14ac:dyDescent="0.25">
      <c r="A464" s="1250" t="s">
        <v>517</v>
      </c>
      <c r="B464" s="977">
        <v>936</v>
      </c>
      <c r="C464" s="977">
        <v>468</v>
      </c>
      <c r="D464" s="982" t="s">
        <v>4191</v>
      </c>
    </row>
    <row r="465" spans="1:4" ht="11.25" customHeight="1" x14ac:dyDescent="0.25">
      <c r="A465" s="1248"/>
      <c r="B465" s="978">
        <v>1735.14</v>
      </c>
      <c r="C465" s="978">
        <v>1735.1389999999999</v>
      </c>
      <c r="D465" s="983" t="s">
        <v>2165</v>
      </c>
    </row>
    <row r="466" spans="1:4" ht="11.25" customHeight="1" x14ac:dyDescent="0.25">
      <c r="A466" s="1251"/>
      <c r="B466" s="979">
        <v>2671.1400000000003</v>
      </c>
      <c r="C466" s="979">
        <v>2203.1390000000001</v>
      </c>
      <c r="D466" s="984" t="s">
        <v>11</v>
      </c>
    </row>
    <row r="467" spans="1:4" ht="11.25" customHeight="1" x14ac:dyDescent="0.25">
      <c r="A467" s="1248" t="s">
        <v>2166</v>
      </c>
      <c r="B467" s="978">
        <v>300</v>
      </c>
      <c r="C467" s="978">
        <v>263.51400000000001</v>
      </c>
      <c r="D467" s="983" t="s">
        <v>2115</v>
      </c>
    </row>
    <row r="468" spans="1:4" ht="11.25" customHeight="1" x14ac:dyDescent="0.25">
      <c r="A468" s="1248"/>
      <c r="B468" s="978">
        <v>225</v>
      </c>
      <c r="C468" s="978">
        <v>0</v>
      </c>
      <c r="D468" s="983" t="s">
        <v>459</v>
      </c>
    </row>
    <row r="469" spans="1:4" ht="11.25" customHeight="1" x14ac:dyDescent="0.25">
      <c r="A469" s="1248"/>
      <c r="B469" s="978">
        <v>525</v>
      </c>
      <c r="C469" s="978">
        <v>263.51400000000001</v>
      </c>
      <c r="D469" s="983" t="s">
        <v>11</v>
      </c>
    </row>
    <row r="470" spans="1:4" ht="11.25" customHeight="1" x14ac:dyDescent="0.25">
      <c r="A470" s="1250" t="s">
        <v>3911</v>
      </c>
      <c r="B470" s="977">
        <v>230</v>
      </c>
      <c r="C470" s="977">
        <v>230</v>
      </c>
      <c r="D470" s="982" t="s">
        <v>2115</v>
      </c>
    </row>
    <row r="471" spans="1:4" ht="11.25" customHeight="1" x14ac:dyDescent="0.25">
      <c r="A471" s="1248"/>
      <c r="B471" s="978">
        <v>100</v>
      </c>
      <c r="C471" s="978">
        <v>78.545349999999999</v>
      </c>
      <c r="D471" s="983" t="s">
        <v>4203</v>
      </c>
    </row>
    <row r="472" spans="1:4" ht="11.25" customHeight="1" x14ac:dyDescent="0.25">
      <c r="A472" s="1251"/>
      <c r="B472" s="979">
        <v>330</v>
      </c>
      <c r="C472" s="979">
        <v>308.54534999999998</v>
      </c>
      <c r="D472" s="984" t="s">
        <v>11</v>
      </c>
    </row>
    <row r="473" spans="1:4" ht="11.25" customHeight="1" x14ac:dyDescent="0.25">
      <c r="A473" s="1248" t="s">
        <v>2167</v>
      </c>
      <c r="B473" s="978">
        <v>137</v>
      </c>
      <c r="C473" s="978">
        <v>137</v>
      </c>
      <c r="D473" s="983" t="s">
        <v>2110</v>
      </c>
    </row>
    <row r="474" spans="1:4" ht="11.25" customHeight="1" x14ac:dyDescent="0.25">
      <c r="A474" s="1248"/>
      <c r="B474" s="978">
        <v>137</v>
      </c>
      <c r="C474" s="978">
        <v>137</v>
      </c>
      <c r="D474" s="983" t="s">
        <v>11</v>
      </c>
    </row>
    <row r="475" spans="1:4" ht="11.25" customHeight="1" x14ac:dyDescent="0.25">
      <c r="A475" s="1250" t="s">
        <v>2168</v>
      </c>
      <c r="B475" s="977">
        <v>2487.1</v>
      </c>
      <c r="C475" s="977">
        <v>1342.3869399999999</v>
      </c>
      <c r="D475" s="982" t="s">
        <v>2128</v>
      </c>
    </row>
    <row r="476" spans="1:4" ht="11.25" customHeight="1" x14ac:dyDescent="0.25">
      <c r="A476" s="1248"/>
      <c r="B476" s="978">
        <v>97.5</v>
      </c>
      <c r="C476" s="978">
        <v>97.5</v>
      </c>
      <c r="D476" s="983" t="s">
        <v>2109</v>
      </c>
    </row>
    <row r="477" spans="1:4" ht="11.25" customHeight="1" x14ac:dyDescent="0.25">
      <c r="A477" s="1251"/>
      <c r="B477" s="979">
        <v>2584.6</v>
      </c>
      <c r="C477" s="979">
        <v>1439.8869399999999</v>
      </c>
      <c r="D477" s="984" t="s">
        <v>11</v>
      </c>
    </row>
    <row r="478" spans="1:4" ht="11.25" customHeight="1" x14ac:dyDescent="0.25">
      <c r="A478" s="1248" t="s">
        <v>2169</v>
      </c>
      <c r="B478" s="978">
        <v>300</v>
      </c>
      <c r="C478" s="978">
        <v>300</v>
      </c>
      <c r="D478" s="983" t="s">
        <v>2115</v>
      </c>
    </row>
    <row r="479" spans="1:4" ht="11.25" customHeight="1" x14ac:dyDescent="0.25">
      <c r="A479" s="1248"/>
      <c r="B479" s="978">
        <v>66.599999999999994</v>
      </c>
      <c r="C479" s="978">
        <v>0</v>
      </c>
      <c r="D479" s="983" t="s">
        <v>2109</v>
      </c>
    </row>
    <row r="480" spans="1:4" ht="11.25" customHeight="1" x14ac:dyDescent="0.25">
      <c r="A480" s="1248"/>
      <c r="B480" s="978">
        <v>366.6</v>
      </c>
      <c r="C480" s="978">
        <v>300</v>
      </c>
      <c r="D480" s="983" t="s">
        <v>11</v>
      </c>
    </row>
    <row r="481" spans="1:4" ht="11.25" customHeight="1" x14ac:dyDescent="0.25">
      <c r="A481" s="1250" t="s">
        <v>4204</v>
      </c>
      <c r="B481" s="977">
        <v>225</v>
      </c>
      <c r="C481" s="977">
        <v>225</v>
      </c>
      <c r="D481" s="982" t="s">
        <v>459</v>
      </c>
    </row>
    <row r="482" spans="1:4" ht="11.25" customHeight="1" x14ac:dyDescent="0.25">
      <c r="A482" s="1251"/>
      <c r="B482" s="979">
        <v>225</v>
      </c>
      <c r="C482" s="979">
        <v>225</v>
      </c>
      <c r="D482" s="984" t="s">
        <v>11</v>
      </c>
    </row>
    <row r="483" spans="1:4" ht="11.25" customHeight="1" x14ac:dyDescent="0.25">
      <c r="A483" s="1248" t="s">
        <v>518</v>
      </c>
      <c r="B483" s="978">
        <v>58.5</v>
      </c>
      <c r="C483" s="978">
        <v>0</v>
      </c>
      <c r="D483" s="983" t="s">
        <v>2109</v>
      </c>
    </row>
    <row r="484" spans="1:4" ht="11.25" customHeight="1" x14ac:dyDescent="0.25">
      <c r="A484" s="1248"/>
      <c r="B484" s="978">
        <v>34.049999999999997</v>
      </c>
      <c r="C484" s="978">
        <v>0</v>
      </c>
      <c r="D484" s="983" t="s">
        <v>2151</v>
      </c>
    </row>
    <row r="485" spans="1:4" ht="11.25" customHeight="1" x14ac:dyDescent="0.25">
      <c r="A485" s="1248"/>
      <c r="B485" s="978">
        <v>50</v>
      </c>
      <c r="C485" s="978">
        <v>50</v>
      </c>
      <c r="D485" s="983" t="s">
        <v>459</v>
      </c>
    </row>
    <row r="486" spans="1:4" ht="11.25" customHeight="1" x14ac:dyDescent="0.25">
      <c r="A486" s="1248"/>
      <c r="B486" s="978">
        <v>142.55000000000001</v>
      </c>
      <c r="C486" s="978">
        <v>50</v>
      </c>
      <c r="D486" s="983" t="s">
        <v>11</v>
      </c>
    </row>
    <row r="487" spans="1:4" ht="11.25" customHeight="1" x14ac:dyDescent="0.25">
      <c r="A487" s="1250" t="s">
        <v>455</v>
      </c>
      <c r="B487" s="977">
        <v>247</v>
      </c>
      <c r="C487" s="977">
        <v>156.82679999999999</v>
      </c>
      <c r="D487" s="982" t="s">
        <v>2115</v>
      </c>
    </row>
    <row r="488" spans="1:4" ht="11.25" customHeight="1" x14ac:dyDescent="0.25">
      <c r="A488" s="1251"/>
      <c r="B488" s="979">
        <v>247</v>
      </c>
      <c r="C488" s="979">
        <v>156.82679999999999</v>
      </c>
      <c r="D488" s="984" t="s">
        <v>11</v>
      </c>
    </row>
    <row r="489" spans="1:4" ht="11.25" customHeight="1" x14ac:dyDescent="0.25">
      <c r="A489" s="1248" t="s">
        <v>2170</v>
      </c>
      <c r="B489" s="978">
        <v>86</v>
      </c>
      <c r="C489" s="978">
        <v>56.158000000000001</v>
      </c>
      <c r="D489" s="983" t="s">
        <v>2109</v>
      </c>
    </row>
    <row r="490" spans="1:4" ht="11.25" customHeight="1" x14ac:dyDescent="0.25">
      <c r="A490" s="1248"/>
      <c r="B490" s="978">
        <v>90</v>
      </c>
      <c r="C490" s="978">
        <v>89.382999999999996</v>
      </c>
      <c r="D490" s="983" t="s">
        <v>452</v>
      </c>
    </row>
    <row r="491" spans="1:4" ht="11.25" customHeight="1" x14ac:dyDescent="0.25">
      <c r="A491" s="1248"/>
      <c r="B491" s="978">
        <v>176</v>
      </c>
      <c r="C491" s="978">
        <v>145.541</v>
      </c>
      <c r="D491" s="983" t="s">
        <v>11</v>
      </c>
    </row>
    <row r="492" spans="1:4" ht="11.25" customHeight="1" x14ac:dyDescent="0.25">
      <c r="A492" s="1250" t="s">
        <v>2171</v>
      </c>
      <c r="B492" s="977">
        <v>191.4</v>
      </c>
      <c r="C492" s="977">
        <v>191.4</v>
      </c>
      <c r="D492" s="982" t="s">
        <v>2115</v>
      </c>
    </row>
    <row r="493" spans="1:4" ht="11.25" customHeight="1" x14ac:dyDescent="0.25">
      <c r="A493" s="1251"/>
      <c r="B493" s="979">
        <v>191.4</v>
      </c>
      <c r="C493" s="979">
        <v>191.4</v>
      </c>
      <c r="D493" s="984" t="s">
        <v>11</v>
      </c>
    </row>
    <row r="494" spans="1:4" ht="11.25" customHeight="1" x14ac:dyDescent="0.25">
      <c r="A494" s="1248" t="s">
        <v>519</v>
      </c>
      <c r="B494" s="978">
        <v>300</v>
      </c>
      <c r="C494" s="978">
        <v>300</v>
      </c>
      <c r="D494" s="983" t="s">
        <v>2115</v>
      </c>
    </row>
    <row r="495" spans="1:4" ht="11.25" customHeight="1" x14ac:dyDescent="0.25">
      <c r="A495" s="1248"/>
      <c r="B495" s="978">
        <v>439.11</v>
      </c>
      <c r="C495" s="978">
        <v>282.65600000000001</v>
      </c>
      <c r="D495" s="983" t="s">
        <v>2151</v>
      </c>
    </row>
    <row r="496" spans="1:4" ht="11.25" customHeight="1" x14ac:dyDescent="0.25">
      <c r="A496" s="1248"/>
      <c r="B496" s="978">
        <v>50</v>
      </c>
      <c r="C496" s="978">
        <v>50</v>
      </c>
      <c r="D496" s="983" t="s">
        <v>459</v>
      </c>
    </row>
    <row r="497" spans="1:4" ht="11.25" customHeight="1" x14ac:dyDescent="0.25">
      <c r="A497" s="1248"/>
      <c r="B497" s="978">
        <v>789.11</v>
      </c>
      <c r="C497" s="978">
        <v>632.65599999999995</v>
      </c>
      <c r="D497" s="983" t="s">
        <v>11</v>
      </c>
    </row>
    <row r="498" spans="1:4" ht="11.25" customHeight="1" x14ac:dyDescent="0.25">
      <c r="A498" s="1250" t="s">
        <v>3779</v>
      </c>
      <c r="B498" s="977">
        <v>225</v>
      </c>
      <c r="C498" s="977">
        <v>0</v>
      </c>
      <c r="D498" s="982" t="s">
        <v>459</v>
      </c>
    </row>
    <row r="499" spans="1:4" ht="11.25" customHeight="1" x14ac:dyDescent="0.25">
      <c r="A499" s="1251"/>
      <c r="B499" s="979">
        <v>225</v>
      </c>
      <c r="C499" s="979">
        <v>0</v>
      </c>
      <c r="D499" s="984" t="s">
        <v>11</v>
      </c>
    </row>
    <row r="500" spans="1:4" ht="11.25" customHeight="1" x14ac:dyDescent="0.25">
      <c r="A500" s="1248" t="s">
        <v>2172</v>
      </c>
      <c r="B500" s="978">
        <v>51</v>
      </c>
      <c r="C500" s="978">
        <v>0</v>
      </c>
      <c r="D500" s="983" t="s">
        <v>2109</v>
      </c>
    </row>
    <row r="501" spans="1:4" ht="11.25" customHeight="1" x14ac:dyDescent="0.25">
      <c r="A501" s="1248"/>
      <c r="B501" s="978">
        <v>51</v>
      </c>
      <c r="C501" s="978">
        <v>0</v>
      </c>
      <c r="D501" s="983" t="s">
        <v>11</v>
      </c>
    </row>
    <row r="502" spans="1:4" ht="11.25" customHeight="1" x14ac:dyDescent="0.25">
      <c r="A502" s="1250" t="s">
        <v>520</v>
      </c>
      <c r="B502" s="977">
        <v>300</v>
      </c>
      <c r="C502" s="977">
        <v>240</v>
      </c>
      <c r="D502" s="982" t="s">
        <v>2115</v>
      </c>
    </row>
    <row r="503" spans="1:4" ht="11.25" customHeight="1" x14ac:dyDescent="0.25">
      <c r="A503" s="1248"/>
      <c r="B503" s="978">
        <v>50</v>
      </c>
      <c r="C503" s="978">
        <v>50</v>
      </c>
      <c r="D503" s="983" t="s">
        <v>459</v>
      </c>
    </row>
    <row r="504" spans="1:4" ht="11.25" customHeight="1" x14ac:dyDescent="0.25">
      <c r="A504" s="1251"/>
      <c r="B504" s="979">
        <v>350</v>
      </c>
      <c r="C504" s="979">
        <v>290</v>
      </c>
      <c r="D504" s="984" t="s">
        <v>11</v>
      </c>
    </row>
    <row r="505" spans="1:4" ht="11.25" customHeight="1" x14ac:dyDescent="0.25">
      <c r="A505" s="1248" t="s">
        <v>521</v>
      </c>
      <c r="B505" s="978">
        <v>99</v>
      </c>
      <c r="C505" s="978">
        <v>0</v>
      </c>
      <c r="D505" s="983" t="s">
        <v>2109</v>
      </c>
    </row>
    <row r="506" spans="1:4" ht="11.25" customHeight="1" x14ac:dyDescent="0.25">
      <c r="A506" s="1248"/>
      <c r="B506" s="978">
        <v>225</v>
      </c>
      <c r="C506" s="978">
        <v>225</v>
      </c>
      <c r="D506" s="983" t="s">
        <v>459</v>
      </c>
    </row>
    <row r="507" spans="1:4" ht="11.25" customHeight="1" x14ac:dyDescent="0.25">
      <c r="A507" s="1248"/>
      <c r="B507" s="978">
        <v>324</v>
      </c>
      <c r="C507" s="978">
        <v>225</v>
      </c>
      <c r="D507" s="983" t="s">
        <v>11</v>
      </c>
    </row>
    <row r="508" spans="1:4" ht="11.25" customHeight="1" x14ac:dyDescent="0.25">
      <c r="A508" s="1250" t="s">
        <v>2173</v>
      </c>
      <c r="B508" s="977">
        <v>300</v>
      </c>
      <c r="C508" s="977">
        <v>300</v>
      </c>
      <c r="D508" s="982" t="s">
        <v>2115</v>
      </c>
    </row>
    <row r="509" spans="1:4" ht="11.25" customHeight="1" x14ac:dyDescent="0.25">
      <c r="A509" s="1251"/>
      <c r="B509" s="979">
        <v>300</v>
      </c>
      <c r="C509" s="979">
        <v>300</v>
      </c>
      <c r="D509" s="984" t="s">
        <v>11</v>
      </c>
    </row>
    <row r="510" spans="1:4" ht="11.25" customHeight="1" x14ac:dyDescent="0.25">
      <c r="A510" s="1248" t="s">
        <v>2174</v>
      </c>
      <c r="B510" s="978">
        <v>300</v>
      </c>
      <c r="C510" s="978">
        <v>295.68993999999998</v>
      </c>
      <c r="D510" s="983" t="s">
        <v>2115</v>
      </c>
    </row>
    <row r="511" spans="1:4" ht="11.25" customHeight="1" x14ac:dyDescent="0.25">
      <c r="A511" s="1248"/>
      <c r="B511" s="978">
        <v>300</v>
      </c>
      <c r="C511" s="978">
        <v>295.68993999999998</v>
      </c>
      <c r="D511" s="983" t="s">
        <v>11</v>
      </c>
    </row>
    <row r="512" spans="1:4" ht="11.25" customHeight="1" x14ac:dyDescent="0.25">
      <c r="A512" s="1250" t="s">
        <v>2175</v>
      </c>
      <c r="B512" s="977">
        <v>187.5</v>
      </c>
      <c r="C512" s="977">
        <v>0</v>
      </c>
      <c r="D512" s="982" t="s">
        <v>2109</v>
      </c>
    </row>
    <row r="513" spans="1:4" ht="11.25" customHeight="1" x14ac:dyDescent="0.25">
      <c r="A513" s="1251"/>
      <c r="B513" s="979">
        <v>187.5</v>
      </c>
      <c r="C513" s="979">
        <v>0</v>
      </c>
      <c r="D513" s="984" t="s">
        <v>11</v>
      </c>
    </row>
    <row r="514" spans="1:4" ht="11.25" customHeight="1" x14ac:dyDescent="0.25">
      <c r="A514" s="1248" t="s">
        <v>2176</v>
      </c>
      <c r="B514" s="978">
        <v>225</v>
      </c>
      <c r="C514" s="978">
        <v>225</v>
      </c>
      <c r="D514" s="983" t="s">
        <v>2105</v>
      </c>
    </row>
    <row r="515" spans="1:4" ht="11.25" customHeight="1" x14ac:dyDescent="0.25">
      <c r="A515" s="1248"/>
      <c r="B515" s="978">
        <v>300</v>
      </c>
      <c r="C515" s="978">
        <v>70.605999999999995</v>
      </c>
      <c r="D515" s="983" t="s">
        <v>2115</v>
      </c>
    </row>
    <row r="516" spans="1:4" ht="11.25" customHeight="1" x14ac:dyDescent="0.25">
      <c r="A516" s="1248"/>
      <c r="B516" s="978">
        <v>525</v>
      </c>
      <c r="C516" s="978">
        <v>295.60599999999999</v>
      </c>
      <c r="D516" s="983" t="s">
        <v>11</v>
      </c>
    </row>
    <row r="517" spans="1:4" ht="11.25" customHeight="1" x14ac:dyDescent="0.25">
      <c r="A517" s="1250" t="s">
        <v>4205</v>
      </c>
      <c r="B517" s="977">
        <v>290</v>
      </c>
      <c r="C517" s="977">
        <v>290</v>
      </c>
      <c r="D517" s="982" t="s">
        <v>2115</v>
      </c>
    </row>
    <row r="518" spans="1:4" ht="11.25" customHeight="1" x14ac:dyDescent="0.25">
      <c r="A518" s="1251"/>
      <c r="B518" s="979">
        <v>290</v>
      </c>
      <c r="C518" s="979">
        <v>290</v>
      </c>
      <c r="D518" s="984" t="s">
        <v>11</v>
      </c>
    </row>
    <row r="519" spans="1:4" ht="11.25" customHeight="1" x14ac:dyDescent="0.25">
      <c r="A519" s="1248" t="s">
        <v>2177</v>
      </c>
      <c r="B519" s="978">
        <v>162</v>
      </c>
      <c r="C519" s="978">
        <v>0</v>
      </c>
      <c r="D519" s="983" t="s">
        <v>2109</v>
      </c>
    </row>
    <row r="520" spans="1:4" ht="11.25" customHeight="1" x14ac:dyDescent="0.25">
      <c r="A520" s="1248"/>
      <c r="B520" s="978">
        <v>350</v>
      </c>
      <c r="C520" s="978">
        <v>330.70615000000004</v>
      </c>
      <c r="D520" s="983" t="s">
        <v>2110</v>
      </c>
    </row>
    <row r="521" spans="1:4" ht="11.25" customHeight="1" x14ac:dyDescent="0.25">
      <c r="A521" s="1248"/>
      <c r="B521" s="978">
        <v>512</v>
      </c>
      <c r="C521" s="978">
        <v>330.70615000000004</v>
      </c>
      <c r="D521" s="983" t="s">
        <v>11</v>
      </c>
    </row>
    <row r="522" spans="1:4" ht="11.25" customHeight="1" x14ac:dyDescent="0.25">
      <c r="A522" s="1250" t="s">
        <v>2178</v>
      </c>
      <c r="B522" s="977">
        <v>452</v>
      </c>
      <c r="C522" s="977">
        <v>226</v>
      </c>
      <c r="D522" s="982" t="s">
        <v>4191</v>
      </c>
    </row>
    <row r="523" spans="1:4" ht="11.25" customHeight="1" x14ac:dyDescent="0.25">
      <c r="A523" s="1251"/>
      <c r="B523" s="979">
        <v>452</v>
      </c>
      <c r="C523" s="979">
        <v>226</v>
      </c>
      <c r="D523" s="984" t="s">
        <v>11</v>
      </c>
    </row>
    <row r="524" spans="1:4" ht="11.25" customHeight="1" x14ac:dyDescent="0.25">
      <c r="A524" s="1248" t="s">
        <v>522</v>
      </c>
      <c r="B524" s="978">
        <v>153.5</v>
      </c>
      <c r="C524" s="978">
        <v>82.45</v>
      </c>
      <c r="D524" s="983" t="s">
        <v>2109</v>
      </c>
    </row>
    <row r="525" spans="1:4" ht="11.25" customHeight="1" x14ac:dyDescent="0.25">
      <c r="A525" s="1248"/>
      <c r="B525" s="978">
        <v>153.5</v>
      </c>
      <c r="C525" s="978">
        <v>82.45</v>
      </c>
      <c r="D525" s="983" t="s">
        <v>11</v>
      </c>
    </row>
    <row r="526" spans="1:4" ht="11.25" customHeight="1" x14ac:dyDescent="0.25">
      <c r="A526" s="1250" t="s">
        <v>456</v>
      </c>
      <c r="B526" s="977">
        <v>135</v>
      </c>
      <c r="C526" s="977">
        <v>132.73400000000001</v>
      </c>
      <c r="D526" s="982" t="s">
        <v>2107</v>
      </c>
    </row>
    <row r="527" spans="1:4" ht="11.25" customHeight="1" x14ac:dyDescent="0.25">
      <c r="A527" s="1248"/>
      <c r="B527" s="978">
        <v>44.56</v>
      </c>
      <c r="C527" s="978">
        <v>44.5565</v>
      </c>
      <c r="D527" s="983" t="s">
        <v>2109</v>
      </c>
    </row>
    <row r="528" spans="1:4" ht="11.25" customHeight="1" x14ac:dyDescent="0.25">
      <c r="A528" s="1248"/>
      <c r="B528" s="978">
        <v>949.05</v>
      </c>
      <c r="C528" s="978">
        <v>774.61410999999998</v>
      </c>
      <c r="D528" s="983" t="s">
        <v>459</v>
      </c>
    </row>
    <row r="529" spans="1:4" ht="11.25" customHeight="1" x14ac:dyDescent="0.25">
      <c r="A529" s="1251"/>
      <c r="B529" s="979">
        <v>1128.6099999999999</v>
      </c>
      <c r="C529" s="979">
        <v>951.90461000000005</v>
      </c>
      <c r="D529" s="984" t="s">
        <v>11</v>
      </c>
    </row>
    <row r="530" spans="1:4" ht="11.25" customHeight="1" x14ac:dyDescent="0.25">
      <c r="A530" s="1248" t="s">
        <v>523</v>
      </c>
      <c r="B530" s="978">
        <v>225</v>
      </c>
      <c r="C530" s="978">
        <v>225</v>
      </c>
      <c r="D530" s="983" t="s">
        <v>459</v>
      </c>
    </row>
    <row r="531" spans="1:4" ht="11.25" customHeight="1" x14ac:dyDescent="0.25">
      <c r="A531" s="1248"/>
      <c r="B531" s="978">
        <v>225</v>
      </c>
      <c r="C531" s="978">
        <v>225</v>
      </c>
      <c r="D531" s="983" t="s">
        <v>11</v>
      </c>
    </row>
    <row r="532" spans="1:4" ht="11.25" customHeight="1" x14ac:dyDescent="0.25">
      <c r="A532" s="1250" t="s">
        <v>2179</v>
      </c>
      <c r="B532" s="977">
        <v>299.89999999999998</v>
      </c>
      <c r="C532" s="977">
        <v>299.89999999999998</v>
      </c>
      <c r="D532" s="982" t="s">
        <v>2115</v>
      </c>
    </row>
    <row r="533" spans="1:4" ht="11.25" customHeight="1" x14ac:dyDescent="0.25">
      <c r="A533" s="1248"/>
      <c r="B533" s="978">
        <v>225</v>
      </c>
      <c r="C533" s="978">
        <v>225</v>
      </c>
      <c r="D533" s="983" t="s">
        <v>459</v>
      </c>
    </row>
    <row r="534" spans="1:4" ht="11.25" customHeight="1" x14ac:dyDescent="0.25">
      <c r="A534" s="1251"/>
      <c r="B534" s="979">
        <v>524.9</v>
      </c>
      <c r="C534" s="979">
        <v>524.9</v>
      </c>
      <c r="D534" s="984" t="s">
        <v>11</v>
      </c>
    </row>
    <row r="535" spans="1:4" ht="11.25" customHeight="1" x14ac:dyDescent="0.25">
      <c r="A535" s="1248" t="s">
        <v>2180</v>
      </c>
      <c r="B535" s="978">
        <v>50</v>
      </c>
      <c r="C535" s="978">
        <v>50</v>
      </c>
      <c r="D535" s="983" t="s">
        <v>2112</v>
      </c>
    </row>
    <row r="536" spans="1:4" ht="11.25" customHeight="1" x14ac:dyDescent="0.25">
      <c r="A536" s="1248"/>
      <c r="B536" s="978">
        <v>50</v>
      </c>
      <c r="C536" s="978">
        <v>50</v>
      </c>
      <c r="D536" s="983" t="s">
        <v>11</v>
      </c>
    </row>
    <row r="537" spans="1:4" ht="11.25" customHeight="1" x14ac:dyDescent="0.25">
      <c r="A537" s="1250" t="s">
        <v>764</v>
      </c>
      <c r="B537" s="977">
        <v>486</v>
      </c>
      <c r="C537" s="977">
        <v>0</v>
      </c>
      <c r="D537" s="982" t="s">
        <v>446</v>
      </c>
    </row>
    <row r="538" spans="1:4" ht="11.25" customHeight="1" x14ac:dyDescent="0.25">
      <c r="A538" s="1248"/>
      <c r="B538" s="978">
        <v>225</v>
      </c>
      <c r="C538" s="978">
        <v>225</v>
      </c>
      <c r="D538" s="983" t="s">
        <v>459</v>
      </c>
    </row>
    <row r="539" spans="1:4" ht="11.25" customHeight="1" x14ac:dyDescent="0.25">
      <c r="A539" s="1251"/>
      <c r="B539" s="979">
        <v>711</v>
      </c>
      <c r="C539" s="979">
        <v>225</v>
      </c>
      <c r="D539" s="984" t="s">
        <v>11</v>
      </c>
    </row>
    <row r="540" spans="1:4" ht="11.25" customHeight="1" x14ac:dyDescent="0.25">
      <c r="A540" s="1248" t="s">
        <v>4206</v>
      </c>
      <c r="B540" s="978">
        <v>300</v>
      </c>
      <c r="C540" s="978">
        <v>240</v>
      </c>
      <c r="D540" s="983" t="s">
        <v>2115</v>
      </c>
    </row>
    <row r="541" spans="1:4" ht="11.25" customHeight="1" x14ac:dyDescent="0.25">
      <c r="A541" s="1248"/>
      <c r="B541" s="978">
        <v>300</v>
      </c>
      <c r="C541" s="978">
        <v>240</v>
      </c>
      <c r="D541" s="983" t="s">
        <v>11</v>
      </c>
    </row>
    <row r="542" spans="1:4" ht="11.25" customHeight="1" x14ac:dyDescent="0.25">
      <c r="A542" s="1250" t="s">
        <v>2181</v>
      </c>
      <c r="B542" s="977">
        <v>300</v>
      </c>
      <c r="C542" s="977">
        <v>240</v>
      </c>
      <c r="D542" s="982" t="s">
        <v>2115</v>
      </c>
    </row>
    <row r="543" spans="1:4" ht="11.25" customHeight="1" x14ac:dyDescent="0.25">
      <c r="A543" s="1251"/>
      <c r="B543" s="979">
        <v>300</v>
      </c>
      <c r="C543" s="979">
        <v>240</v>
      </c>
      <c r="D543" s="984" t="s">
        <v>11</v>
      </c>
    </row>
    <row r="544" spans="1:4" ht="11.25" customHeight="1" x14ac:dyDescent="0.25">
      <c r="A544" s="1248" t="s">
        <v>524</v>
      </c>
      <c r="B544" s="978">
        <v>240</v>
      </c>
      <c r="C544" s="978">
        <v>240</v>
      </c>
      <c r="D544" s="983" t="s">
        <v>2115</v>
      </c>
    </row>
    <row r="545" spans="1:4" ht="11.25" customHeight="1" x14ac:dyDescent="0.25">
      <c r="A545" s="1248"/>
      <c r="B545" s="978">
        <v>6190</v>
      </c>
      <c r="C545" s="978">
        <v>6190</v>
      </c>
      <c r="D545" s="983" t="s">
        <v>2108</v>
      </c>
    </row>
    <row r="546" spans="1:4" ht="11.25" customHeight="1" x14ac:dyDescent="0.25">
      <c r="A546" s="1248"/>
      <c r="B546" s="978">
        <v>6430</v>
      </c>
      <c r="C546" s="978">
        <v>6430</v>
      </c>
      <c r="D546" s="983" t="s">
        <v>11</v>
      </c>
    </row>
    <row r="547" spans="1:4" ht="11.25" customHeight="1" x14ac:dyDescent="0.25">
      <c r="A547" s="1250" t="s">
        <v>525</v>
      </c>
      <c r="B547" s="977">
        <v>135</v>
      </c>
      <c r="C547" s="977">
        <v>125.494</v>
      </c>
      <c r="D547" s="982" t="s">
        <v>2107</v>
      </c>
    </row>
    <row r="548" spans="1:4" ht="11.25" customHeight="1" x14ac:dyDescent="0.25">
      <c r="A548" s="1251"/>
      <c r="B548" s="979">
        <v>135</v>
      </c>
      <c r="C548" s="979">
        <v>125.494</v>
      </c>
      <c r="D548" s="984" t="s">
        <v>11</v>
      </c>
    </row>
    <row r="549" spans="1:4" ht="11.25" customHeight="1" x14ac:dyDescent="0.25">
      <c r="A549" s="1250" t="s">
        <v>765</v>
      </c>
      <c r="B549" s="977">
        <v>963</v>
      </c>
      <c r="C549" s="977">
        <v>481.5</v>
      </c>
      <c r="D549" s="982" t="s">
        <v>4191</v>
      </c>
    </row>
    <row r="550" spans="1:4" ht="11.25" customHeight="1" x14ac:dyDescent="0.25">
      <c r="A550" s="1248"/>
      <c r="B550" s="978">
        <v>225</v>
      </c>
      <c r="C550" s="978">
        <v>225</v>
      </c>
      <c r="D550" s="983" t="s">
        <v>459</v>
      </c>
    </row>
    <row r="551" spans="1:4" ht="11.25" customHeight="1" x14ac:dyDescent="0.25">
      <c r="A551" s="1251"/>
      <c r="B551" s="979">
        <v>1188</v>
      </c>
      <c r="C551" s="979">
        <v>706.5</v>
      </c>
      <c r="D551" s="984" t="s">
        <v>11</v>
      </c>
    </row>
    <row r="552" spans="1:4" ht="11.25" customHeight="1" x14ac:dyDescent="0.25">
      <c r="A552" s="1250" t="s">
        <v>2182</v>
      </c>
      <c r="B552" s="977">
        <v>552.69000000000005</v>
      </c>
      <c r="C552" s="977">
        <v>552.69000000000005</v>
      </c>
      <c r="D552" s="982" t="s">
        <v>2105</v>
      </c>
    </row>
    <row r="553" spans="1:4" ht="11.25" customHeight="1" x14ac:dyDescent="0.25">
      <c r="A553" s="1248"/>
      <c r="B553" s="978">
        <v>33.18</v>
      </c>
      <c r="C553" s="978">
        <v>33.169499999999999</v>
      </c>
      <c r="D553" s="983" t="s">
        <v>3993</v>
      </c>
    </row>
    <row r="554" spans="1:4" ht="11.25" customHeight="1" x14ac:dyDescent="0.25">
      <c r="A554" s="1251"/>
      <c r="B554" s="979">
        <v>585.87</v>
      </c>
      <c r="C554" s="979">
        <v>585.85950000000003</v>
      </c>
      <c r="D554" s="984" t="s">
        <v>11</v>
      </c>
    </row>
    <row r="555" spans="1:4" ht="11.25" customHeight="1" x14ac:dyDescent="0.25">
      <c r="A555" s="1248" t="s">
        <v>4207</v>
      </c>
      <c r="B555" s="978">
        <v>158.5</v>
      </c>
      <c r="C555" s="978">
        <v>126.8</v>
      </c>
      <c r="D555" s="983" t="s">
        <v>2115</v>
      </c>
    </row>
    <row r="556" spans="1:4" ht="11.25" customHeight="1" x14ac:dyDescent="0.25">
      <c r="A556" s="1248"/>
      <c r="B556" s="978">
        <v>500</v>
      </c>
      <c r="C556" s="978">
        <v>400</v>
      </c>
      <c r="D556" s="983" t="s">
        <v>2109</v>
      </c>
    </row>
    <row r="557" spans="1:4" ht="11.25" customHeight="1" x14ac:dyDescent="0.25">
      <c r="A557" s="1248"/>
      <c r="B557" s="978">
        <v>658.5</v>
      </c>
      <c r="C557" s="978">
        <v>526.79999999999995</v>
      </c>
      <c r="D557" s="983" t="s">
        <v>11</v>
      </c>
    </row>
    <row r="558" spans="1:4" ht="11.25" customHeight="1" x14ac:dyDescent="0.25">
      <c r="A558" s="1250" t="s">
        <v>4208</v>
      </c>
      <c r="B558" s="977">
        <v>300</v>
      </c>
      <c r="C558" s="977">
        <v>240</v>
      </c>
      <c r="D558" s="982" t="s">
        <v>2115</v>
      </c>
    </row>
    <row r="559" spans="1:4" ht="11.25" customHeight="1" x14ac:dyDescent="0.25">
      <c r="A559" s="1251"/>
      <c r="B559" s="979">
        <v>300</v>
      </c>
      <c r="C559" s="979">
        <v>240</v>
      </c>
      <c r="D559" s="984" t="s">
        <v>11</v>
      </c>
    </row>
    <row r="560" spans="1:4" ht="11.25" customHeight="1" x14ac:dyDescent="0.25">
      <c r="A560" s="1248" t="s">
        <v>2183</v>
      </c>
      <c r="B560" s="978">
        <v>56.43</v>
      </c>
      <c r="C560" s="978">
        <v>56.43</v>
      </c>
      <c r="D560" s="983" t="s">
        <v>2109</v>
      </c>
    </row>
    <row r="561" spans="1:4" ht="11.25" customHeight="1" x14ac:dyDescent="0.25">
      <c r="A561" s="1248"/>
      <c r="B561" s="978">
        <v>56.43</v>
      </c>
      <c r="C561" s="978">
        <v>56.43</v>
      </c>
      <c r="D561" s="983" t="s">
        <v>11</v>
      </c>
    </row>
    <row r="562" spans="1:4" ht="11.25" customHeight="1" x14ac:dyDescent="0.25">
      <c r="A562" s="1250" t="s">
        <v>669</v>
      </c>
      <c r="B562" s="977">
        <v>90</v>
      </c>
      <c r="C562" s="977">
        <v>0</v>
      </c>
      <c r="D562" s="982" t="s">
        <v>2109</v>
      </c>
    </row>
    <row r="563" spans="1:4" ht="11.25" customHeight="1" x14ac:dyDescent="0.25">
      <c r="A563" s="1248"/>
      <c r="B563" s="978">
        <v>96</v>
      </c>
      <c r="C563" s="978">
        <v>96</v>
      </c>
      <c r="D563" s="983" t="s">
        <v>2116</v>
      </c>
    </row>
    <row r="564" spans="1:4" ht="11.25" customHeight="1" x14ac:dyDescent="0.25">
      <c r="A564" s="1251"/>
      <c r="B564" s="979">
        <v>186</v>
      </c>
      <c r="C564" s="979">
        <v>96</v>
      </c>
      <c r="D564" s="984" t="s">
        <v>11</v>
      </c>
    </row>
    <row r="565" spans="1:4" ht="11.25" customHeight="1" x14ac:dyDescent="0.25">
      <c r="A565" s="1248" t="s">
        <v>526</v>
      </c>
      <c r="B565" s="978">
        <v>239</v>
      </c>
      <c r="C565" s="978">
        <v>212.72399999999999</v>
      </c>
      <c r="D565" s="983" t="s">
        <v>2115</v>
      </c>
    </row>
    <row r="566" spans="1:4" ht="11.25" customHeight="1" x14ac:dyDescent="0.25">
      <c r="A566" s="1248"/>
      <c r="B566" s="978">
        <v>95</v>
      </c>
      <c r="C566" s="978">
        <v>95</v>
      </c>
      <c r="D566" s="983" t="s">
        <v>2109</v>
      </c>
    </row>
    <row r="567" spans="1:4" ht="11.25" customHeight="1" x14ac:dyDescent="0.25">
      <c r="A567" s="1248"/>
      <c r="B567" s="978">
        <v>225</v>
      </c>
      <c r="C567" s="978">
        <v>225</v>
      </c>
      <c r="D567" s="983" t="s">
        <v>459</v>
      </c>
    </row>
    <row r="568" spans="1:4" ht="11.25" customHeight="1" x14ac:dyDescent="0.25">
      <c r="A568" s="1248"/>
      <c r="B568" s="978">
        <v>559</v>
      </c>
      <c r="C568" s="978">
        <v>532.72399999999993</v>
      </c>
      <c r="D568" s="983" t="s">
        <v>11</v>
      </c>
    </row>
    <row r="569" spans="1:4" ht="11.25" customHeight="1" x14ac:dyDescent="0.25">
      <c r="A569" s="1250" t="s">
        <v>4209</v>
      </c>
      <c r="B569" s="977">
        <v>300</v>
      </c>
      <c r="C569" s="977">
        <v>300</v>
      </c>
      <c r="D569" s="982" t="s">
        <v>2115</v>
      </c>
    </row>
    <row r="570" spans="1:4" ht="11.25" customHeight="1" x14ac:dyDescent="0.25">
      <c r="A570" s="1251"/>
      <c r="B570" s="979">
        <v>300</v>
      </c>
      <c r="C570" s="979">
        <v>300</v>
      </c>
      <c r="D570" s="984" t="s">
        <v>11</v>
      </c>
    </row>
    <row r="571" spans="1:4" ht="11.25" customHeight="1" x14ac:dyDescent="0.25">
      <c r="A571" s="1248" t="s">
        <v>2184</v>
      </c>
      <c r="B571" s="978">
        <v>108</v>
      </c>
      <c r="C571" s="978">
        <v>108</v>
      </c>
      <c r="D571" s="983" t="s">
        <v>2115</v>
      </c>
    </row>
    <row r="572" spans="1:4" ht="11.25" customHeight="1" x14ac:dyDescent="0.25">
      <c r="A572" s="1248"/>
      <c r="B572" s="978">
        <v>108</v>
      </c>
      <c r="C572" s="978">
        <v>108</v>
      </c>
      <c r="D572" s="983" t="s">
        <v>11</v>
      </c>
    </row>
    <row r="573" spans="1:4" ht="11.25" customHeight="1" x14ac:dyDescent="0.25">
      <c r="A573" s="1250" t="s">
        <v>2185</v>
      </c>
      <c r="B573" s="977">
        <v>42</v>
      </c>
      <c r="C573" s="977">
        <v>42</v>
      </c>
      <c r="D573" s="982" t="s">
        <v>2106</v>
      </c>
    </row>
    <row r="574" spans="1:4" ht="11.25" customHeight="1" x14ac:dyDescent="0.25">
      <c r="A574" s="1248"/>
      <c r="B574" s="978">
        <v>30</v>
      </c>
      <c r="C574" s="978">
        <v>30</v>
      </c>
      <c r="D574" s="983" t="s">
        <v>638</v>
      </c>
    </row>
    <row r="575" spans="1:4" ht="11.25" customHeight="1" x14ac:dyDescent="0.25">
      <c r="A575" s="1251"/>
      <c r="B575" s="979">
        <v>72</v>
      </c>
      <c r="C575" s="979">
        <v>72</v>
      </c>
      <c r="D575" s="984" t="s">
        <v>11</v>
      </c>
    </row>
    <row r="576" spans="1:4" ht="11.25" customHeight="1" x14ac:dyDescent="0.25">
      <c r="A576" s="1248" t="s">
        <v>797</v>
      </c>
      <c r="B576" s="978">
        <v>1761.76</v>
      </c>
      <c r="C576" s="978">
        <v>1761.76</v>
      </c>
      <c r="D576" s="983" t="s">
        <v>593</v>
      </c>
    </row>
    <row r="577" spans="1:4" ht="11.25" customHeight="1" x14ac:dyDescent="0.25">
      <c r="A577" s="1248"/>
      <c r="B577" s="978">
        <v>1761.76</v>
      </c>
      <c r="C577" s="978">
        <v>1761.76</v>
      </c>
      <c r="D577" s="983" t="s">
        <v>11</v>
      </c>
    </row>
    <row r="578" spans="1:4" ht="11.25" customHeight="1" x14ac:dyDescent="0.25">
      <c r="A578" s="1250" t="s">
        <v>2186</v>
      </c>
      <c r="B578" s="977">
        <v>301.07</v>
      </c>
      <c r="C578" s="977">
        <v>241.06027</v>
      </c>
      <c r="D578" s="982" t="s">
        <v>2115</v>
      </c>
    </row>
    <row r="579" spans="1:4" ht="11.25" customHeight="1" x14ac:dyDescent="0.25">
      <c r="A579" s="1248"/>
      <c r="B579" s="978">
        <v>22.2</v>
      </c>
      <c r="C579" s="978">
        <v>0</v>
      </c>
      <c r="D579" s="983" t="s">
        <v>2109</v>
      </c>
    </row>
    <row r="580" spans="1:4" ht="11.25" customHeight="1" x14ac:dyDescent="0.25">
      <c r="A580" s="1251"/>
      <c r="B580" s="979">
        <v>323.27</v>
      </c>
      <c r="C580" s="979">
        <v>241.06027</v>
      </c>
      <c r="D580" s="984" t="s">
        <v>11</v>
      </c>
    </row>
    <row r="581" spans="1:4" ht="11.25" customHeight="1" x14ac:dyDescent="0.25">
      <c r="A581" s="1248" t="s">
        <v>2187</v>
      </c>
      <c r="B581" s="978">
        <v>151</v>
      </c>
      <c r="C581" s="978">
        <v>0</v>
      </c>
      <c r="D581" s="983" t="s">
        <v>2109</v>
      </c>
    </row>
    <row r="582" spans="1:4" ht="11.25" customHeight="1" x14ac:dyDescent="0.25">
      <c r="A582" s="1248"/>
      <c r="B582" s="978">
        <v>151</v>
      </c>
      <c r="C582" s="978">
        <v>0</v>
      </c>
      <c r="D582" s="983" t="s">
        <v>11</v>
      </c>
    </row>
    <row r="583" spans="1:4" ht="11.25" customHeight="1" x14ac:dyDescent="0.25">
      <c r="A583" s="1250" t="s">
        <v>550</v>
      </c>
      <c r="B583" s="977">
        <v>249.5</v>
      </c>
      <c r="C583" s="977">
        <v>249.5</v>
      </c>
      <c r="D583" s="982" t="s">
        <v>2109</v>
      </c>
    </row>
    <row r="584" spans="1:4" ht="11.25" customHeight="1" x14ac:dyDescent="0.25">
      <c r="A584" s="1248"/>
      <c r="B584" s="978">
        <v>115.05</v>
      </c>
      <c r="C584" s="978">
        <v>82.466999999999999</v>
      </c>
      <c r="D584" s="983" t="s">
        <v>459</v>
      </c>
    </row>
    <row r="585" spans="1:4" ht="11.25" customHeight="1" x14ac:dyDescent="0.25">
      <c r="A585" s="1251"/>
      <c r="B585" s="979">
        <v>364.55</v>
      </c>
      <c r="C585" s="979">
        <v>331.96699999999998</v>
      </c>
      <c r="D585" s="984" t="s">
        <v>11</v>
      </c>
    </row>
    <row r="586" spans="1:4" ht="11.25" customHeight="1" x14ac:dyDescent="0.25">
      <c r="A586" s="1248" t="s">
        <v>2188</v>
      </c>
      <c r="B586" s="978">
        <v>200</v>
      </c>
      <c r="C586" s="978">
        <v>180.976</v>
      </c>
      <c r="D586" s="983" t="s">
        <v>2115</v>
      </c>
    </row>
    <row r="587" spans="1:4" ht="11.25" customHeight="1" x14ac:dyDescent="0.25">
      <c r="A587" s="1248"/>
      <c r="B587" s="978">
        <v>200</v>
      </c>
      <c r="C587" s="978">
        <v>180.976</v>
      </c>
      <c r="D587" s="983" t="s">
        <v>11</v>
      </c>
    </row>
    <row r="588" spans="1:4" ht="11.25" customHeight="1" x14ac:dyDescent="0.25">
      <c r="A588" s="1250" t="s">
        <v>2189</v>
      </c>
      <c r="B588" s="977">
        <v>2401</v>
      </c>
      <c r="C588" s="977">
        <v>1200.5</v>
      </c>
      <c r="D588" s="982" t="s">
        <v>4191</v>
      </c>
    </row>
    <row r="589" spans="1:4" ht="11.25" customHeight="1" x14ac:dyDescent="0.25">
      <c r="A589" s="1248"/>
      <c r="B589" s="978">
        <v>42.050000000000004</v>
      </c>
      <c r="C589" s="978">
        <v>42.043680000000002</v>
      </c>
      <c r="D589" s="983" t="s">
        <v>3993</v>
      </c>
    </row>
    <row r="590" spans="1:4" ht="11.25" customHeight="1" x14ac:dyDescent="0.25">
      <c r="A590" s="1251"/>
      <c r="B590" s="979">
        <v>2443.0500000000002</v>
      </c>
      <c r="C590" s="979">
        <v>1242.54368</v>
      </c>
      <c r="D590" s="984" t="s">
        <v>11</v>
      </c>
    </row>
    <row r="591" spans="1:4" ht="11.25" customHeight="1" x14ac:dyDescent="0.25">
      <c r="A591" s="1248" t="s">
        <v>2191</v>
      </c>
      <c r="B591" s="978">
        <v>45</v>
      </c>
      <c r="C591" s="978">
        <v>0</v>
      </c>
      <c r="D591" s="983" t="s">
        <v>2109</v>
      </c>
    </row>
    <row r="592" spans="1:4" ht="11.25" customHeight="1" x14ac:dyDescent="0.25">
      <c r="A592" s="1248"/>
      <c r="B592" s="978">
        <v>136</v>
      </c>
      <c r="C592" s="978">
        <v>136</v>
      </c>
      <c r="D592" s="983" t="s">
        <v>2116</v>
      </c>
    </row>
    <row r="593" spans="1:4" ht="11.25" customHeight="1" x14ac:dyDescent="0.25">
      <c r="A593" s="1248"/>
      <c r="B593" s="978">
        <v>225</v>
      </c>
      <c r="C593" s="978">
        <v>0</v>
      </c>
      <c r="D593" s="983" t="s">
        <v>459</v>
      </c>
    </row>
    <row r="594" spans="1:4" ht="11.25" customHeight="1" x14ac:dyDescent="0.25">
      <c r="A594" s="1248"/>
      <c r="B594" s="978">
        <v>406</v>
      </c>
      <c r="C594" s="978">
        <v>136</v>
      </c>
      <c r="D594" s="983" t="s">
        <v>11</v>
      </c>
    </row>
    <row r="595" spans="1:4" ht="11.25" customHeight="1" x14ac:dyDescent="0.25">
      <c r="A595" s="1250" t="s">
        <v>527</v>
      </c>
      <c r="B595" s="977">
        <v>300</v>
      </c>
      <c r="C595" s="977">
        <v>240</v>
      </c>
      <c r="D595" s="982" t="s">
        <v>2115</v>
      </c>
    </row>
    <row r="596" spans="1:4" ht="11.25" customHeight="1" x14ac:dyDescent="0.25">
      <c r="A596" s="1248"/>
      <c r="B596" s="978">
        <v>850</v>
      </c>
      <c r="C596" s="978">
        <v>400</v>
      </c>
      <c r="D596" s="983" t="s">
        <v>2109</v>
      </c>
    </row>
    <row r="597" spans="1:4" ht="11.25" customHeight="1" x14ac:dyDescent="0.25">
      <c r="A597" s="1248"/>
      <c r="B597" s="978">
        <v>225</v>
      </c>
      <c r="C597" s="978">
        <v>225</v>
      </c>
      <c r="D597" s="983" t="s">
        <v>459</v>
      </c>
    </row>
    <row r="598" spans="1:4" ht="11.25" customHeight="1" x14ac:dyDescent="0.25">
      <c r="A598" s="1251"/>
      <c r="B598" s="979">
        <v>1375</v>
      </c>
      <c r="C598" s="979">
        <v>865</v>
      </c>
      <c r="D598" s="984" t="s">
        <v>11</v>
      </c>
    </row>
    <row r="599" spans="1:4" ht="11.25" customHeight="1" x14ac:dyDescent="0.25">
      <c r="A599" s="1248" t="s">
        <v>528</v>
      </c>
      <c r="B599" s="978">
        <v>1947</v>
      </c>
      <c r="C599" s="978">
        <v>973.5</v>
      </c>
      <c r="D599" s="983" t="s">
        <v>4191</v>
      </c>
    </row>
    <row r="600" spans="1:4" ht="11.25" customHeight="1" x14ac:dyDescent="0.25">
      <c r="A600" s="1248"/>
      <c r="B600" s="978">
        <v>225</v>
      </c>
      <c r="C600" s="978">
        <v>225</v>
      </c>
      <c r="D600" s="983" t="s">
        <v>459</v>
      </c>
    </row>
    <row r="601" spans="1:4" ht="11.25" customHeight="1" x14ac:dyDescent="0.25">
      <c r="A601" s="1248"/>
      <c r="B601" s="978">
        <v>2172</v>
      </c>
      <c r="C601" s="978">
        <v>1198.5</v>
      </c>
      <c r="D601" s="983" t="s">
        <v>11</v>
      </c>
    </row>
    <row r="602" spans="1:4" ht="11.25" customHeight="1" x14ac:dyDescent="0.25">
      <c r="A602" s="1250" t="s">
        <v>2192</v>
      </c>
      <c r="B602" s="977">
        <v>237.6</v>
      </c>
      <c r="C602" s="977">
        <v>229.79400000000001</v>
      </c>
      <c r="D602" s="982" t="s">
        <v>2115</v>
      </c>
    </row>
    <row r="603" spans="1:4" ht="11.25" customHeight="1" x14ac:dyDescent="0.25">
      <c r="A603" s="1251"/>
      <c r="B603" s="979">
        <v>237.6</v>
      </c>
      <c r="C603" s="979">
        <v>229.79400000000001</v>
      </c>
      <c r="D603" s="984" t="s">
        <v>11</v>
      </c>
    </row>
    <row r="604" spans="1:4" ht="11.25" customHeight="1" x14ac:dyDescent="0.25">
      <c r="A604" s="1248" t="s">
        <v>2193</v>
      </c>
      <c r="B604" s="978">
        <v>283.60000000000002</v>
      </c>
      <c r="C604" s="978">
        <v>282.47275000000002</v>
      </c>
      <c r="D604" s="983" t="s">
        <v>2115</v>
      </c>
    </row>
    <row r="605" spans="1:4" ht="11.25" customHeight="1" x14ac:dyDescent="0.25">
      <c r="A605" s="1248"/>
      <c r="B605" s="978">
        <v>283.60000000000002</v>
      </c>
      <c r="C605" s="978">
        <v>282.47275000000002</v>
      </c>
      <c r="D605" s="983" t="s">
        <v>11</v>
      </c>
    </row>
    <row r="606" spans="1:4" ht="11.25" customHeight="1" x14ac:dyDescent="0.25">
      <c r="A606" s="1250" t="s">
        <v>529</v>
      </c>
      <c r="B606" s="977">
        <v>300</v>
      </c>
      <c r="C606" s="977">
        <v>300</v>
      </c>
      <c r="D606" s="982" t="s">
        <v>2115</v>
      </c>
    </row>
    <row r="607" spans="1:4" ht="11.25" customHeight="1" x14ac:dyDescent="0.25">
      <c r="A607" s="1251"/>
      <c r="B607" s="979">
        <v>300</v>
      </c>
      <c r="C607" s="979">
        <v>300</v>
      </c>
      <c r="D607" s="984" t="s">
        <v>11</v>
      </c>
    </row>
    <row r="608" spans="1:4" ht="11.25" customHeight="1" x14ac:dyDescent="0.25">
      <c r="A608" s="1248" t="s">
        <v>530</v>
      </c>
      <c r="B608" s="978">
        <v>300</v>
      </c>
      <c r="C608" s="978">
        <v>287.50400000000002</v>
      </c>
      <c r="D608" s="983" t="s">
        <v>2115</v>
      </c>
    </row>
    <row r="609" spans="1:4" ht="11.25" customHeight="1" x14ac:dyDescent="0.25">
      <c r="A609" s="1248"/>
      <c r="B609" s="978">
        <v>3000</v>
      </c>
      <c r="C609" s="978">
        <v>0</v>
      </c>
      <c r="D609" s="983" t="s">
        <v>4191</v>
      </c>
    </row>
    <row r="610" spans="1:4" ht="11.25" customHeight="1" x14ac:dyDescent="0.25">
      <c r="A610" s="1248"/>
      <c r="B610" s="978">
        <v>4237</v>
      </c>
      <c r="C610" s="978">
        <v>4237</v>
      </c>
      <c r="D610" s="983" t="s">
        <v>2108</v>
      </c>
    </row>
    <row r="611" spans="1:4" ht="11.25" customHeight="1" x14ac:dyDescent="0.25">
      <c r="A611" s="1248"/>
      <c r="B611" s="978">
        <v>478.45000000000005</v>
      </c>
      <c r="C611" s="978">
        <v>413.83000000000004</v>
      </c>
      <c r="D611" s="983" t="s">
        <v>2109</v>
      </c>
    </row>
    <row r="612" spans="1:4" ht="11.25" customHeight="1" x14ac:dyDescent="0.25">
      <c r="A612" s="1248"/>
      <c r="B612" s="978">
        <v>8015.45</v>
      </c>
      <c r="C612" s="978">
        <v>4938.3339999999998</v>
      </c>
      <c r="D612" s="983" t="s">
        <v>11</v>
      </c>
    </row>
    <row r="613" spans="1:4" ht="11.25" customHeight="1" x14ac:dyDescent="0.25">
      <c r="A613" s="1250" t="s">
        <v>2194</v>
      </c>
      <c r="B613" s="977">
        <v>100.2</v>
      </c>
      <c r="C613" s="977">
        <v>80.16</v>
      </c>
      <c r="D613" s="982" t="s">
        <v>2115</v>
      </c>
    </row>
    <row r="614" spans="1:4" ht="11.25" customHeight="1" x14ac:dyDescent="0.25">
      <c r="A614" s="1251"/>
      <c r="B614" s="979">
        <v>100.2</v>
      </c>
      <c r="C614" s="979">
        <v>80.16</v>
      </c>
      <c r="D614" s="984" t="s">
        <v>11</v>
      </c>
    </row>
    <row r="615" spans="1:4" ht="11.25" customHeight="1" x14ac:dyDescent="0.25">
      <c r="A615" s="1248" t="s">
        <v>531</v>
      </c>
      <c r="B615" s="978">
        <v>217.56</v>
      </c>
      <c r="C615" s="978">
        <v>217.5591</v>
      </c>
      <c r="D615" s="983" t="s">
        <v>2115</v>
      </c>
    </row>
    <row r="616" spans="1:4" ht="11.25" customHeight="1" x14ac:dyDescent="0.25">
      <c r="A616" s="1248"/>
      <c r="B616" s="978">
        <v>131.19999999999999</v>
      </c>
      <c r="C616" s="978">
        <v>104.96</v>
      </c>
      <c r="D616" s="983" t="s">
        <v>2109</v>
      </c>
    </row>
    <row r="617" spans="1:4" ht="11.25" customHeight="1" x14ac:dyDescent="0.25">
      <c r="A617" s="1248"/>
      <c r="B617" s="978">
        <v>348.76</v>
      </c>
      <c r="C617" s="978">
        <v>322.51909999999998</v>
      </c>
      <c r="D617" s="983" t="s">
        <v>11</v>
      </c>
    </row>
    <row r="618" spans="1:4" ht="11.25" customHeight="1" x14ac:dyDescent="0.25">
      <c r="A618" s="1250" t="s">
        <v>2195</v>
      </c>
      <c r="B618" s="977">
        <v>183</v>
      </c>
      <c r="C618" s="977">
        <v>183</v>
      </c>
      <c r="D618" s="982" t="s">
        <v>2115</v>
      </c>
    </row>
    <row r="619" spans="1:4" ht="11.25" customHeight="1" x14ac:dyDescent="0.25">
      <c r="A619" s="1251"/>
      <c r="B619" s="979">
        <v>183</v>
      </c>
      <c r="C619" s="979">
        <v>183</v>
      </c>
      <c r="D619" s="984" t="s">
        <v>11</v>
      </c>
    </row>
    <row r="620" spans="1:4" ht="11.25" customHeight="1" x14ac:dyDescent="0.25">
      <c r="A620" s="1248" t="s">
        <v>867</v>
      </c>
      <c r="B620" s="978">
        <v>360</v>
      </c>
      <c r="C620" s="978">
        <v>300</v>
      </c>
      <c r="D620" s="983" t="s">
        <v>2115</v>
      </c>
    </row>
    <row r="621" spans="1:4" ht="11.25" customHeight="1" x14ac:dyDescent="0.25">
      <c r="A621" s="1248"/>
      <c r="B621" s="978">
        <v>264.5</v>
      </c>
      <c r="C621" s="978">
        <v>172.5</v>
      </c>
      <c r="D621" s="983" t="s">
        <v>2109</v>
      </c>
    </row>
    <row r="622" spans="1:4" ht="11.25" customHeight="1" x14ac:dyDescent="0.25">
      <c r="A622" s="1248"/>
      <c r="B622" s="978">
        <v>624.5</v>
      </c>
      <c r="C622" s="978">
        <v>472.5</v>
      </c>
      <c r="D622" s="983" t="s">
        <v>11</v>
      </c>
    </row>
    <row r="623" spans="1:4" ht="11.25" customHeight="1" x14ac:dyDescent="0.25">
      <c r="A623" s="1250" t="s">
        <v>2196</v>
      </c>
      <c r="B623" s="977">
        <v>102</v>
      </c>
      <c r="C623" s="977">
        <v>81.599999999999994</v>
      </c>
      <c r="D623" s="982" t="s">
        <v>2115</v>
      </c>
    </row>
    <row r="624" spans="1:4" ht="11.25" customHeight="1" x14ac:dyDescent="0.25">
      <c r="A624" s="1248"/>
      <c r="B624" s="978">
        <v>225</v>
      </c>
      <c r="C624" s="978">
        <v>225</v>
      </c>
      <c r="D624" s="983" t="s">
        <v>459</v>
      </c>
    </row>
    <row r="625" spans="1:4" ht="11.25" customHeight="1" x14ac:dyDescent="0.25">
      <c r="A625" s="1251"/>
      <c r="B625" s="979">
        <v>327</v>
      </c>
      <c r="C625" s="979">
        <v>306.60000000000002</v>
      </c>
      <c r="D625" s="984" t="s">
        <v>11</v>
      </c>
    </row>
    <row r="626" spans="1:4" ht="11.25" customHeight="1" x14ac:dyDescent="0.25">
      <c r="A626" s="1248" t="s">
        <v>2197</v>
      </c>
      <c r="B626" s="978">
        <v>238.19</v>
      </c>
      <c r="C626" s="978">
        <v>201.226</v>
      </c>
      <c r="D626" s="983" t="s">
        <v>2115</v>
      </c>
    </row>
    <row r="627" spans="1:4" ht="11.25" customHeight="1" x14ac:dyDescent="0.25">
      <c r="A627" s="1248"/>
      <c r="B627" s="978">
        <v>259</v>
      </c>
      <c r="C627" s="978">
        <v>129.5</v>
      </c>
      <c r="D627" s="983" t="s">
        <v>4191</v>
      </c>
    </row>
    <row r="628" spans="1:4" ht="11.25" customHeight="1" x14ac:dyDescent="0.25">
      <c r="A628" s="1248"/>
      <c r="B628" s="978">
        <v>29</v>
      </c>
      <c r="C628" s="978">
        <v>29</v>
      </c>
      <c r="D628" s="983" t="s">
        <v>2109</v>
      </c>
    </row>
    <row r="629" spans="1:4" ht="11.25" customHeight="1" x14ac:dyDescent="0.25">
      <c r="A629" s="1248"/>
      <c r="B629" s="978">
        <v>526.19000000000005</v>
      </c>
      <c r="C629" s="978">
        <v>359.726</v>
      </c>
      <c r="D629" s="983" t="s">
        <v>11</v>
      </c>
    </row>
    <row r="630" spans="1:4" ht="11.25" customHeight="1" x14ac:dyDescent="0.25">
      <c r="A630" s="1250" t="s">
        <v>2198</v>
      </c>
      <c r="B630" s="977">
        <v>138</v>
      </c>
      <c r="C630" s="977">
        <v>138</v>
      </c>
      <c r="D630" s="982" t="s">
        <v>2109</v>
      </c>
    </row>
    <row r="631" spans="1:4" ht="11.25" customHeight="1" x14ac:dyDescent="0.25">
      <c r="A631" s="1251"/>
      <c r="B631" s="979">
        <v>138</v>
      </c>
      <c r="C631" s="979">
        <v>138</v>
      </c>
      <c r="D631" s="984" t="s">
        <v>11</v>
      </c>
    </row>
    <row r="632" spans="1:4" ht="11.25" customHeight="1" x14ac:dyDescent="0.25">
      <c r="A632" s="1248" t="s">
        <v>2199</v>
      </c>
      <c r="B632" s="978">
        <v>88.08</v>
      </c>
      <c r="C632" s="978">
        <v>88.08</v>
      </c>
      <c r="D632" s="983" t="s">
        <v>2105</v>
      </c>
    </row>
    <row r="633" spans="1:4" ht="11.25" customHeight="1" x14ac:dyDescent="0.25">
      <c r="A633" s="1248"/>
      <c r="B633" s="978">
        <v>88.08</v>
      </c>
      <c r="C633" s="978">
        <v>88.08</v>
      </c>
      <c r="D633" s="983" t="s">
        <v>11</v>
      </c>
    </row>
    <row r="634" spans="1:4" ht="11.25" customHeight="1" x14ac:dyDescent="0.25">
      <c r="A634" s="1250" t="s">
        <v>2200</v>
      </c>
      <c r="B634" s="977">
        <v>299</v>
      </c>
      <c r="C634" s="977">
        <v>299</v>
      </c>
      <c r="D634" s="982" t="s">
        <v>2115</v>
      </c>
    </row>
    <row r="635" spans="1:4" ht="11.25" customHeight="1" x14ac:dyDescent="0.25">
      <c r="A635" s="1251"/>
      <c r="B635" s="979">
        <v>299</v>
      </c>
      <c r="C635" s="979">
        <v>299</v>
      </c>
      <c r="D635" s="984" t="s">
        <v>11</v>
      </c>
    </row>
    <row r="636" spans="1:4" ht="11.25" customHeight="1" x14ac:dyDescent="0.25">
      <c r="A636" s="1248" t="s">
        <v>532</v>
      </c>
      <c r="B636" s="978">
        <v>500</v>
      </c>
      <c r="C636" s="978">
        <v>275</v>
      </c>
      <c r="D636" s="983" t="s">
        <v>459</v>
      </c>
    </row>
    <row r="637" spans="1:4" ht="11.25" customHeight="1" x14ac:dyDescent="0.25">
      <c r="A637" s="1248"/>
      <c r="B637" s="978">
        <v>500</v>
      </c>
      <c r="C637" s="978">
        <v>275</v>
      </c>
      <c r="D637" s="983" t="s">
        <v>11</v>
      </c>
    </row>
    <row r="638" spans="1:4" ht="11.25" customHeight="1" x14ac:dyDescent="0.25">
      <c r="A638" s="1250" t="s">
        <v>2201</v>
      </c>
      <c r="B638" s="977">
        <v>93.6</v>
      </c>
      <c r="C638" s="977">
        <v>93.6</v>
      </c>
      <c r="D638" s="982" t="s">
        <v>2105</v>
      </c>
    </row>
    <row r="639" spans="1:4" ht="11.25" customHeight="1" x14ac:dyDescent="0.25">
      <c r="A639" s="1251"/>
      <c r="B639" s="979">
        <v>93.6</v>
      </c>
      <c r="C639" s="979">
        <v>93.6</v>
      </c>
      <c r="D639" s="984" t="s">
        <v>11</v>
      </c>
    </row>
    <row r="640" spans="1:4" ht="11.25" customHeight="1" x14ac:dyDescent="0.25">
      <c r="A640" s="1250" t="s">
        <v>2202</v>
      </c>
      <c r="B640" s="977">
        <v>300</v>
      </c>
      <c r="C640" s="977">
        <v>300</v>
      </c>
      <c r="D640" s="982" t="s">
        <v>2115</v>
      </c>
    </row>
    <row r="641" spans="1:4" ht="11.25" customHeight="1" x14ac:dyDescent="0.25">
      <c r="A641" s="1248"/>
      <c r="B641" s="978">
        <v>500</v>
      </c>
      <c r="C641" s="978">
        <v>400</v>
      </c>
      <c r="D641" s="983" t="s">
        <v>2109</v>
      </c>
    </row>
    <row r="642" spans="1:4" ht="11.25" customHeight="1" x14ac:dyDescent="0.25">
      <c r="A642" s="1248"/>
      <c r="B642" s="978">
        <v>225</v>
      </c>
      <c r="C642" s="978">
        <v>0</v>
      </c>
      <c r="D642" s="983" t="s">
        <v>459</v>
      </c>
    </row>
    <row r="643" spans="1:4" ht="11.25" customHeight="1" x14ac:dyDescent="0.25">
      <c r="A643" s="1251"/>
      <c r="B643" s="979">
        <v>1025</v>
      </c>
      <c r="C643" s="979">
        <v>700</v>
      </c>
      <c r="D643" s="984" t="s">
        <v>11</v>
      </c>
    </row>
    <row r="644" spans="1:4" ht="11.25" customHeight="1" x14ac:dyDescent="0.25">
      <c r="A644" s="1250" t="s">
        <v>4210</v>
      </c>
      <c r="B644" s="977">
        <v>300</v>
      </c>
      <c r="C644" s="977">
        <v>300</v>
      </c>
      <c r="D644" s="982" t="s">
        <v>2115</v>
      </c>
    </row>
    <row r="645" spans="1:4" ht="11.25" customHeight="1" x14ac:dyDescent="0.25">
      <c r="A645" s="1248"/>
      <c r="B645" s="978">
        <v>1173</v>
      </c>
      <c r="C645" s="978">
        <v>586.5</v>
      </c>
      <c r="D645" s="983" t="s">
        <v>4191</v>
      </c>
    </row>
    <row r="646" spans="1:4" ht="11.25" customHeight="1" x14ac:dyDescent="0.25">
      <c r="A646" s="1248"/>
      <c r="B646" s="978">
        <v>122</v>
      </c>
      <c r="C646" s="978">
        <v>97.6</v>
      </c>
      <c r="D646" s="983" t="s">
        <v>2109</v>
      </c>
    </row>
    <row r="647" spans="1:4" ht="11.25" customHeight="1" x14ac:dyDescent="0.25">
      <c r="A647" s="1248"/>
      <c r="B647" s="978">
        <v>83.16</v>
      </c>
      <c r="C647" s="978">
        <v>83.16</v>
      </c>
      <c r="D647" s="983" t="s">
        <v>2143</v>
      </c>
    </row>
    <row r="648" spans="1:4" ht="11.25" customHeight="1" x14ac:dyDescent="0.25">
      <c r="A648" s="1251"/>
      <c r="B648" s="979">
        <v>1678.16</v>
      </c>
      <c r="C648" s="979">
        <v>1067.26</v>
      </c>
      <c r="D648" s="984" t="s">
        <v>11</v>
      </c>
    </row>
    <row r="649" spans="1:4" ht="11.25" customHeight="1" x14ac:dyDescent="0.25">
      <c r="A649" s="1248" t="s">
        <v>533</v>
      </c>
      <c r="B649" s="978">
        <v>99.8</v>
      </c>
      <c r="C649" s="978">
        <v>0</v>
      </c>
      <c r="D649" s="983" t="s">
        <v>2109</v>
      </c>
    </row>
    <row r="650" spans="1:4" ht="11.25" customHeight="1" x14ac:dyDescent="0.25">
      <c r="A650" s="1248"/>
      <c r="B650" s="978">
        <v>99.8</v>
      </c>
      <c r="C650" s="978">
        <v>0</v>
      </c>
      <c r="D650" s="983" t="s">
        <v>11</v>
      </c>
    </row>
    <row r="651" spans="1:4" ht="11.25" customHeight="1" x14ac:dyDescent="0.25">
      <c r="A651" s="1250" t="s">
        <v>2203</v>
      </c>
      <c r="B651" s="977">
        <v>300</v>
      </c>
      <c r="C651" s="977">
        <v>300</v>
      </c>
      <c r="D651" s="982" t="s">
        <v>2115</v>
      </c>
    </row>
    <row r="652" spans="1:4" ht="11.25" customHeight="1" x14ac:dyDescent="0.25">
      <c r="A652" s="1248"/>
      <c r="B652" s="978">
        <v>83.42</v>
      </c>
      <c r="C652" s="978">
        <v>83.410029999999992</v>
      </c>
      <c r="D652" s="983" t="s">
        <v>2109</v>
      </c>
    </row>
    <row r="653" spans="1:4" ht="11.25" customHeight="1" x14ac:dyDescent="0.25">
      <c r="A653" s="1251"/>
      <c r="B653" s="979">
        <v>383.42</v>
      </c>
      <c r="C653" s="979">
        <v>383.41003000000001</v>
      </c>
      <c r="D653" s="984" t="s">
        <v>11</v>
      </c>
    </row>
    <row r="654" spans="1:4" ht="11.25" customHeight="1" x14ac:dyDescent="0.25">
      <c r="A654" s="1248" t="s">
        <v>551</v>
      </c>
      <c r="B654" s="978">
        <v>196.7</v>
      </c>
      <c r="C654" s="978">
        <v>196.7</v>
      </c>
      <c r="D654" s="983" t="s">
        <v>2115</v>
      </c>
    </row>
    <row r="655" spans="1:4" ht="11.25" customHeight="1" x14ac:dyDescent="0.25">
      <c r="A655" s="1248"/>
      <c r="B655" s="978">
        <v>196.7</v>
      </c>
      <c r="C655" s="978">
        <v>196.7</v>
      </c>
      <c r="D655" s="983" t="s">
        <v>11</v>
      </c>
    </row>
    <row r="656" spans="1:4" ht="11.25" customHeight="1" x14ac:dyDescent="0.25">
      <c r="A656" s="1250" t="s">
        <v>2204</v>
      </c>
      <c r="B656" s="977">
        <v>54.17</v>
      </c>
      <c r="C656" s="977">
        <v>54.165999999999997</v>
      </c>
      <c r="D656" s="982" t="s">
        <v>2115</v>
      </c>
    </row>
    <row r="657" spans="1:4" ht="11.25" customHeight="1" x14ac:dyDescent="0.25">
      <c r="A657" s="1251"/>
      <c r="B657" s="979">
        <v>54.17</v>
      </c>
      <c r="C657" s="979">
        <v>54.165999999999997</v>
      </c>
      <c r="D657" s="984" t="s">
        <v>11</v>
      </c>
    </row>
    <row r="658" spans="1:4" ht="11.25" customHeight="1" x14ac:dyDescent="0.25">
      <c r="A658" s="1248" t="s">
        <v>534</v>
      </c>
      <c r="B658" s="978">
        <v>477</v>
      </c>
      <c r="C658" s="978">
        <v>238.5</v>
      </c>
      <c r="D658" s="983" t="s">
        <v>4191</v>
      </c>
    </row>
    <row r="659" spans="1:4" ht="11.25" customHeight="1" x14ac:dyDescent="0.25">
      <c r="A659" s="1248"/>
      <c r="B659" s="978">
        <v>50</v>
      </c>
      <c r="C659" s="978">
        <v>50</v>
      </c>
      <c r="D659" s="983" t="s">
        <v>459</v>
      </c>
    </row>
    <row r="660" spans="1:4" ht="11.25" customHeight="1" x14ac:dyDescent="0.25">
      <c r="A660" s="1248"/>
      <c r="B660" s="978">
        <v>527</v>
      </c>
      <c r="C660" s="978">
        <v>288.5</v>
      </c>
      <c r="D660" s="983" t="s">
        <v>11</v>
      </c>
    </row>
    <row r="661" spans="1:4" ht="11.25" customHeight="1" x14ac:dyDescent="0.25">
      <c r="A661" s="1250" t="s">
        <v>2205</v>
      </c>
      <c r="B661" s="977">
        <v>4.0999999999999996</v>
      </c>
      <c r="C661" s="977">
        <v>4.0999999999999996</v>
      </c>
      <c r="D661" s="982" t="s">
        <v>2105</v>
      </c>
    </row>
    <row r="662" spans="1:4" ht="11.25" customHeight="1" x14ac:dyDescent="0.25">
      <c r="A662" s="1251"/>
      <c r="B662" s="979">
        <v>4.0999999999999996</v>
      </c>
      <c r="C662" s="979">
        <v>4.0999999999999996</v>
      </c>
      <c r="D662" s="984" t="s">
        <v>11</v>
      </c>
    </row>
    <row r="663" spans="1:4" ht="11.25" customHeight="1" x14ac:dyDescent="0.25">
      <c r="A663" s="1248" t="s">
        <v>2206</v>
      </c>
      <c r="B663" s="978">
        <v>359.38</v>
      </c>
      <c r="C663" s="978">
        <v>359.37369999999999</v>
      </c>
      <c r="D663" s="983" t="s">
        <v>2115</v>
      </c>
    </row>
    <row r="664" spans="1:4" ht="11.25" customHeight="1" x14ac:dyDescent="0.25">
      <c r="A664" s="1248"/>
      <c r="B664" s="978">
        <v>359.38</v>
      </c>
      <c r="C664" s="978">
        <v>359.37369999999999</v>
      </c>
      <c r="D664" s="983" t="s">
        <v>11</v>
      </c>
    </row>
    <row r="665" spans="1:4" ht="11.25" customHeight="1" x14ac:dyDescent="0.25">
      <c r="A665" s="1250" t="s">
        <v>2207</v>
      </c>
      <c r="B665" s="977">
        <v>300</v>
      </c>
      <c r="C665" s="977">
        <v>300</v>
      </c>
      <c r="D665" s="982" t="s">
        <v>2115</v>
      </c>
    </row>
    <row r="666" spans="1:4" ht="11.25" customHeight="1" x14ac:dyDescent="0.25">
      <c r="A666" s="1248"/>
      <c r="B666" s="978">
        <v>940</v>
      </c>
      <c r="C666" s="978">
        <v>0</v>
      </c>
      <c r="D666" s="983" t="s">
        <v>4191</v>
      </c>
    </row>
    <row r="667" spans="1:4" ht="11.25" customHeight="1" x14ac:dyDescent="0.25">
      <c r="A667" s="1248"/>
      <c r="B667" s="978">
        <v>95.1</v>
      </c>
      <c r="C667" s="978">
        <v>95.1</v>
      </c>
      <c r="D667" s="983" t="s">
        <v>3628</v>
      </c>
    </row>
    <row r="668" spans="1:4" ht="11.25" customHeight="1" x14ac:dyDescent="0.25">
      <c r="A668" s="1251"/>
      <c r="B668" s="979">
        <v>1335.1</v>
      </c>
      <c r="C668" s="979">
        <v>395.1</v>
      </c>
      <c r="D668" s="984" t="s">
        <v>11</v>
      </c>
    </row>
    <row r="669" spans="1:4" ht="11.25" customHeight="1" x14ac:dyDescent="0.25">
      <c r="A669" s="1248" t="s">
        <v>535</v>
      </c>
      <c r="B669" s="978">
        <v>228</v>
      </c>
      <c r="C669" s="978">
        <v>187.536</v>
      </c>
      <c r="D669" s="983" t="s">
        <v>2115</v>
      </c>
    </row>
    <row r="670" spans="1:4" ht="11.25" customHeight="1" x14ac:dyDescent="0.25">
      <c r="A670" s="1248"/>
      <c r="B670" s="978">
        <v>147</v>
      </c>
      <c r="C670" s="978">
        <v>73.5</v>
      </c>
      <c r="D670" s="983" t="s">
        <v>4191</v>
      </c>
    </row>
    <row r="671" spans="1:4" ht="11.25" customHeight="1" x14ac:dyDescent="0.25">
      <c r="A671" s="1248"/>
      <c r="B671" s="978">
        <v>630.9</v>
      </c>
      <c r="C671" s="978">
        <v>438.55500000000001</v>
      </c>
      <c r="D671" s="983" t="s">
        <v>2109</v>
      </c>
    </row>
    <row r="672" spans="1:4" ht="11.25" customHeight="1" x14ac:dyDescent="0.25">
      <c r="A672" s="1248"/>
      <c r="B672" s="978">
        <v>1005.9</v>
      </c>
      <c r="C672" s="978">
        <v>699.59100000000001</v>
      </c>
      <c r="D672" s="983" t="s">
        <v>11</v>
      </c>
    </row>
    <row r="673" spans="1:4" ht="11.25" customHeight="1" x14ac:dyDescent="0.25">
      <c r="A673" s="1250" t="s">
        <v>766</v>
      </c>
      <c r="B673" s="977">
        <v>155.69999999999999</v>
      </c>
      <c r="C673" s="977">
        <v>155.69999999999999</v>
      </c>
      <c r="D673" s="982" t="s">
        <v>2105</v>
      </c>
    </row>
    <row r="674" spans="1:4" ht="11.25" customHeight="1" x14ac:dyDescent="0.25">
      <c r="A674" s="1248"/>
      <c r="B674" s="978">
        <v>300</v>
      </c>
      <c r="C674" s="978">
        <v>300</v>
      </c>
      <c r="D674" s="983" t="s">
        <v>2115</v>
      </c>
    </row>
    <row r="675" spans="1:4" ht="11.25" customHeight="1" x14ac:dyDescent="0.25">
      <c r="A675" s="1251"/>
      <c r="B675" s="979">
        <v>455.7</v>
      </c>
      <c r="C675" s="979">
        <v>455.7</v>
      </c>
      <c r="D675" s="984" t="s">
        <v>11</v>
      </c>
    </row>
    <row r="676" spans="1:4" ht="11.25" customHeight="1" x14ac:dyDescent="0.25">
      <c r="A676" s="1248" t="s">
        <v>536</v>
      </c>
      <c r="B676" s="978">
        <v>67.8</v>
      </c>
      <c r="C676" s="978">
        <v>67.8</v>
      </c>
      <c r="D676" s="983" t="s">
        <v>2105</v>
      </c>
    </row>
    <row r="677" spans="1:4" ht="11.25" customHeight="1" x14ac:dyDescent="0.25">
      <c r="A677" s="1248"/>
      <c r="B677" s="978">
        <v>67.8</v>
      </c>
      <c r="C677" s="978">
        <v>67.8</v>
      </c>
      <c r="D677" s="983" t="s">
        <v>11</v>
      </c>
    </row>
    <row r="678" spans="1:4" ht="11.25" customHeight="1" x14ac:dyDescent="0.25">
      <c r="A678" s="1250" t="s">
        <v>563</v>
      </c>
      <c r="B678" s="977">
        <v>151.1</v>
      </c>
      <c r="C678" s="977">
        <v>151.1</v>
      </c>
      <c r="D678" s="982" t="s">
        <v>2110</v>
      </c>
    </row>
    <row r="679" spans="1:4" ht="11.25" customHeight="1" x14ac:dyDescent="0.25">
      <c r="A679" s="1248"/>
      <c r="B679" s="978">
        <v>56</v>
      </c>
      <c r="C679" s="978">
        <v>56</v>
      </c>
      <c r="D679" s="983" t="s">
        <v>568</v>
      </c>
    </row>
    <row r="680" spans="1:4" ht="11.25" customHeight="1" x14ac:dyDescent="0.25">
      <c r="A680" s="1251"/>
      <c r="B680" s="979">
        <v>207.1</v>
      </c>
      <c r="C680" s="979">
        <v>207.1</v>
      </c>
      <c r="D680" s="984" t="s">
        <v>11</v>
      </c>
    </row>
    <row r="681" spans="1:4" ht="11.25" customHeight="1" x14ac:dyDescent="0.25">
      <c r="A681" s="1248" t="s">
        <v>537</v>
      </c>
      <c r="B681" s="978">
        <v>280</v>
      </c>
      <c r="C681" s="978">
        <v>0</v>
      </c>
      <c r="D681" s="983" t="s">
        <v>2109</v>
      </c>
    </row>
    <row r="682" spans="1:4" ht="11.25" customHeight="1" x14ac:dyDescent="0.25">
      <c r="A682" s="1248"/>
      <c r="B682" s="978">
        <v>55.36</v>
      </c>
      <c r="C682" s="978">
        <v>55.349909999999994</v>
      </c>
      <c r="D682" s="983" t="s">
        <v>3993</v>
      </c>
    </row>
    <row r="683" spans="1:4" ht="11.25" customHeight="1" x14ac:dyDescent="0.25">
      <c r="A683" s="1248"/>
      <c r="B683" s="978">
        <v>225</v>
      </c>
      <c r="C683" s="978">
        <v>225</v>
      </c>
      <c r="D683" s="983" t="s">
        <v>459</v>
      </c>
    </row>
    <row r="684" spans="1:4" ht="11.25" customHeight="1" x14ac:dyDescent="0.25">
      <c r="A684" s="1248"/>
      <c r="B684" s="978">
        <v>560.36</v>
      </c>
      <c r="C684" s="978">
        <v>280.34991000000002</v>
      </c>
      <c r="D684" s="983" t="s">
        <v>11</v>
      </c>
    </row>
    <row r="685" spans="1:4" ht="11.25" customHeight="1" x14ac:dyDescent="0.25">
      <c r="A685" s="1250" t="s">
        <v>538</v>
      </c>
      <c r="B685" s="977">
        <v>158.75</v>
      </c>
      <c r="C685" s="977">
        <v>158.75</v>
      </c>
      <c r="D685" s="982" t="s">
        <v>2105</v>
      </c>
    </row>
    <row r="686" spans="1:4" ht="11.25" customHeight="1" x14ac:dyDescent="0.25">
      <c r="A686" s="1248"/>
      <c r="B686" s="978">
        <v>1995</v>
      </c>
      <c r="C686" s="978">
        <v>977.5</v>
      </c>
      <c r="D686" s="983" t="s">
        <v>4191</v>
      </c>
    </row>
    <row r="687" spans="1:4" ht="11.25" customHeight="1" x14ac:dyDescent="0.25">
      <c r="A687" s="1248"/>
      <c r="B687" s="978">
        <v>681.7</v>
      </c>
      <c r="C687" s="978">
        <v>540.5</v>
      </c>
      <c r="D687" s="983" t="s">
        <v>2109</v>
      </c>
    </row>
    <row r="688" spans="1:4" ht="11.25" customHeight="1" x14ac:dyDescent="0.25">
      <c r="A688" s="1251"/>
      <c r="B688" s="979">
        <v>2835.45</v>
      </c>
      <c r="C688" s="979">
        <v>1676.75</v>
      </c>
      <c r="D688" s="984" t="s">
        <v>11</v>
      </c>
    </row>
    <row r="689" spans="1:4" ht="11.25" customHeight="1" x14ac:dyDescent="0.25">
      <c r="A689" s="1250" t="s">
        <v>2208</v>
      </c>
      <c r="B689" s="977">
        <v>1860</v>
      </c>
      <c r="C689" s="977">
        <v>0</v>
      </c>
      <c r="D689" s="982" t="s">
        <v>2128</v>
      </c>
    </row>
    <row r="690" spans="1:4" ht="11.25" customHeight="1" x14ac:dyDescent="0.25">
      <c r="A690" s="1248"/>
      <c r="B690" s="978">
        <v>28.2</v>
      </c>
      <c r="C690" s="978">
        <v>28.2</v>
      </c>
      <c r="D690" s="983" t="s">
        <v>2115</v>
      </c>
    </row>
    <row r="691" spans="1:4" ht="11.25" customHeight="1" x14ac:dyDescent="0.25">
      <c r="A691" s="1248"/>
      <c r="B691" s="978">
        <v>6000</v>
      </c>
      <c r="C691" s="978">
        <v>6000</v>
      </c>
      <c r="D691" s="983" t="s">
        <v>446</v>
      </c>
    </row>
    <row r="692" spans="1:4" ht="11.25" customHeight="1" x14ac:dyDescent="0.25">
      <c r="A692" s="1251"/>
      <c r="B692" s="979">
        <v>7888.2</v>
      </c>
      <c r="C692" s="979">
        <v>6028.2</v>
      </c>
      <c r="D692" s="984" t="s">
        <v>11</v>
      </c>
    </row>
    <row r="693" spans="1:4" ht="11.25" customHeight="1" x14ac:dyDescent="0.25">
      <c r="A693" s="1250" t="s">
        <v>767</v>
      </c>
      <c r="B693" s="977">
        <v>298</v>
      </c>
      <c r="C693" s="977">
        <v>298</v>
      </c>
      <c r="D693" s="982" t="s">
        <v>2115</v>
      </c>
    </row>
    <row r="694" spans="1:4" ht="11.25" customHeight="1" x14ac:dyDescent="0.25">
      <c r="A694" s="1248"/>
      <c r="B694" s="978">
        <v>736</v>
      </c>
      <c r="C694" s="978">
        <v>368</v>
      </c>
      <c r="D694" s="983" t="s">
        <v>4191</v>
      </c>
    </row>
    <row r="695" spans="1:4" ht="11.25" customHeight="1" x14ac:dyDescent="0.25">
      <c r="A695" s="1248"/>
      <c r="B695" s="978">
        <v>727</v>
      </c>
      <c r="C695" s="978">
        <v>630.20000000000005</v>
      </c>
      <c r="D695" s="983" t="s">
        <v>2109</v>
      </c>
    </row>
    <row r="696" spans="1:4" ht="11.25" customHeight="1" x14ac:dyDescent="0.25">
      <c r="A696" s="1248"/>
      <c r="B696" s="978">
        <v>20</v>
      </c>
      <c r="C696" s="978">
        <v>20</v>
      </c>
      <c r="D696" s="983" t="s">
        <v>2112</v>
      </c>
    </row>
    <row r="697" spans="1:4" ht="11.25" customHeight="1" x14ac:dyDescent="0.25">
      <c r="A697" s="1248"/>
      <c r="B697" s="978">
        <v>225</v>
      </c>
      <c r="C697" s="978">
        <v>225</v>
      </c>
      <c r="D697" s="983" t="s">
        <v>459</v>
      </c>
    </row>
    <row r="698" spans="1:4" ht="11.25" customHeight="1" x14ac:dyDescent="0.25">
      <c r="A698" s="1251"/>
      <c r="B698" s="979">
        <v>2006</v>
      </c>
      <c r="C698" s="979">
        <v>1541.2</v>
      </c>
      <c r="D698" s="984" t="s">
        <v>11</v>
      </c>
    </row>
    <row r="699" spans="1:4" ht="11.25" customHeight="1" x14ac:dyDescent="0.25">
      <c r="A699" s="1248" t="s">
        <v>4211</v>
      </c>
      <c r="B699" s="978">
        <v>300</v>
      </c>
      <c r="C699" s="978">
        <v>300</v>
      </c>
      <c r="D699" s="983" t="s">
        <v>2115</v>
      </c>
    </row>
    <row r="700" spans="1:4" ht="11.25" customHeight="1" x14ac:dyDescent="0.25">
      <c r="A700" s="1248"/>
      <c r="B700" s="978">
        <v>500</v>
      </c>
      <c r="C700" s="978">
        <v>400</v>
      </c>
      <c r="D700" s="983" t="s">
        <v>2109</v>
      </c>
    </row>
    <row r="701" spans="1:4" ht="11.25" customHeight="1" x14ac:dyDescent="0.25">
      <c r="A701" s="1248"/>
      <c r="B701" s="978">
        <v>800</v>
      </c>
      <c r="C701" s="978">
        <v>700</v>
      </c>
      <c r="D701" s="983" t="s">
        <v>11</v>
      </c>
    </row>
    <row r="702" spans="1:4" ht="11.25" customHeight="1" x14ac:dyDescent="0.25">
      <c r="A702" s="1250" t="s">
        <v>2209</v>
      </c>
      <c r="B702" s="977">
        <v>280</v>
      </c>
      <c r="C702" s="977">
        <v>280</v>
      </c>
      <c r="D702" s="982" t="s">
        <v>2115</v>
      </c>
    </row>
    <row r="703" spans="1:4" ht="11.25" customHeight="1" x14ac:dyDescent="0.25">
      <c r="A703" s="1248"/>
      <c r="B703" s="978">
        <v>315</v>
      </c>
      <c r="C703" s="978">
        <v>252</v>
      </c>
      <c r="D703" s="983" t="s">
        <v>2109</v>
      </c>
    </row>
    <row r="704" spans="1:4" ht="11.25" customHeight="1" x14ac:dyDescent="0.25">
      <c r="A704" s="1251"/>
      <c r="B704" s="979">
        <v>595</v>
      </c>
      <c r="C704" s="979">
        <v>532</v>
      </c>
      <c r="D704" s="984" t="s">
        <v>11</v>
      </c>
    </row>
    <row r="705" spans="1:4" ht="11.25" customHeight="1" x14ac:dyDescent="0.25">
      <c r="A705" s="1248" t="s">
        <v>2210</v>
      </c>
      <c r="B705" s="978">
        <v>300</v>
      </c>
      <c r="C705" s="978">
        <v>240</v>
      </c>
      <c r="D705" s="983" t="s">
        <v>2115</v>
      </c>
    </row>
    <row r="706" spans="1:4" ht="11.25" customHeight="1" x14ac:dyDescent="0.25">
      <c r="A706" s="1248"/>
      <c r="B706" s="978">
        <v>1038</v>
      </c>
      <c r="C706" s="978">
        <v>0</v>
      </c>
      <c r="D706" s="983" t="s">
        <v>4191</v>
      </c>
    </row>
    <row r="707" spans="1:4" ht="11.25" customHeight="1" x14ac:dyDescent="0.25">
      <c r="A707" s="1248"/>
      <c r="B707" s="978">
        <v>36</v>
      </c>
      <c r="C707" s="978">
        <v>36</v>
      </c>
      <c r="D707" s="983" t="s">
        <v>2151</v>
      </c>
    </row>
    <row r="708" spans="1:4" ht="11.25" customHeight="1" x14ac:dyDescent="0.25">
      <c r="A708" s="1248"/>
      <c r="B708" s="978">
        <v>1374</v>
      </c>
      <c r="C708" s="978">
        <v>276</v>
      </c>
      <c r="D708" s="983" t="s">
        <v>11</v>
      </c>
    </row>
    <row r="709" spans="1:4" ht="11.25" customHeight="1" x14ac:dyDescent="0.25">
      <c r="A709" s="1250" t="s">
        <v>2211</v>
      </c>
      <c r="B709" s="977">
        <v>300</v>
      </c>
      <c r="C709" s="977">
        <v>291.755</v>
      </c>
      <c r="D709" s="982" t="s">
        <v>2115</v>
      </c>
    </row>
    <row r="710" spans="1:4" ht="11.25" customHeight="1" x14ac:dyDescent="0.25">
      <c r="A710" s="1248"/>
      <c r="B710" s="978">
        <v>104.34</v>
      </c>
      <c r="C710" s="978">
        <v>104.34</v>
      </c>
      <c r="D710" s="983" t="s">
        <v>2109</v>
      </c>
    </row>
    <row r="711" spans="1:4" ht="11.25" customHeight="1" x14ac:dyDescent="0.25">
      <c r="A711" s="1251"/>
      <c r="B711" s="979">
        <v>404.34000000000003</v>
      </c>
      <c r="C711" s="979">
        <v>396.09500000000003</v>
      </c>
      <c r="D711" s="984" t="s">
        <v>11</v>
      </c>
    </row>
    <row r="712" spans="1:4" ht="11.25" customHeight="1" x14ac:dyDescent="0.25">
      <c r="A712" s="1248" t="s">
        <v>2212</v>
      </c>
      <c r="B712" s="978">
        <v>2009</v>
      </c>
      <c r="C712" s="978">
        <v>1004.5</v>
      </c>
      <c r="D712" s="983" t="s">
        <v>4191</v>
      </c>
    </row>
    <row r="713" spans="1:4" ht="11.25" customHeight="1" x14ac:dyDescent="0.25">
      <c r="A713" s="1248"/>
      <c r="B713" s="978">
        <v>187.5</v>
      </c>
      <c r="C713" s="978">
        <v>0</v>
      </c>
      <c r="D713" s="983" t="s">
        <v>2109</v>
      </c>
    </row>
    <row r="714" spans="1:4" ht="11.25" customHeight="1" x14ac:dyDescent="0.25">
      <c r="A714" s="1248"/>
      <c r="B714" s="978">
        <v>2196.5</v>
      </c>
      <c r="C714" s="978">
        <v>1004.5</v>
      </c>
      <c r="D714" s="983" t="s">
        <v>11</v>
      </c>
    </row>
    <row r="715" spans="1:4" ht="11.25" customHeight="1" x14ac:dyDescent="0.25">
      <c r="A715" s="1250" t="s">
        <v>2213</v>
      </c>
      <c r="B715" s="977">
        <v>122.9</v>
      </c>
      <c r="C715" s="977">
        <v>122.9</v>
      </c>
      <c r="D715" s="982" t="s">
        <v>2115</v>
      </c>
    </row>
    <row r="716" spans="1:4" ht="11.25" customHeight="1" x14ac:dyDescent="0.25">
      <c r="A716" s="1251"/>
      <c r="B716" s="979">
        <v>122.9</v>
      </c>
      <c r="C716" s="979">
        <v>122.9</v>
      </c>
      <c r="D716" s="984" t="s">
        <v>11</v>
      </c>
    </row>
    <row r="717" spans="1:4" ht="11.25" customHeight="1" x14ac:dyDescent="0.25">
      <c r="A717" s="1248" t="s">
        <v>539</v>
      </c>
      <c r="B717" s="978">
        <v>56.99</v>
      </c>
      <c r="C717" s="978">
        <v>56.984000000000002</v>
      </c>
      <c r="D717" s="983" t="s">
        <v>2105</v>
      </c>
    </row>
    <row r="718" spans="1:4" ht="11.25" customHeight="1" x14ac:dyDescent="0.25">
      <c r="A718" s="1248"/>
      <c r="B718" s="978">
        <v>225</v>
      </c>
      <c r="C718" s="978">
        <v>220.52250000000001</v>
      </c>
      <c r="D718" s="983" t="s">
        <v>459</v>
      </c>
    </row>
    <row r="719" spans="1:4" ht="11.25" customHeight="1" x14ac:dyDescent="0.25">
      <c r="A719" s="1248"/>
      <c r="B719" s="978">
        <v>281.99</v>
      </c>
      <c r="C719" s="978">
        <v>277.50650000000002</v>
      </c>
      <c r="D719" s="983" t="s">
        <v>11</v>
      </c>
    </row>
    <row r="720" spans="1:4" ht="11.25" customHeight="1" x14ac:dyDescent="0.25">
      <c r="A720" s="1250" t="s">
        <v>2214</v>
      </c>
      <c r="B720" s="977">
        <v>60</v>
      </c>
      <c r="C720" s="977">
        <v>0</v>
      </c>
      <c r="D720" s="982" t="s">
        <v>2109</v>
      </c>
    </row>
    <row r="721" spans="1:4" ht="11.25" customHeight="1" x14ac:dyDescent="0.25">
      <c r="A721" s="1251"/>
      <c r="B721" s="979">
        <v>60</v>
      </c>
      <c r="C721" s="979">
        <v>0</v>
      </c>
      <c r="D721" s="984" t="s">
        <v>11</v>
      </c>
    </row>
    <row r="722" spans="1:4" ht="11.25" customHeight="1" x14ac:dyDescent="0.25">
      <c r="A722" s="1248" t="s">
        <v>2215</v>
      </c>
      <c r="B722" s="978">
        <v>250</v>
      </c>
      <c r="C722" s="978">
        <v>0</v>
      </c>
      <c r="D722" s="983" t="s">
        <v>2109</v>
      </c>
    </row>
    <row r="723" spans="1:4" ht="11.25" customHeight="1" x14ac:dyDescent="0.25">
      <c r="A723" s="1248"/>
      <c r="B723" s="978">
        <v>250</v>
      </c>
      <c r="C723" s="978">
        <v>0</v>
      </c>
      <c r="D723" s="983" t="s">
        <v>11</v>
      </c>
    </row>
    <row r="724" spans="1:4" ht="11.25" customHeight="1" x14ac:dyDescent="0.25">
      <c r="A724" s="1250" t="s">
        <v>540</v>
      </c>
      <c r="B724" s="977">
        <v>57.86</v>
      </c>
      <c r="C724" s="977">
        <v>57.850999999999999</v>
      </c>
      <c r="D724" s="982" t="s">
        <v>2105</v>
      </c>
    </row>
    <row r="725" spans="1:4" ht="11.25" customHeight="1" x14ac:dyDescent="0.25">
      <c r="A725" s="1248"/>
      <c r="B725" s="978">
        <v>300</v>
      </c>
      <c r="C725" s="978">
        <v>300</v>
      </c>
      <c r="D725" s="983" t="s">
        <v>2115</v>
      </c>
    </row>
    <row r="726" spans="1:4" ht="11.25" customHeight="1" x14ac:dyDescent="0.25">
      <c r="A726" s="1248"/>
      <c r="B726" s="978">
        <v>151.12</v>
      </c>
      <c r="C726" s="978">
        <v>151.11500000000001</v>
      </c>
      <c r="D726" s="983" t="s">
        <v>2109</v>
      </c>
    </row>
    <row r="727" spans="1:4" ht="11.25" customHeight="1" x14ac:dyDescent="0.25">
      <c r="A727" s="1251"/>
      <c r="B727" s="979">
        <v>508.98</v>
      </c>
      <c r="C727" s="979">
        <v>508.96600000000001</v>
      </c>
      <c r="D727" s="984" t="s">
        <v>11</v>
      </c>
    </row>
    <row r="728" spans="1:4" ht="11.25" customHeight="1" x14ac:dyDescent="0.25">
      <c r="A728" s="1248" t="s">
        <v>541</v>
      </c>
      <c r="B728" s="978">
        <v>225</v>
      </c>
      <c r="C728" s="978">
        <v>225</v>
      </c>
      <c r="D728" s="983" t="s">
        <v>459</v>
      </c>
    </row>
    <row r="729" spans="1:4" ht="11.25" customHeight="1" x14ac:dyDescent="0.25">
      <c r="A729" s="1248"/>
      <c r="B729" s="978">
        <v>225</v>
      </c>
      <c r="C729" s="978">
        <v>225</v>
      </c>
      <c r="D729" s="983" t="s">
        <v>11</v>
      </c>
    </row>
    <row r="730" spans="1:4" ht="11.25" customHeight="1" x14ac:dyDescent="0.25">
      <c r="A730" s="1250" t="s">
        <v>542</v>
      </c>
      <c r="B730" s="977">
        <v>5000</v>
      </c>
      <c r="C730" s="977">
        <v>4305.3477300000004</v>
      </c>
      <c r="D730" s="982" t="s">
        <v>2128</v>
      </c>
    </row>
    <row r="731" spans="1:4" ht="11.25" customHeight="1" x14ac:dyDescent="0.25">
      <c r="A731" s="1251"/>
      <c r="B731" s="979">
        <v>5000</v>
      </c>
      <c r="C731" s="979">
        <v>4305.3477300000004</v>
      </c>
      <c r="D731" s="984" t="s">
        <v>11</v>
      </c>
    </row>
    <row r="732" spans="1:4" ht="11.25" customHeight="1" x14ac:dyDescent="0.25">
      <c r="A732" s="1250" t="s">
        <v>2216</v>
      </c>
      <c r="B732" s="977">
        <v>225</v>
      </c>
      <c r="C732" s="977">
        <v>225</v>
      </c>
      <c r="D732" s="982" t="s">
        <v>459</v>
      </c>
    </row>
    <row r="733" spans="1:4" ht="11.25" customHeight="1" x14ac:dyDescent="0.25">
      <c r="A733" s="1248"/>
      <c r="B733" s="978">
        <v>250</v>
      </c>
      <c r="C733" s="978">
        <v>250</v>
      </c>
      <c r="D733" s="983" t="s">
        <v>2190</v>
      </c>
    </row>
    <row r="734" spans="1:4" ht="11.25" customHeight="1" x14ac:dyDescent="0.25">
      <c r="A734" s="1251"/>
      <c r="B734" s="979">
        <v>475</v>
      </c>
      <c r="C734" s="979">
        <v>475</v>
      </c>
      <c r="D734" s="984" t="s">
        <v>11</v>
      </c>
    </row>
    <row r="735" spans="1:4" ht="11.25" customHeight="1" x14ac:dyDescent="0.25">
      <c r="A735" s="1250" t="s">
        <v>4212</v>
      </c>
      <c r="B735" s="977">
        <v>220.74</v>
      </c>
      <c r="C735" s="977">
        <v>220.74</v>
      </c>
      <c r="D735" s="982" t="s">
        <v>2115</v>
      </c>
    </row>
    <row r="736" spans="1:4" ht="11.25" customHeight="1" x14ac:dyDescent="0.25">
      <c r="A736" s="1251"/>
      <c r="B736" s="979">
        <v>220.74</v>
      </c>
      <c r="C736" s="979">
        <v>220.74</v>
      </c>
      <c r="D736" s="984" t="s">
        <v>11</v>
      </c>
    </row>
    <row r="737" spans="1:4" ht="11.25" customHeight="1" x14ac:dyDescent="0.25">
      <c r="A737" s="1250" t="s">
        <v>2217</v>
      </c>
      <c r="B737" s="977">
        <v>300</v>
      </c>
      <c r="C737" s="977">
        <v>0</v>
      </c>
      <c r="D737" s="982" t="s">
        <v>2115</v>
      </c>
    </row>
    <row r="738" spans="1:4" ht="11.25" customHeight="1" x14ac:dyDescent="0.25">
      <c r="A738" s="1248"/>
      <c r="B738" s="978">
        <v>90</v>
      </c>
      <c r="C738" s="978">
        <v>90</v>
      </c>
      <c r="D738" s="983" t="s">
        <v>2116</v>
      </c>
    </row>
    <row r="739" spans="1:4" ht="11.25" customHeight="1" x14ac:dyDescent="0.25">
      <c r="A739" s="1251"/>
      <c r="B739" s="979">
        <v>390</v>
      </c>
      <c r="C739" s="979">
        <v>90</v>
      </c>
      <c r="D739" s="984" t="s">
        <v>11</v>
      </c>
    </row>
    <row r="740" spans="1:4" ht="11.25" customHeight="1" x14ac:dyDescent="0.25">
      <c r="A740" s="1250" t="s">
        <v>3780</v>
      </c>
      <c r="B740" s="977">
        <v>225</v>
      </c>
      <c r="C740" s="977">
        <v>0</v>
      </c>
      <c r="D740" s="982" t="s">
        <v>459</v>
      </c>
    </row>
    <row r="741" spans="1:4" ht="11.25" customHeight="1" x14ac:dyDescent="0.25">
      <c r="A741" s="1251"/>
      <c r="B741" s="979">
        <v>225</v>
      </c>
      <c r="C741" s="979">
        <v>0</v>
      </c>
      <c r="D741" s="984" t="s">
        <v>11</v>
      </c>
    </row>
    <row r="742" spans="1:4" ht="11.25" customHeight="1" x14ac:dyDescent="0.25">
      <c r="A742" s="1248" t="s">
        <v>2218</v>
      </c>
      <c r="B742" s="978">
        <v>300</v>
      </c>
      <c r="C742" s="978">
        <v>240</v>
      </c>
      <c r="D742" s="983" t="s">
        <v>2115</v>
      </c>
    </row>
    <row r="743" spans="1:4" ht="11.25" customHeight="1" x14ac:dyDescent="0.25">
      <c r="A743" s="1248"/>
      <c r="B743" s="978">
        <v>1233</v>
      </c>
      <c r="C743" s="978">
        <v>616.5</v>
      </c>
      <c r="D743" s="983" t="s">
        <v>4191</v>
      </c>
    </row>
    <row r="744" spans="1:4" ht="11.25" customHeight="1" x14ac:dyDescent="0.25">
      <c r="A744" s="1248"/>
      <c r="B744" s="978">
        <v>1533</v>
      </c>
      <c r="C744" s="978">
        <v>856.5</v>
      </c>
      <c r="D744" s="983" t="s">
        <v>11</v>
      </c>
    </row>
    <row r="745" spans="1:4" ht="11.25" customHeight="1" x14ac:dyDescent="0.25">
      <c r="A745" s="1250" t="s">
        <v>2219</v>
      </c>
      <c r="B745" s="977">
        <v>16.920000000000002</v>
      </c>
      <c r="C745" s="977">
        <v>16.920000000000002</v>
      </c>
      <c r="D745" s="982" t="s">
        <v>2105</v>
      </c>
    </row>
    <row r="746" spans="1:4" ht="11.25" customHeight="1" x14ac:dyDescent="0.25">
      <c r="A746" s="1251"/>
      <c r="B746" s="979">
        <v>16.920000000000002</v>
      </c>
      <c r="C746" s="979">
        <v>16.920000000000002</v>
      </c>
      <c r="D746" s="984" t="s">
        <v>11</v>
      </c>
    </row>
    <row r="747" spans="1:4" ht="11.25" customHeight="1" x14ac:dyDescent="0.25">
      <c r="A747" s="1248" t="s">
        <v>770</v>
      </c>
      <c r="B747" s="978">
        <v>652</v>
      </c>
      <c r="C747" s="978">
        <v>0</v>
      </c>
      <c r="D747" s="983" t="s">
        <v>4191</v>
      </c>
    </row>
    <row r="748" spans="1:4" ht="11.25" customHeight="1" x14ac:dyDescent="0.25">
      <c r="A748" s="1248"/>
      <c r="B748" s="978">
        <v>652</v>
      </c>
      <c r="C748" s="978">
        <v>0</v>
      </c>
      <c r="D748" s="983" t="s">
        <v>11</v>
      </c>
    </row>
    <row r="749" spans="1:4" ht="11.25" customHeight="1" x14ac:dyDescent="0.25">
      <c r="A749" s="1250" t="s">
        <v>543</v>
      </c>
      <c r="B749" s="977">
        <v>202.26</v>
      </c>
      <c r="C749" s="977">
        <v>202.255</v>
      </c>
      <c r="D749" s="982" t="s">
        <v>2105</v>
      </c>
    </row>
    <row r="750" spans="1:4" ht="11.25" customHeight="1" x14ac:dyDescent="0.25">
      <c r="A750" s="1248"/>
      <c r="B750" s="978">
        <v>60</v>
      </c>
      <c r="C750" s="978">
        <v>60</v>
      </c>
      <c r="D750" s="983" t="s">
        <v>2106</v>
      </c>
    </row>
    <row r="751" spans="1:4" ht="11.25" customHeight="1" x14ac:dyDescent="0.25">
      <c r="A751" s="1248"/>
      <c r="B751" s="978">
        <v>100</v>
      </c>
      <c r="C751" s="978">
        <v>100</v>
      </c>
      <c r="D751" s="983" t="s">
        <v>2190</v>
      </c>
    </row>
    <row r="752" spans="1:4" ht="11.25" customHeight="1" x14ac:dyDescent="0.25">
      <c r="A752" s="1251"/>
      <c r="B752" s="979">
        <v>362.26</v>
      </c>
      <c r="C752" s="979">
        <v>362.255</v>
      </c>
      <c r="D752" s="984" t="s">
        <v>11</v>
      </c>
    </row>
    <row r="753" spans="1:4" ht="11.25" customHeight="1" x14ac:dyDescent="0.25">
      <c r="A753" s="1248" t="s">
        <v>4213</v>
      </c>
      <c r="B753" s="978">
        <v>120.6</v>
      </c>
      <c r="C753" s="978">
        <v>101.26512</v>
      </c>
      <c r="D753" s="983" t="s">
        <v>2115</v>
      </c>
    </row>
    <row r="754" spans="1:4" ht="11.25" customHeight="1" x14ac:dyDescent="0.25">
      <c r="A754" s="1248"/>
      <c r="B754" s="978">
        <v>112.5</v>
      </c>
      <c r="C754" s="978">
        <v>90</v>
      </c>
      <c r="D754" s="983" t="s">
        <v>2109</v>
      </c>
    </row>
    <row r="755" spans="1:4" ht="11.25" customHeight="1" x14ac:dyDescent="0.25">
      <c r="A755" s="1248"/>
      <c r="B755" s="978">
        <v>233.1</v>
      </c>
      <c r="C755" s="978">
        <v>191.26512</v>
      </c>
      <c r="D755" s="983" t="s">
        <v>11</v>
      </c>
    </row>
    <row r="756" spans="1:4" ht="11.25" customHeight="1" x14ac:dyDescent="0.25">
      <c r="A756" s="1250" t="s">
        <v>2220</v>
      </c>
      <c r="B756" s="977">
        <v>150</v>
      </c>
      <c r="C756" s="977">
        <v>150</v>
      </c>
      <c r="D756" s="982" t="s">
        <v>2117</v>
      </c>
    </row>
    <row r="757" spans="1:4" ht="11.25" customHeight="1" x14ac:dyDescent="0.25">
      <c r="A757" s="1248"/>
      <c r="B757" s="978">
        <v>300</v>
      </c>
      <c r="C757" s="978">
        <v>240</v>
      </c>
      <c r="D757" s="983" t="s">
        <v>2115</v>
      </c>
    </row>
    <row r="758" spans="1:4" ht="11.25" customHeight="1" x14ac:dyDescent="0.25">
      <c r="A758" s="1248"/>
      <c r="B758" s="978">
        <v>20</v>
      </c>
      <c r="C758" s="978">
        <v>20</v>
      </c>
      <c r="D758" s="983" t="s">
        <v>2106</v>
      </c>
    </row>
    <row r="759" spans="1:4" ht="11.25" customHeight="1" x14ac:dyDescent="0.25">
      <c r="A759" s="1251"/>
      <c r="B759" s="979">
        <v>470</v>
      </c>
      <c r="C759" s="979">
        <v>410</v>
      </c>
      <c r="D759" s="984" t="s">
        <v>11</v>
      </c>
    </row>
    <row r="760" spans="1:4" ht="11.25" customHeight="1" x14ac:dyDescent="0.25">
      <c r="A760" s="1248" t="s">
        <v>2221</v>
      </c>
      <c r="B760" s="978">
        <v>309.22000000000003</v>
      </c>
      <c r="C760" s="978">
        <v>249.215</v>
      </c>
      <c r="D760" s="983" t="s">
        <v>2115</v>
      </c>
    </row>
    <row r="761" spans="1:4" ht="11.25" customHeight="1" x14ac:dyDescent="0.25">
      <c r="A761" s="1248"/>
      <c r="B761" s="978">
        <v>150</v>
      </c>
      <c r="C761" s="978">
        <v>150</v>
      </c>
      <c r="D761" s="983" t="s">
        <v>2190</v>
      </c>
    </row>
    <row r="762" spans="1:4" ht="11.25" customHeight="1" x14ac:dyDescent="0.25">
      <c r="A762" s="1248"/>
      <c r="B762" s="978">
        <v>459.22</v>
      </c>
      <c r="C762" s="978">
        <v>399.21500000000003</v>
      </c>
      <c r="D762" s="983" t="s">
        <v>11</v>
      </c>
    </row>
    <row r="763" spans="1:4" ht="11.25" customHeight="1" x14ac:dyDescent="0.25">
      <c r="A763" s="1250" t="s">
        <v>2222</v>
      </c>
      <c r="B763" s="977">
        <v>474.7</v>
      </c>
      <c r="C763" s="977">
        <v>379.76</v>
      </c>
      <c r="D763" s="982" t="s">
        <v>2109</v>
      </c>
    </row>
    <row r="764" spans="1:4" ht="11.25" customHeight="1" x14ac:dyDescent="0.25">
      <c r="A764" s="1251"/>
      <c r="B764" s="979">
        <v>474.7</v>
      </c>
      <c r="C764" s="979">
        <v>379.76</v>
      </c>
      <c r="D764" s="984" t="s">
        <v>11</v>
      </c>
    </row>
    <row r="765" spans="1:4" ht="11.25" customHeight="1" x14ac:dyDescent="0.25">
      <c r="A765" s="1248" t="s">
        <v>2223</v>
      </c>
      <c r="B765" s="978">
        <v>300</v>
      </c>
      <c r="C765" s="978">
        <v>240</v>
      </c>
      <c r="D765" s="983" t="s">
        <v>2115</v>
      </c>
    </row>
    <row r="766" spans="1:4" ht="11.25" customHeight="1" x14ac:dyDescent="0.25">
      <c r="A766" s="1248"/>
      <c r="B766" s="978">
        <v>93.6</v>
      </c>
      <c r="C766" s="978">
        <v>0</v>
      </c>
      <c r="D766" s="983" t="s">
        <v>2109</v>
      </c>
    </row>
    <row r="767" spans="1:4" ht="11.25" customHeight="1" x14ac:dyDescent="0.25">
      <c r="A767" s="1248"/>
      <c r="B767" s="978">
        <v>393.6</v>
      </c>
      <c r="C767" s="978">
        <v>240</v>
      </c>
      <c r="D767" s="983" t="s">
        <v>11</v>
      </c>
    </row>
    <row r="768" spans="1:4" ht="11.25" customHeight="1" x14ac:dyDescent="0.25">
      <c r="A768" s="1250" t="s">
        <v>2224</v>
      </c>
      <c r="B768" s="977">
        <v>300</v>
      </c>
      <c r="C768" s="977">
        <v>300</v>
      </c>
      <c r="D768" s="982" t="s">
        <v>2115</v>
      </c>
    </row>
    <row r="769" spans="1:4" ht="11.25" customHeight="1" x14ac:dyDescent="0.25">
      <c r="A769" s="1248"/>
      <c r="B769" s="978">
        <v>1492</v>
      </c>
      <c r="C769" s="978">
        <v>0</v>
      </c>
      <c r="D769" s="983" t="s">
        <v>4191</v>
      </c>
    </row>
    <row r="770" spans="1:4" ht="11.25" customHeight="1" x14ac:dyDescent="0.25">
      <c r="A770" s="1251"/>
      <c r="B770" s="979">
        <v>1792</v>
      </c>
      <c r="C770" s="979">
        <v>300</v>
      </c>
      <c r="D770" s="984" t="s">
        <v>11</v>
      </c>
    </row>
    <row r="771" spans="1:4" ht="11.25" customHeight="1" x14ac:dyDescent="0.25">
      <c r="A771" s="1248" t="s">
        <v>4214</v>
      </c>
      <c r="B771" s="978">
        <v>214.19</v>
      </c>
      <c r="C771" s="978">
        <v>134.11691999999999</v>
      </c>
      <c r="D771" s="983" t="s">
        <v>3993</v>
      </c>
    </row>
    <row r="772" spans="1:4" ht="11.25" customHeight="1" x14ac:dyDescent="0.25">
      <c r="A772" s="1248"/>
      <c r="B772" s="978">
        <v>214.19</v>
      </c>
      <c r="C772" s="978">
        <v>134.11691999999999</v>
      </c>
      <c r="D772" s="983" t="s">
        <v>11</v>
      </c>
    </row>
    <row r="773" spans="1:4" ht="11.25" customHeight="1" x14ac:dyDescent="0.25">
      <c r="A773" s="1250" t="s">
        <v>2225</v>
      </c>
      <c r="B773" s="977">
        <v>179.1</v>
      </c>
      <c r="C773" s="977">
        <v>0</v>
      </c>
      <c r="D773" s="982" t="s">
        <v>4215</v>
      </c>
    </row>
    <row r="774" spans="1:4" ht="11.25" customHeight="1" x14ac:dyDescent="0.25">
      <c r="A774" s="1248"/>
      <c r="B774" s="978">
        <v>1761.91</v>
      </c>
      <c r="C774" s="978">
        <v>1754.21379</v>
      </c>
      <c r="D774" s="983" t="s">
        <v>3993</v>
      </c>
    </row>
    <row r="775" spans="1:4" ht="11.25" customHeight="1" x14ac:dyDescent="0.25">
      <c r="A775" s="1251"/>
      <c r="B775" s="979">
        <v>1941.01</v>
      </c>
      <c r="C775" s="979">
        <v>1754.21379</v>
      </c>
      <c r="D775" s="984" t="s">
        <v>11</v>
      </c>
    </row>
    <row r="776" spans="1:4" ht="11.25" customHeight="1" x14ac:dyDescent="0.25">
      <c r="A776" s="1248" t="s">
        <v>4216</v>
      </c>
      <c r="B776" s="978">
        <v>20.82</v>
      </c>
      <c r="C776" s="978">
        <v>0</v>
      </c>
      <c r="D776" s="983" t="s">
        <v>3993</v>
      </c>
    </row>
    <row r="777" spans="1:4" ht="11.25" customHeight="1" x14ac:dyDescent="0.25">
      <c r="A777" s="1248"/>
      <c r="B777" s="978">
        <v>20.82</v>
      </c>
      <c r="C777" s="978">
        <v>0</v>
      </c>
      <c r="D777" s="983" t="s">
        <v>11</v>
      </c>
    </row>
    <row r="778" spans="1:4" ht="11.25" customHeight="1" x14ac:dyDescent="0.25">
      <c r="A778" s="1250" t="s">
        <v>2226</v>
      </c>
      <c r="B778" s="977">
        <v>735.56999999999994</v>
      </c>
      <c r="C778" s="977">
        <v>447.37199999999996</v>
      </c>
      <c r="D778" s="982" t="s">
        <v>2143</v>
      </c>
    </row>
    <row r="779" spans="1:4" ht="11.25" customHeight="1" x14ac:dyDescent="0.25">
      <c r="A779" s="1251"/>
      <c r="B779" s="979">
        <v>735.56999999999994</v>
      </c>
      <c r="C779" s="979">
        <v>447.37199999999996</v>
      </c>
      <c r="D779" s="984" t="s">
        <v>11</v>
      </c>
    </row>
    <row r="780" spans="1:4" ht="11.25" customHeight="1" x14ac:dyDescent="0.25">
      <c r="A780" s="1248" t="s">
        <v>2227</v>
      </c>
      <c r="B780" s="978">
        <v>150</v>
      </c>
      <c r="C780" s="978">
        <v>150</v>
      </c>
      <c r="D780" s="983" t="s">
        <v>2116</v>
      </c>
    </row>
    <row r="781" spans="1:4" ht="11.25" customHeight="1" x14ac:dyDescent="0.25">
      <c r="A781" s="1248"/>
      <c r="B781" s="978">
        <v>150</v>
      </c>
      <c r="C781" s="978">
        <v>150</v>
      </c>
      <c r="D781" s="983" t="s">
        <v>11</v>
      </c>
    </row>
    <row r="782" spans="1:4" ht="11.25" customHeight="1" x14ac:dyDescent="0.25">
      <c r="A782" s="1250" t="s">
        <v>2228</v>
      </c>
      <c r="B782" s="977">
        <v>1200</v>
      </c>
      <c r="C782" s="977">
        <v>600</v>
      </c>
      <c r="D782" s="982" t="s">
        <v>2143</v>
      </c>
    </row>
    <row r="783" spans="1:4" ht="11.25" customHeight="1" x14ac:dyDescent="0.25">
      <c r="A783" s="1251"/>
      <c r="B783" s="979">
        <v>1200</v>
      </c>
      <c r="C783" s="979">
        <v>600</v>
      </c>
      <c r="D783" s="984" t="s">
        <v>11</v>
      </c>
    </row>
    <row r="784" spans="1:4" ht="11.25" customHeight="1" x14ac:dyDescent="0.25">
      <c r="A784" s="1250" t="s">
        <v>4217</v>
      </c>
      <c r="B784" s="977">
        <v>126</v>
      </c>
      <c r="C784" s="977">
        <v>63</v>
      </c>
      <c r="D784" s="982" t="s">
        <v>2143</v>
      </c>
    </row>
    <row r="785" spans="1:4" ht="11.25" customHeight="1" x14ac:dyDescent="0.25">
      <c r="A785" s="1251"/>
      <c r="B785" s="979">
        <v>126</v>
      </c>
      <c r="C785" s="979">
        <v>63</v>
      </c>
      <c r="D785" s="984" t="s">
        <v>11</v>
      </c>
    </row>
    <row r="786" spans="1:4" ht="11.25" customHeight="1" x14ac:dyDescent="0.25">
      <c r="A786" s="1250" t="s">
        <v>2229</v>
      </c>
      <c r="B786" s="977">
        <v>5793</v>
      </c>
      <c r="C786" s="977">
        <v>5793</v>
      </c>
      <c r="D786" s="982" t="s">
        <v>2108</v>
      </c>
    </row>
    <row r="787" spans="1:4" ht="11.25" customHeight="1" x14ac:dyDescent="0.25">
      <c r="A787" s="1248"/>
      <c r="B787" s="978">
        <v>193.10000000000002</v>
      </c>
      <c r="C787" s="978">
        <v>193.10000000000002</v>
      </c>
      <c r="D787" s="983" t="s">
        <v>2114</v>
      </c>
    </row>
    <row r="788" spans="1:4" ht="11.25" customHeight="1" x14ac:dyDescent="0.25">
      <c r="A788" s="1248"/>
      <c r="B788" s="978">
        <v>1015.74</v>
      </c>
      <c r="C788" s="978">
        <v>901.78200000000004</v>
      </c>
      <c r="D788" s="983" t="s">
        <v>3993</v>
      </c>
    </row>
    <row r="789" spans="1:4" ht="11.25" customHeight="1" x14ac:dyDescent="0.25">
      <c r="A789" s="1248"/>
      <c r="B789" s="978">
        <v>250</v>
      </c>
      <c r="C789" s="978">
        <v>250</v>
      </c>
      <c r="D789" s="983" t="s">
        <v>548</v>
      </c>
    </row>
    <row r="790" spans="1:4" ht="11.25" customHeight="1" x14ac:dyDescent="0.25">
      <c r="A790" s="1251"/>
      <c r="B790" s="979">
        <v>7251.84</v>
      </c>
      <c r="C790" s="979">
        <v>7137.8820000000005</v>
      </c>
      <c r="D790" s="984" t="s">
        <v>11</v>
      </c>
    </row>
    <row r="791" spans="1:4" ht="11.25" customHeight="1" x14ac:dyDescent="0.25">
      <c r="A791" s="1248" t="s">
        <v>4218</v>
      </c>
      <c r="B791" s="978">
        <v>30.150000000000002</v>
      </c>
      <c r="C791" s="978">
        <v>0</v>
      </c>
      <c r="D791" s="983" t="s">
        <v>3993</v>
      </c>
    </row>
    <row r="792" spans="1:4" ht="11.25" customHeight="1" x14ac:dyDescent="0.25">
      <c r="A792" s="1248"/>
      <c r="B792" s="978">
        <v>30.150000000000002</v>
      </c>
      <c r="C792" s="978">
        <v>0</v>
      </c>
      <c r="D792" s="983" t="s">
        <v>11</v>
      </c>
    </row>
    <row r="793" spans="1:4" ht="11.25" customHeight="1" x14ac:dyDescent="0.25">
      <c r="A793" s="1250" t="s">
        <v>2230</v>
      </c>
      <c r="B793" s="977">
        <v>839.39</v>
      </c>
      <c r="C793" s="977">
        <v>239.38454999999999</v>
      </c>
      <c r="D793" s="982" t="s">
        <v>2143</v>
      </c>
    </row>
    <row r="794" spans="1:4" ht="11.25" customHeight="1" x14ac:dyDescent="0.25">
      <c r="A794" s="1248"/>
      <c r="B794" s="978">
        <v>193.28</v>
      </c>
      <c r="C794" s="978">
        <v>134.71352999999999</v>
      </c>
      <c r="D794" s="983" t="s">
        <v>3993</v>
      </c>
    </row>
    <row r="795" spans="1:4" ht="11.25" customHeight="1" x14ac:dyDescent="0.25">
      <c r="A795" s="1251"/>
      <c r="B795" s="979">
        <v>1032.67</v>
      </c>
      <c r="C795" s="979">
        <v>374.09807999999998</v>
      </c>
      <c r="D795" s="984" t="s">
        <v>11</v>
      </c>
    </row>
    <row r="796" spans="1:4" ht="11.25" customHeight="1" x14ac:dyDescent="0.25">
      <c r="A796" s="1248" t="s">
        <v>4219</v>
      </c>
      <c r="B796" s="978">
        <v>80</v>
      </c>
      <c r="C796" s="978">
        <v>80</v>
      </c>
      <c r="D796" s="983" t="s">
        <v>2106</v>
      </c>
    </row>
    <row r="797" spans="1:4" ht="11.25" customHeight="1" x14ac:dyDescent="0.25">
      <c r="A797" s="1248"/>
      <c r="B797" s="978">
        <v>1033.1500000000001</v>
      </c>
      <c r="C797" s="978">
        <v>1011.4347600000001</v>
      </c>
      <c r="D797" s="983" t="s">
        <v>3993</v>
      </c>
    </row>
    <row r="798" spans="1:4" ht="11.25" customHeight="1" x14ac:dyDescent="0.25">
      <c r="A798" s="1248"/>
      <c r="B798" s="978">
        <v>1113.1500000000001</v>
      </c>
      <c r="C798" s="978">
        <v>1091.4347600000001</v>
      </c>
      <c r="D798" s="983" t="s">
        <v>11</v>
      </c>
    </row>
    <row r="799" spans="1:4" ht="11.25" customHeight="1" x14ac:dyDescent="0.25">
      <c r="A799" s="1250" t="s">
        <v>449</v>
      </c>
      <c r="B799" s="977">
        <v>100</v>
      </c>
      <c r="C799" s="977">
        <v>63.084000000000003</v>
      </c>
      <c r="D799" s="982" t="s">
        <v>2116</v>
      </c>
    </row>
    <row r="800" spans="1:4" ht="11.25" customHeight="1" x14ac:dyDescent="0.25">
      <c r="A800" s="1248"/>
      <c r="B800" s="978">
        <v>310.8</v>
      </c>
      <c r="C800" s="978">
        <v>58.725000000000001</v>
      </c>
      <c r="D800" s="983" t="s">
        <v>2143</v>
      </c>
    </row>
    <row r="801" spans="1:4" ht="11.25" customHeight="1" x14ac:dyDescent="0.25">
      <c r="A801" s="1248"/>
      <c r="B801" s="978">
        <v>58.34</v>
      </c>
      <c r="C801" s="978">
        <v>0</v>
      </c>
      <c r="D801" s="983" t="s">
        <v>3993</v>
      </c>
    </row>
    <row r="802" spans="1:4" ht="11.25" customHeight="1" x14ac:dyDescent="0.25">
      <c r="A802" s="1251"/>
      <c r="B802" s="979">
        <v>469.14</v>
      </c>
      <c r="C802" s="979">
        <v>121.809</v>
      </c>
      <c r="D802" s="984" t="s">
        <v>11</v>
      </c>
    </row>
    <row r="803" spans="1:4" ht="11.25" customHeight="1" x14ac:dyDescent="0.25">
      <c r="A803" s="1248" t="s">
        <v>4220</v>
      </c>
      <c r="B803" s="978">
        <v>32.51</v>
      </c>
      <c r="C803" s="978">
        <v>32.494140000000002</v>
      </c>
      <c r="D803" s="983" t="s">
        <v>3993</v>
      </c>
    </row>
    <row r="804" spans="1:4" ht="11.25" customHeight="1" x14ac:dyDescent="0.25">
      <c r="A804" s="1248"/>
      <c r="B804" s="978">
        <v>32.51</v>
      </c>
      <c r="C804" s="978">
        <v>32.494140000000002</v>
      </c>
      <c r="D804" s="983" t="s">
        <v>11</v>
      </c>
    </row>
    <row r="805" spans="1:4" ht="11.25" customHeight="1" x14ac:dyDescent="0.25">
      <c r="A805" s="1250" t="s">
        <v>4221</v>
      </c>
      <c r="B805" s="977">
        <v>261.02999999999997</v>
      </c>
      <c r="C805" s="977">
        <v>261.01214999999996</v>
      </c>
      <c r="D805" s="982" t="s">
        <v>3993</v>
      </c>
    </row>
    <row r="806" spans="1:4" ht="11.25" customHeight="1" x14ac:dyDescent="0.25">
      <c r="A806" s="1251"/>
      <c r="B806" s="979">
        <v>261.02999999999997</v>
      </c>
      <c r="C806" s="979">
        <v>261.01214999999996</v>
      </c>
      <c r="D806" s="984" t="s">
        <v>11</v>
      </c>
    </row>
    <row r="807" spans="1:4" ht="11.25" customHeight="1" x14ac:dyDescent="0.25">
      <c r="A807" s="1248" t="s">
        <v>544</v>
      </c>
      <c r="B807" s="978">
        <v>30.2</v>
      </c>
      <c r="C807" s="978">
        <v>30.2</v>
      </c>
      <c r="D807" s="983" t="s">
        <v>2106</v>
      </c>
    </row>
    <row r="808" spans="1:4" ht="11.25" customHeight="1" x14ac:dyDescent="0.25">
      <c r="A808" s="1248"/>
      <c r="B808" s="978">
        <v>65</v>
      </c>
      <c r="C808" s="978">
        <v>65</v>
      </c>
      <c r="D808" s="983" t="s">
        <v>2107</v>
      </c>
    </row>
    <row r="809" spans="1:4" ht="11.25" customHeight="1" x14ac:dyDescent="0.25">
      <c r="A809" s="1248"/>
      <c r="B809" s="978">
        <v>26594</v>
      </c>
      <c r="C809" s="978">
        <v>26594</v>
      </c>
      <c r="D809" s="983" t="s">
        <v>2108</v>
      </c>
    </row>
    <row r="810" spans="1:4" ht="11.25" customHeight="1" x14ac:dyDescent="0.25">
      <c r="A810" s="1248"/>
      <c r="B810" s="978">
        <v>62.4</v>
      </c>
      <c r="C810" s="978">
        <v>62.4</v>
      </c>
      <c r="D810" s="983" t="s">
        <v>3628</v>
      </c>
    </row>
    <row r="811" spans="1:4" ht="11.25" customHeight="1" x14ac:dyDescent="0.25">
      <c r="A811" s="1248"/>
      <c r="B811" s="978">
        <v>257.8</v>
      </c>
      <c r="C811" s="978">
        <v>257.8</v>
      </c>
      <c r="D811" s="983" t="s">
        <v>2114</v>
      </c>
    </row>
    <row r="812" spans="1:4" ht="11.25" customHeight="1" x14ac:dyDescent="0.25">
      <c r="A812" s="1248"/>
      <c r="B812" s="978">
        <v>33.75</v>
      </c>
      <c r="C812" s="978">
        <v>33.749000000000002</v>
      </c>
      <c r="D812" s="983" t="s">
        <v>663</v>
      </c>
    </row>
    <row r="813" spans="1:4" ht="11.25" customHeight="1" x14ac:dyDescent="0.25">
      <c r="A813" s="1248"/>
      <c r="B813" s="978">
        <v>76</v>
      </c>
      <c r="C813" s="978">
        <v>65.918999999999997</v>
      </c>
      <c r="D813" s="983" t="s">
        <v>621</v>
      </c>
    </row>
    <row r="814" spans="1:4" ht="11.25" customHeight="1" x14ac:dyDescent="0.25">
      <c r="A814" s="1248"/>
      <c r="B814" s="978">
        <v>101.58999999999999</v>
      </c>
      <c r="C814" s="978">
        <v>101.57616</v>
      </c>
      <c r="D814" s="983" t="s">
        <v>3993</v>
      </c>
    </row>
    <row r="815" spans="1:4" ht="11.25" customHeight="1" x14ac:dyDescent="0.25">
      <c r="A815" s="1248"/>
      <c r="B815" s="978">
        <v>50</v>
      </c>
      <c r="C815" s="978">
        <v>50</v>
      </c>
      <c r="D815" s="983" t="s">
        <v>459</v>
      </c>
    </row>
    <row r="816" spans="1:4" ht="11.25" customHeight="1" x14ac:dyDescent="0.25">
      <c r="A816" s="1248"/>
      <c r="B816" s="978">
        <v>1104</v>
      </c>
      <c r="C816" s="978">
        <v>1104</v>
      </c>
      <c r="D816" s="983" t="s">
        <v>2113</v>
      </c>
    </row>
    <row r="817" spans="1:4" ht="11.25" customHeight="1" x14ac:dyDescent="0.25">
      <c r="A817" s="1248"/>
      <c r="B817" s="978">
        <v>112.56</v>
      </c>
      <c r="C817" s="978">
        <v>103.71600000000001</v>
      </c>
      <c r="D817" s="983" t="s">
        <v>4028</v>
      </c>
    </row>
    <row r="818" spans="1:4" ht="11.25" customHeight="1" x14ac:dyDescent="0.25">
      <c r="A818" s="1248"/>
      <c r="B818" s="978">
        <v>28487.300000000003</v>
      </c>
      <c r="C818" s="978">
        <v>28468.360160000004</v>
      </c>
      <c r="D818" s="983" t="s">
        <v>11</v>
      </c>
    </row>
    <row r="819" spans="1:4" ht="21" x14ac:dyDescent="0.25">
      <c r="A819" s="1250" t="s">
        <v>2231</v>
      </c>
      <c r="B819" s="977">
        <v>426.4</v>
      </c>
      <c r="C819" s="977">
        <v>426.4</v>
      </c>
      <c r="D819" s="982" t="s">
        <v>2232</v>
      </c>
    </row>
    <row r="820" spans="1:4" ht="11.25" customHeight="1" x14ac:dyDescent="0.25">
      <c r="A820" s="1248"/>
      <c r="B820" s="978">
        <v>38729</v>
      </c>
      <c r="C820" s="978">
        <v>38729</v>
      </c>
      <c r="D820" s="983" t="s">
        <v>2108</v>
      </c>
    </row>
    <row r="821" spans="1:4" ht="11.25" customHeight="1" x14ac:dyDescent="0.25">
      <c r="A821" s="1248"/>
      <c r="B821" s="978">
        <v>300</v>
      </c>
      <c r="C821" s="978">
        <v>300</v>
      </c>
      <c r="D821" s="983" t="s">
        <v>2116</v>
      </c>
    </row>
    <row r="822" spans="1:4" ht="11.25" customHeight="1" x14ac:dyDescent="0.25">
      <c r="A822" s="1248"/>
      <c r="B822" s="978">
        <v>218.27</v>
      </c>
      <c r="C822" s="978">
        <v>218.24567000000002</v>
      </c>
      <c r="D822" s="983" t="s">
        <v>1934</v>
      </c>
    </row>
    <row r="823" spans="1:4" ht="11.25" customHeight="1" x14ac:dyDescent="0.25">
      <c r="A823" s="1248"/>
      <c r="B823" s="978">
        <v>804.52</v>
      </c>
      <c r="C823" s="978">
        <v>804.42012</v>
      </c>
      <c r="D823" s="983" t="s">
        <v>3993</v>
      </c>
    </row>
    <row r="824" spans="1:4" ht="11.25" customHeight="1" x14ac:dyDescent="0.25">
      <c r="A824" s="1248"/>
      <c r="B824" s="978">
        <v>975</v>
      </c>
      <c r="C824" s="978">
        <v>975</v>
      </c>
      <c r="D824" s="983" t="s">
        <v>2113</v>
      </c>
    </row>
    <row r="825" spans="1:4" ht="11.25" customHeight="1" x14ac:dyDescent="0.25">
      <c r="A825" s="1251"/>
      <c r="B825" s="979">
        <v>41453.189999999995</v>
      </c>
      <c r="C825" s="979">
        <v>41453.065790000001</v>
      </c>
      <c r="D825" s="984" t="s">
        <v>11</v>
      </c>
    </row>
    <row r="826" spans="1:4" ht="11.25" customHeight="1" x14ac:dyDescent="0.25">
      <c r="A826" s="1248" t="s">
        <v>545</v>
      </c>
      <c r="B826" s="978">
        <v>133.80000000000001</v>
      </c>
      <c r="C826" s="978">
        <v>133.80000000000001</v>
      </c>
      <c r="D826" s="983" t="s">
        <v>2117</v>
      </c>
    </row>
    <row r="827" spans="1:4" ht="11.25" customHeight="1" x14ac:dyDescent="0.25">
      <c r="A827" s="1248"/>
      <c r="B827" s="978">
        <v>5882</v>
      </c>
      <c r="C827" s="978">
        <v>5882</v>
      </c>
      <c r="D827" s="983" t="s">
        <v>2108</v>
      </c>
    </row>
    <row r="828" spans="1:4" ht="11.25" customHeight="1" x14ac:dyDescent="0.25">
      <c r="A828" s="1248"/>
      <c r="B828" s="978">
        <v>236</v>
      </c>
      <c r="C828" s="978">
        <v>236</v>
      </c>
      <c r="D828" s="983" t="s">
        <v>2114</v>
      </c>
    </row>
    <row r="829" spans="1:4" ht="11.25" customHeight="1" x14ac:dyDescent="0.25">
      <c r="A829" s="1248"/>
      <c r="B829" s="978">
        <v>80</v>
      </c>
      <c r="C829" s="978">
        <v>80</v>
      </c>
      <c r="D829" s="983" t="s">
        <v>2123</v>
      </c>
    </row>
    <row r="830" spans="1:4" ht="11.25" customHeight="1" x14ac:dyDescent="0.25">
      <c r="A830" s="1248"/>
      <c r="B830" s="978">
        <v>130</v>
      </c>
      <c r="C830" s="978">
        <v>130</v>
      </c>
      <c r="D830" s="983" t="s">
        <v>2116</v>
      </c>
    </row>
    <row r="831" spans="1:4" ht="11.25" customHeight="1" x14ac:dyDescent="0.25">
      <c r="A831" s="1248"/>
      <c r="B831" s="978">
        <v>4706</v>
      </c>
      <c r="C831" s="978">
        <v>4706</v>
      </c>
      <c r="D831" s="983" t="s">
        <v>3465</v>
      </c>
    </row>
    <row r="832" spans="1:4" ht="11.25" customHeight="1" x14ac:dyDescent="0.25">
      <c r="A832" s="1248"/>
      <c r="B832" s="978">
        <v>1514.89</v>
      </c>
      <c r="C832" s="978">
        <v>1514.8488600000001</v>
      </c>
      <c r="D832" s="983" t="s">
        <v>3993</v>
      </c>
    </row>
    <row r="833" spans="1:4" ht="11.25" customHeight="1" x14ac:dyDescent="0.25">
      <c r="A833" s="1248"/>
      <c r="B833" s="978">
        <v>1324</v>
      </c>
      <c r="C833" s="978">
        <v>1324</v>
      </c>
      <c r="D833" s="983" t="s">
        <v>2113</v>
      </c>
    </row>
    <row r="834" spans="1:4" ht="11.25" customHeight="1" x14ac:dyDescent="0.25">
      <c r="A834" s="1248"/>
      <c r="B834" s="978">
        <v>14006.689999999999</v>
      </c>
      <c r="C834" s="978">
        <v>14006.648859999999</v>
      </c>
      <c r="D834" s="983" t="s">
        <v>11</v>
      </c>
    </row>
    <row r="835" spans="1:4" ht="21" x14ac:dyDescent="0.25">
      <c r="A835" s="1250" t="s">
        <v>546</v>
      </c>
      <c r="B835" s="977">
        <v>60</v>
      </c>
      <c r="C835" s="977">
        <v>27.70693</v>
      </c>
      <c r="D835" s="982" t="s">
        <v>1903</v>
      </c>
    </row>
    <row r="836" spans="1:4" ht="11.25" customHeight="1" x14ac:dyDescent="0.25">
      <c r="A836" s="1248"/>
      <c r="B836" s="978">
        <v>88.8</v>
      </c>
      <c r="C836" s="978">
        <v>58.012999999999998</v>
      </c>
      <c r="D836" s="983" t="s">
        <v>2117</v>
      </c>
    </row>
    <row r="837" spans="1:4" ht="11.25" customHeight="1" x14ac:dyDescent="0.25">
      <c r="A837" s="1248"/>
      <c r="B837" s="978">
        <v>100.1</v>
      </c>
      <c r="C837" s="978">
        <v>100.1</v>
      </c>
      <c r="D837" s="983" t="s">
        <v>2106</v>
      </c>
    </row>
    <row r="838" spans="1:4" ht="11.25" customHeight="1" x14ac:dyDescent="0.25">
      <c r="A838" s="1248"/>
      <c r="B838" s="978">
        <v>189</v>
      </c>
      <c r="C838" s="978">
        <v>189</v>
      </c>
      <c r="D838" s="983" t="s">
        <v>4222</v>
      </c>
    </row>
    <row r="839" spans="1:4" ht="11.25" customHeight="1" x14ac:dyDescent="0.25">
      <c r="A839" s="1248"/>
      <c r="B839" s="978">
        <v>45.3</v>
      </c>
      <c r="C839" s="978">
        <v>43.6</v>
      </c>
      <c r="D839" s="983" t="s">
        <v>2107</v>
      </c>
    </row>
    <row r="840" spans="1:4" ht="11.25" customHeight="1" x14ac:dyDescent="0.25">
      <c r="A840" s="1248"/>
      <c r="B840" s="978">
        <v>479</v>
      </c>
      <c r="C840" s="978">
        <v>479</v>
      </c>
      <c r="D840" s="983" t="s">
        <v>2108</v>
      </c>
    </row>
    <row r="841" spans="1:4" ht="11.25" customHeight="1" x14ac:dyDescent="0.25">
      <c r="A841" s="1248"/>
      <c r="B841" s="978">
        <v>100</v>
      </c>
      <c r="C841" s="978">
        <v>100</v>
      </c>
      <c r="D841" s="983" t="s">
        <v>2114</v>
      </c>
    </row>
    <row r="842" spans="1:4" ht="11.25" customHeight="1" x14ac:dyDescent="0.25">
      <c r="A842" s="1248"/>
      <c r="B842" s="978">
        <v>150</v>
      </c>
      <c r="C842" s="978">
        <v>150</v>
      </c>
      <c r="D842" s="983" t="s">
        <v>2116</v>
      </c>
    </row>
    <row r="843" spans="1:4" ht="11.25" customHeight="1" x14ac:dyDescent="0.25">
      <c r="A843" s="1248"/>
      <c r="B843" s="978">
        <v>500</v>
      </c>
      <c r="C843" s="978">
        <v>500</v>
      </c>
      <c r="D843" s="983" t="s">
        <v>555</v>
      </c>
    </row>
    <row r="844" spans="1:4" ht="11.25" customHeight="1" x14ac:dyDescent="0.25">
      <c r="A844" s="1248"/>
      <c r="B844" s="978">
        <v>14500</v>
      </c>
      <c r="C844" s="978">
        <v>0</v>
      </c>
      <c r="D844" s="983" t="s">
        <v>446</v>
      </c>
    </row>
    <row r="845" spans="1:4" ht="11.25" customHeight="1" x14ac:dyDescent="0.25">
      <c r="A845" s="1248"/>
      <c r="B845" s="978">
        <v>1809.6200000000001</v>
      </c>
      <c r="C845" s="978">
        <v>1809.55701</v>
      </c>
      <c r="D845" s="983" t="s">
        <v>1934</v>
      </c>
    </row>
    <row r="846" spans="1:4" ht="11.25" customHeight="1" x14ac:dyDescent="0.25">
      <c r="A846" s="1248"/>
      <c r="B846" s="978">
        <v>1049</v>
      </c>
      <c r="C846" s="978">
        <v>1049</v>
      </c>
      <c r="D846" s="983" t="s">
        <v>569</v>
      </c>
    </row>
    <row r="847" spans="1:4" ht="11.25" customHeight="1" x14ac:dyDescent="0.25">
      <c r="A847" s="1248"/>
      <c r="B847" s="978">
        <v>1690</v>
      </c>
      <c r="C847" s="978">
        <v>750</v>
      </c>
      <c r="D847" s="983" t="s">
        <v>593</v>
      </c>
    </row>
    <row r="848" spans="1:4" ht="11.25" customHeight="1" x14ac:dyDescent="0.25">
      <c r="A848" s="1248"/>
      <c r="B848" s="978">
        <v>91</v>
      </c>
      <c r="C848" s="978">
        <v>91</v>
      </c>
      <c r="D848" s="983" t="s">
        <v>621</v>
      </c>
    </row>
    <row r="849" spans="1:4" ht="11.25" customHeight="1" x14ac:dyDescent="0.25">
      <c r="A849" s="1248"/>
      <c r="B849" s="978">
        <v>908.18000000000006</v>
      </c>
      <c r="C849" s="978">
        <v>908.17524000000003</v>
      </c>
      <c r="D849" s="983" t="s">
        <v>3993</v>
      </c>
    </row>
    <row r="850" spans="1:4" ht="11.25" customHeight="1" x14ac:dyDescent="0.25">
      <c r="A850" s="1248"/>
      <c r="B850" s="978">
        <v>500</v>
      </c>
      <c r="C850" s="978">
        <v>275</v>
      </c>
      <c r="D850" s="983" t="s">
        <v>459</v>
      </c>
    </row>
    <row r="851" spans="1:4" ht="11.25" customHeight="1" x14ac:dyDescent="0.25">
      <c r="A851" s="1248"/>
      <c r="B851" s="978">
        <v>2036</v>
      </c>
      <c r="C851" s="978">
        <v>2036</v>
      </c>
      <c r="D851" s="983" t="s">
        <v>2113</v>
      </c>
    </row>
    <row r="852" spans="1:4" ht="11.25" customHeight="1" x14ac:dyDescent="0.25">
      <c r="A852" s="1248"/>
      <c r="B852" s="978">
        <v>400</v>
      </c>
      <c r="C852" s="978">
        <v>400</v>
      </c>
      <c r="D852" s="983" t="s">
        <v>570</v>
      </c>
    </row>
    <row r="853" spans="1:4" ht="11.25" customHeight="1" x14ac:dyDescent="0.25">
      <c r="A853" s="1251"/>
      <c r="B853" s="979">
        <v>24696</v>
      </c>
      <c r="C853" s="979">
        <v>8966.152180000001</v>
      </c>
      <c r="D853" s="984" t="s">
        <v>11</v>
      </c>
    </row>
    <row r="854" spans="1:4" ht="21" x14ac:dyDescent="0.25">
      <c r="A854" s="1248" t="s">
        <v>547</v>
      </c>
      <c r="B854" s="978">
        <v>70</v>
      </c>
      <c r="C854" s="978">
        <v>28.259900000000002</v>
      </c>
      <c r="D854" s="983" t="s">
        <v>1903</v>
      </c>
    </row>
    <row r="855" spans="1:4" ht="21" x14ac:dyDescent="0.25">
      <c r="A855" s="1248"/>
      <c r="B855" s="978">
        <v>100</v>
      </c>
      <c r="C855" s="978">
        <v>100</v>
      </c>
      <c r="D855" s="983" t="s">
        <v>2118</v>
      </c>
    </row>
    <row r="856" spans="1:4" ht="11.25" customHeight="1" x14ac:dyDescent="0.25">
      <c r="A856" s="1248"/>
      <c r="B856" s="978">
        <v>299</v>
      </c>
      <c r="C856" s="978">
        <v>292.49</v>
      </c>
      <c r="D856" s="983" t="s">
        <v>2117</v>
      </c>
    </row>
    <row r="857" spans="1:4" ht="11.25" customHeight="1" x14ac:dyDescent="0.25">
      <c r="A857" s="1248"/>
      <c r="B857" s="978">
        <v>107.2</v>
      </c>
      <c r="C857" s="978">
        <v>107.2</v>
      </c>
      <c r="D857" s="983" t="s">
        <v>2106</v>
      </c>
    </row>
    <row r="858" spans="1:4" ht="11.25" customHeight="1" x14ac:dyDescent="0.25">
      <c r="A858" s="1248"/>
      <c r="B858" s="978">
        <v>143521</v>
      </c>
      <c r="C858" s="978">
        <v>143521</v>
      </c>
      <c r="D858" s="983" t="s">
        <v>2108</v>
      </c>
    </row>
    <row r="859" spans="1:4" ht="11.25" customHeight="1" x14ac:dyDescent="0.25">
      <c r="A859" s="1248"/>
      <c r="B859" s="978">
        <v>978</v>
      </c>
      <c r="C859" s="978">
        <v>978</v>
      </c>
      <c r="D859" s="983" t="s">
        <v>2114</v>
      </c>
    </row>
    <row r="860" spans="1:4" ht="11.25" customHeight="1" x14ac:dyDescent="0.25">
      <c r="A860" s="1248"/>
      <c r="B860" s="978">
        <v>415</v>
      </c>
      <c r="C860" s="978">
        <v>415</v>
      </c>
      <c r="D860" s="983" t="s">
        <v>2116</v>
      </c>
    </row>
    <row r="861" spans="1:4" ht="11.25" customHeight="1" x14ac:dyDescent="0.25">
      <c r="A861" s="1248"/>
      <c r="B861" s="978">
        <v>2450</v>
      </c>
      <c r="C861" s="978">
        <v>2450</v>
      </c>
      <c r="D861" s="983" t="s">
        <v>555</v>
      </c>
    </row>
    <row r="862" spans="1:4" ht="11.25" customHeight="1" x14ac:dyDescent="0.25">
      <c r="A862" s="1248"/>
      <c r="B862" s="978">
        <v>5609</v>
      </c>
      <c r="C862" s="978">
        <v>5609</v>
      </c>
      <c r="D862" s="983" t="s">
        <v>569</v>
      </c>
    </row>
    <row r="863" spans="1:4" ht="11.25" customHeight="1" x14ac:dyDescent="0.25">
      <c r="A863" s="1248"/>
      <c r="B863" s="978">
        <v>5720</v>
      </c>
      <c r="C863" s="978">
        <v>5720</v>
      </c>
      <c r="D863" s="983" t="s">
        <v>3465</v>
      </c>
    </row>
    <row r="864" spans="1:4" ht="11.25" customHeight="1" x14ac:dyDescent="0.25">
      <c r="A864" s="1248"/>
      <c r="B864" s="978">
        <v>281</v>
      </c>
      <c r="C864" s="978">
        <v>281</v>
      </c>
      <c r="D864" s="983" t="s">
        <v>621</v>
      </c>
    </row>
    <row r="865" spans="1:4" ht="11.25" customHeight="1" x14ac:dyDescent="0.25">
      <c r="A865" s="1248"/>
      <c r="B865" s="978">
        <v>20</v>
      </c>
      <c r="C865" s="978">
        <v>20</v>
      </c>
      <c r="D865" s="983" t="s">
        <v>638</v>
      </c>
    </row>
    <row r="866" spans="1:4" ht="11.25" customHeight="1" x14ac:dyDescent="0.25">
      <c r="A866" s="1248"/>
      <c r="B866" s="978">
        <v>5000</v>
      </c>
      <c r="C866" s="978">
        <v>5000</v>
      </c>
      <c r="D866" s="983" t="s">
        <v>654</v>
      </c>
    </row>
    <row r="867" spans="1:4" ht="11.25" customHeight="1" x14ac:dyDescent="0.25">
      <c r="A867" s="1248"/>
      <c r="B867" s="978">
        <v>3200</v>
      </c>
      <c r="C867" s="978">
        <v>100</v>
      </c>
      <c r="D867" s="983" t="s">
        <v>459</v>
      </c>
    </row>
    <row r="868" spans="1:4" ht="21" x14ac:dyDescent="0.25">
      <c r="A868" s="1248"/>
      <c r="B868" s="978">
        <v>8692.5</v>
      </c>
      <c r="C868" s="978">
        <v>8692.5</v>
      </c>
      <c r="D868" s="983" t="s">
        <v>768</v>
      </c>
    </row>
    <row r="869" spans="1:4" ht="11.25" customHeight="1" x14ac:dyDescent="0.25">
      <c r="A869" s="1248"/>
      <c r="B869" s="978">
        <v>870</v>
      </c>
      <c r="C869" s="978">
        <v>870</v>
      </c>
      <c r="D869" s="983" t="s">
        <v>2113</v>
      </c>
    </row>
    <row r="870" spans="1:4" ht="11.25" customHeight="1" x14ac:dyDescent="0.25">
      <c r="A870" s="1248"/>
      <c r="B870" s="978">
        <v>506</v>
      </c>
      <c r="C870" s="978">
        <v>506</v>
      </c>
      <c r="D870" s="983" t="s">
        <v>570</v>
      </c>
    </row>
    <row r="871" spans="1:4" ht="11.25" customHeight="1" x14ac:dyDescent="0.25">
      <c r="A871" s="1248"/>
      <c r="B871" s="978">
        <v>2573</v>
      </c>
      <c r="C871" s="978">
        <v>2573</v>
      </c>
      <c r="D871" s="983" t="s">
        <v>2233</v>
      </c>
    </row>
    <row r="872" spans="1:4" ht="11.25" customHeight="1" x14ac:dyDescent="0.25">
      <c r="A872" s="1248"/>
      <c r="B872" s="978">
        <v>3271.04</v>
      </c>
      <c r="C872" s="978">
        <v>3271.04</v>
      </c>
      <c r="D872" s="983" t="s">
        <v>1882</v>
      </c>
    </row>
    <row r="873" spans="1:4" ht="11.25" customHeight="1" x14ac:dyDescent="0.25">
      <c r="A873" s="1248"/>
      <c r="B873" s="978">
        <v>2781.19</v>
      </c>
      <c r="C873" s="978">
        <v>1449.36</v>
      </c>
      <c r="D873" s="983" t="s">
        <v>655</v>
      </c>
    </row>
    <row r="874" spans="1:4" ht="11.25" customHeight="1" x14ac:dyDescent="0.25">
      <c r="A874" s="1248"/>
      <c r="B874" s="978">
        <v>7036.88</v>
      </c>
      <c r="C874" s="978">
        <v>6755.4040000000005</v>
      </c>
      <c r="D874" s="983" t="s">
        <v>4028</v>
      </c>
    </row>
    <row r="875" spans="1:4" ht="11.25" customHeight="1" x14ac:dyDescent="0.25">
      <c r="A875" s="1248"/>
      <c r="B875" s="978">
        <v>193500.81000000003</v>
      </c>
      <c r="C875" s="978">
        <v>188739.25389999998</v>
      </c>
      <c r="D875" s="983" t="s">
        <v>11</v>
      </c>
    </row>
    <row r="876" spans="1:4" s="295" customFormat="1" x14ac:dyDescent="0.2">
      <c r="A876" s="321" t="s">
        <v>2234</v>
      </c>
      <c r="B876" s="291">
        <v>708611.79</v>
      </c>
      <c r="C876" s="291">
        <v>597046.85416999995</v>
      </c>
      <c r="D876" s="292"/>
    </row>
    <row r="877" spans="1:4" s="312" customFormat="1" ht="24.75" customHeight="1" x14ac:dyDescent="0.2">
      <c r="A877" s="322" t="s">
        <v>2235</v>
      </c>
      <c r="B877" s="323"/>
      <c r="C877" s="323"/>
      <c r="D877" s="324"/>
    </row>
    <row r="878" spans="1:4" ht="11.25" customHeight="1" x14ac:dyDescent="0.25">
      <c r="A878" s="1250" t="s">
        <v>4223</v>
      </c>
      <c r="B878" s="977">
        <v>50</v>
      </c>
      <c r="C878" s="977">
        <v>40</v>
      </c>
      <c r="D878" s="982" t="s">
        <v>2115</v>
      </c>
    </row>
    <row r="879" spans="1:4" ht="11.25" customHeight="1" x14ac:dyDescent="0.25">
      <c r="A879" s="1251"/>
      <c r="B879" s="979">
        <v>50</v>
      </c>
      <c r="C879" s="979">
        <v>40</v>
      </c>
      <c r="D879" s="984" t="s">
        <v>11</v>
      </c>
    </row>
    <row r="880" spans="1:4" ht="11.25" customHeight="1" x14ac:dyDescent="0.25">
      <c r="A880" s="1248" t="s">
        <v>2236</v>
      </c>
      <c r="B880" s="978">
        <v>118.15</v>
      </c>
      <c r="C880" s="978">
        <v>98.147999999999996</v>
      </c>
      <c r="D880" s="983" t="s">
        <v>2115</v>
      </c>
    </row>
    <row r="881" spans="1:4" ht="11.25" customHeight="1" x14ac:dyDescent="0.25">
      <c r="A881" s="1248"/>
      <c r="B881" s="978">
        <v>118.15</v>
      </c>
      <c r="C881" s="978">
        <v>98.147999999999996</v>
      </c>
      <c r="D881" s="983" t="s">
        <v>11</v>
      </c>
    </row>
    <row r="882" spans="1:4" ht="11.25" customHeight="1" x14ac:dyDescent="0.25">
      <c r="A882" s="1250" t="s">
        <v>611</v>
      </c>
      <c r="B882" s="977">
        <v>75.400000000000006</v>
      </c>
      <c r="C882" s="977">
        <v>60.32</v>
      </c>
      <c r="D882" s="982" t="s">
        <v>2115</v>
      </c>
    </row>
    <row r="883" spans="1:4" ht="11.25" customHeight="1" x14ac:dyDescent="0.25">
      <c r="A883" s="1248"/>
      <c r="B883" s="978">
        <v>300</v>
      </c>
      <c r="C883" s="978">
        <v>300</v>
      </c>
      <c r="D883" s="983" t="s">
        <v>598</v>
      </c>
    </row>
    <row r="884" spans="1:4" ht="11.25" customHeight="1" x14ac:dyDescent="0.25">
      <c r="A884" s="1251"/>
      <c r="B884" s="979">
        <v>375.4</v>
      </c>
      <c r="C884" s="979">
        <v>360.32</v>
      </c>
      <c r="D884" s="984" t="s">
        <v>11</v>
      </c>
    </row>
    <row r="885" spans="1:4" ht="11.25" customHeight="1" x14ac:dyDescent="0.25">
      <c r="A885" s="1248" t="s">
        <v>2237</v>
      </c>
      <c r="B885" s="978">
        <v>100</v>
      </c>
      <c r="C885" s="978">
        <v>79.5</v>
      </c>
      <c r="D885" s="983" t="s">
        <v>2115</v>
      </c>
    </row>
    <row r="886" spans="1:4" ht="11.25" customHeight="1" x14ac:dyDescent="0.25">
      <c r="A886" s="1248"/>
      <c r="B886" s="978">
        <v>100</v>
      </c>
      <c r="C886" s="978">
        <v>79.5</v>
      </c>
      <c r="D886" s="983" t="s">
        <v>11</v>
      </c>
    </row>
    <row r="887" spans="1:4" ht="11.25" customHeight="1" x14ac:dyDescent="0.25">
      <c r="A887" s="1250" t="s">
        <v>2238</v>
      </c>
      <c r="B887" s="977">
        <v>113.92</v>
      </c>
      <c r="C887" s="977">
        <v>93.914000000000001</v>
      </c>
      <c r="D887" s="982" t="s">
        <v>2115</v>
      </c>
    </row>
    <row r="888" spans="1:4" ht="11.25" customHeight="1" x14ac:dyDescent="0.25">
      <c r="A888" s="1251"/>
      <c r="B888" s="979">
        <v>113.92</v>
      </c>
      <c r="C888" s="979">
        <v>93.914000000000001</v>
      </c>
      <c r="D888" s="984" t="s">
        <v>11</v>
      </c>
    </row>
    <row r="889" spans="1:4" ht="11.25" customHeight="1" x14ac:dyDescent="0.25">
      <c r="A889" s="1248" t="s">
        <v>2239</v>
      </c>
      <c r="B889" s="978">
        <v>59.5</v>
      </c>
      <c r="C889" s="978">
        <v>49.5</v>
      </c>
      <c r="D889" s="983" t="s">
        <v>2115</v>
      </c>
    </row>
    <row r="890" spans="1:4" ht="11.25" customHeight="1" x14ac:dyDescent="0.25">
      <c r="A890" s="1248"/>
      <c r="B890" s="978">
        <v>241</v>
      </c>
      <c r="C890" s="978">
        <v>0</v>
      </c>
      <c r="D890" s="983" t="s">
        <v>4191</v>
      </c>
    </row>
    <row r="891" spans="1:4" ht="11.25" customHeight="1" x14ac:dyDescent="0.25">
      <c r="A891" s="1248"/>
      <c r="B891" s="978">
        <v>300.5</v>
      </c>
      <c r="C891" s="978">
        <v>49.5</v>
      </c>
      <c r="D891" s="983" t="s">
        <v>11</v>
      </c>
    </row>
    <row r="892" spans="1:4" ht="11.25" customHeight="1" x14ac:dyDescent="0.25">
      <c r="A892" s="1250" t="s">
        <v>2240</v>
      </c>
      <c r="B892" s="977">
        <v>116.4</v>
      </c>
      <c r="C892" s="977">
        <v>96.4</v>
      </c>
      <c r="D892" s="982" t="s">
        <v>2115</v>
      </c>
    </row>
    <row r="893" spans="1:4" ht="11.25" customHeight="1" x14ac:dyDescent="0.25">
      <c r="A893" s="1248"/>
      <c r="B893" s="978">
        <v>188.85</v>
      </c>
      <c r="C893" s="978">
        <v>188.84800000000001</v>
      </c>
      <c r="D893" s="983" t="s">
        <v>2109</v>
      </c>
    </row>
    <row r="894" spans="1:4" ht="11.25" customHeight="1" x14ac:dyDescent="0.25">
      <c r="A894" s="1251"/>
      <c r="B894" s="979">
        <v>305.25</v>
      </c>
      <c r="C894" s="979">
        <v>285.24800000000005</v>
      </c>
      <c r="D894" s="984" t="s">
        <v>11</v>
      </c>
    </row>
    <row r="895" spans="1:4" ht="11.25" customHeight="1" x14ac:dyDescent="0.25">
      <c r="A895" s="1248" t="s">
        <v>602</v>
      </c>
      <c r="B895" s="978">
        <v>60</v>
      </c>
      <c r="C895" s="978">
        <v>50</v>
      </c>
      <c r="D895" s="983" t="s">
        <v>2115</v>
      </c>
    </row>
    <row r="896" spans="1:4" ht="11.25" customHeight="1" x14ac:dyDescent="0.25">
      <c r="A896" s="1248"/>
      <c r="B896" s="978">
        <v>13610.5</v>
      </c>
      <c r="C896" s="978">
        <v>13610.5</v>
      </c>
      <c r="D896" s="983" t="s">
        <v>598</v>
      </c>
    </row>
    <row r="897" spans="1:4" ht="11.25" customHeight="1" x14ac:dyDescent="0.25">
      <c r="A897" s="1248"/>
      <c r="B897" s="978">
        <v>50</v>
      </c>
      <c r="C897" s="978">
        <v>0</v>
      </c>
      <c r="D897" s="983" t="s">
        <v>3867</v>
      </c>
    </row>
    <row r="898" spans="1:4" ht="11.25" customHeight="1" x14ac:dyDescent="0.25">
      <c r="A898" s="1248"/>
      <c r="B898" s="978">
        <v>13720.5</v>
      </c>
      <c r="C898" s="978">
        <v>13660.5</v>
      </c>
      <c r="D898" s="983" t="s">
        <v>11</v>
      </c>
    </row>
    <row r="899" spans="1:4" ht="11.25" customHeight="1" x14ac:dyDescent="0.25">
      <c r="A899" s="1250" t="s">
        <v>750</v>
      </c>
      <c r="B899" s="977">
        <v>100</v>
      </c>
      <c r="C899" s="977">
        <v>100</v>
      </c>
      <c r="D899" s="982" t="s">
        <v>2115</v>
      </c>
    </row>
    <row r="900" spans="1:4" ht="11.25" customHeight="1" x14ac:dyDescent="0.25">
      <c r="A900" s="1251"/>
      <c r="B900" s="979">
        <v>100</v>
      </c>
      <c r="C900" s="979">
        <v>100</v>
      </c>
      <c r="D900" s="984" t="s">
        <v>11</v>
      </c>
    </row>
    <row r="901" spans="1:4" ht="11.25" customHeight="1" x14ac:dyDescent="0.25">
      <c r="A901" s="1248" t="s">
        <v>2241</v>
      </c>
      <c r="B901" s="978">
        <v>58</v>
      </c>
      <c r="C901" s="978">
        <v>46.4</v>
      </c>
      <c r="D901" s="983" t="s">
        <v>2115</v>
      </c>
    </row>
    <row r="902" spans="1:4" ht="11.25" customHeight="1" x14ac:dyDescent="0.25">
      <c r="A902" s="1248"/>
      <c r="B902" s="978">
        <v>100</v>
      </c>
      <c r="C902" s="978">
        <v>0</v>
      </c>
      <c r="D902" s="983" t="s">
        <v>2109</v>
      </c>
    </row>
    <row r="903" spans="1:4" ht="11.25" customHeight="1" x14ac:dyDescent="0.25">
      <c r="A903" s="1248"/>
      <c r="B903" s="978">
        <v>158</v>
      </c>
      <c r="C903" s="978">
        <v>46.4</v>
      </c>
      <c r="D903" s="983" t="s">
        <v>11</v>
      </c>
    </row>
    <row r="904" spans="1:4" ht="11.25" customHeight="1" x14ac:dyDescent="0.25">
      <c r="A904" s="1250" t="s">
        <v>2242</v>
      </c>
      <c r="B904" s="977">
        <v>119.94</v>
      </c>
      <c r="C904" s="977">
        <v>99.932000000000002</v>
      </c>
      <c r="D904" s="982" t="s">
        <v>2115</v>
      </c>
    </row>
    <row r="905" spans="1:4" ht="11.25" customHeight="1" x14ac:dyDescent="0.25">
      <c r="A905" s="1251"/>
      <c r="B905" s="979">
        <v>119.94</v>
      </c>
      <c r="C905" s="979">
        <v>99.932000000000002</v>
      </c>
      <c r="D905" s="984" t="s">
        <v>11</v>
      </c>
    </row>
    <row r="906" spans="1:4" ht="11.25" customHeight="1" x14ac:dyDescent="0.25">
      <c r="A906" s="1248" t="s">
        <v>2243</v>
      </c>
      <c r="B906" s="978">
        <v>118.72</v>
      </c>
      <c r="C906" s="978">
        <v>98.72</v>
      </c>
      <c r="D906" s="983" t="s">
        <v>2115</v>
      </c>
    </row>
    <row r="907" spans="1:4" ht="11.25" customHeight="1" x14ac:dyDescent="0.25">
      <c r="A907" s="1248"/>
      <c r="B907" s="978">
        <v>118.72</v>
      </c>
      <c r="C907" s="978">
        <v>98.72</v>
      </c>
      <c r="D907" s="983" t="s">
        <v>11</v>
      </c>
    </row>
    <row r="908" spans="1:4" ht="11.25" customHeight="1" x14ac:dyDescent="0.25">
      <c r="A908" s="1250" t="s">
        <v>2244</v>
      </c>
      <c r="B908" s="977">
        <v>120</v>
      </c>
      <c r="C908" s="977">
        <v>100</v>
      </c>
      <c r="D908" s="982" t="s">
        <v>2115</v>
      </c>
    </row>
    <row r="909" spans="1:4" ht="11.25" customHeight="1" x14ac:dyDescent="0.25">
      <c r="A909" s="1248"/>
      <c r="B909" s="978">
        <v>86.8</v>
      </c>
      <c r="C909" s="978">
        <v>86.578450000000004</v>
      </c>
      <c r="D909" s="983" t="s">
        <v>2116</v>
      </c>
    </row>
    <row r="910" spans="1:4" ht="11.25" customHeight="1" x14ac:dyDescent="0.25">
      <c r="A910" s="1251"/>
      <c r="B910" s="979">
        <v>206.8</v>
      </c>
      <c r="C910" s="979">
        <v>186.57845</v>
      </c>
      <c r="D910" s="984" t="s">
        <v>11</v>
      </c>
    </row>
    <row r="911" spans="1:4" ht="11.25" customHeight="1" x14ac:dyDescent="0.25">
      <c r="A911" s="1248" t="s">
        <v>2245</v>
      </c>
      <c r="B911" s="978">
        <v>118.66</v>
      </c>
      <c r="C911" s="978">
        <v>74.25800000000001</v>
      </c>
      <c r="D911" s="983" t="s">
        <v>2115</v>
      </c>
    </row>
    <row r="912" spans="1:4" ht="11.25" customHeight="1" x14ac:dyDescent="0.25">
      <c r="A912" s="1248"/>
      <c r="B912" s="978">
        <v>100</v>
      </c>
      <c r="C912" s="978">
        <v>0</v>
      </c>
      <c r="D912" s="983" t="s">
        <v>2109</v>
      </c>
    </row>
    <row r="913" spans="1:4" ht="11.25" customHeight="1" x14ac:dyDescent="0.25">
      <c r="A913" s="1248"/>
      <c r="B913" s="978">
        <v>218.66</v>
      </c>
      <c r="C913" s="978">
        <v>74.25800000000001</v>
      </c>
      <c r="D913" s="983" t="s">
        <v>11</v>
      </c>
    </row>
    <row r="914" spans="1:4" ht="11.25" customHeight="1" x14ac:dyDescent="0.25">
      <c r="A914" s="1250" t="s">
        <v>2246</v>
      </c>
      <c r="B914" s="977">
        <v>100</v>
      </c>
      <c r="C914" s="977">
        <v>100</v>
      </c>
      <c r="D914" s="982" t="s">
        <v>2115</v>
      </c>
    </row>
    <row r="915" spans="1:4" ht="11.25" customHeight="1" x14ac:dyDescent="0.25">
      <c r="A915" s="1251"/>
      <c r="B915" s="979">
        <v>100</v>
      </c>
      <c r="C915" s="979">
        <v>100</v>
      </c>
      <c r="D915" s="984" t="s">
        <v>11</v>
      </c>
    </row>
    <row r="916" spans="1:4" ht="11.25" customHeight="1" x14ac:dyDescent="0.25">
      <c r="A916" s="1248" t="s">
        <v>2247</v>
      </c>
      <c r="B916" s="978">
        <v>85.8</v>
      </c>
      <c r="C916" s="978">
        <v>68.64</v>
      </c>
      <c r="D916" s="983" t="s">
        <v>2115</v>
      </c>
    </row>
    <row r="917" spans="1:4" ht="11.25" customHeight="1" x14ac:dyDescent="0.25">
      <c r="A917" s="1248"/>
      <c r="B917" s="978">
        <v>60</v>
      </c>
      <c r="C917" s="978">
        <v>37.695</v>
      </c>
      <c r="D917" s="983" t="s">
        <v>2109</v>
      </c>
    </row>
    <row r="918" spans="1:4" ht="11.25" customHeight="1" x14ac:dyDescent="0.25">
      <c r="A918" s="1248"/>
      <c r="B918" s="978">
        <v>145.80000000000001</v>
      </c>
      <c r="C918" s="978">
        <v>106.33500000000001</v>
      </c>
      <c r="D918" s="983" t="s">
        <v>11</v>
      </c>
    </row>
    <row r="919" spans="1:4" ht="11.25" customHeight="1" x14ac:dyDescent="0.25">
      <c r="A919" s="1250" t="s">
        <v>752</v>
      </c>
      <c r="B919" s="977">
        <v>160.6</v>
      </c>
      <c r="C919" s="977">
        <v>160.58500000000001</v>
      </c>
      <c r="D919" s="982" t="s">
        <v>4224</v>
      </c>
    </row>
    <row r="920" spans="1:4" ht="11.25" customHeight="1" x14ac:dyDescent="0.25">
      <c r="A920" s="1251"/>
      <c r="B920" s="979">
        <v>160.6</v>
      </c>
      <c r="C920" s="979">
        <v>160.58500000000001</v>
      </c>
      <c r="D920" s="984" t="s">
        <v>11</v>
      </c>
    </row>
    <row r="921" spans="1:4" ht="11.25" customHeight="1" x14ac:dyDescent="0.25">
      <c r="A921" s="1248" t="s">
        <v>2248</v>
      </c>
      <c r="B921" s="978">
        <v>59.8</v>
      </c>
      <c r="C921" s="978">
        <v>0</v>
      </c>
      <c r="D921" s="983" t="s">
        <v>2109</v>
      </c>
    </row>
    <row r="922" spans="1:4" ht="11.25" customHeight="1" x14ac:dyDescent="0.25">
      <c r="A922" s="1248"/>
      <c r="B922" s="978">
        <v>59.8</v>
      </c>
      <c r="C922" s="978">
        <v>0</v>
      </c>
      <c r="D922" s="983" t="s">
        <v>11</v>
      </c>
    </row>
    <row r="923" spans="1:4" ht="11.25" customHeight="1" x14ac:dyDescent="0.25">
      <c r="A923" s="1250" t="s">
        <v>2249</v>
      </c>
      <c r="B923" s="977">
        <v>100</v>
      </c>
      <c r="C923" s="977">
        <v>0</v>
      </c>
      <c r="D923" s="982" t="s">
        <v>2109</v>
      </c>
    </row>
    <row r="924" spans="1:4" ht="11.25" customHeight="1" x14ac:dyDescent="0.25">
      <c r="A924" s="1251"/>
      <c r="B924" s="979">
        <v>100</v>
      </c>
      <c r="C924" s="979">
        <v>0</v>
      </c>
      <c r="D924" s="984" t="s">
        <v>11</v>
      </c>
    </row>
    <row r="925" spans="1:4" ht="11.25" customHeight="1" x14ac:dyDescent="0.25">
      <c r="A925" s="1248" t="s">
        <v>2250</v>
      </c>
      <c r="B925" s="978">
        <v>105.39</v>
      </c>
      <c r="C925" s="978">
        <v>85.645729999999986</v>
      </c>
      <c r="D925" s="983" t="s">
        <v>2115</v>
      </c>
    </row>
    <row r="926" spans="1:4" ht="11.25" customHeight="1" x14ac:dyDescent="0.25">
      <c r="A926" s="1248"/>
      <c r="B926" s="978">
        <v>105.39</v>
      </c>
      <c r="C926" s="978">
        <v>85.645729999999986</v>
      </c>
      <c r="D926" s="983" t="s">
        <v>11</v>
      </c>
    </row>
    <row r="927" spans="1:4" s="295" customFormat="1" x14ac:dyDescent="0.2">
      <c r="A927" s="325" t="s">
        <v>2251</v>
      </c>
      <c r="B927" s="291">
        <v>16677.429999999997</v>
      </c>
      <c r="C927" s="291">
        <v>15725.58418</v>
      </c>
      <c r="D927" s="292"/>
    </row>
    <row r="928" spans="1:4" s="312" customFormat="1" ht="24.75" customHeight="1" x14ac:dyDescent="0.2">
      <c r="A928" s="322" t="s">
        <v>2252</v>
      </c>
      <c r="B928" s="326"/>
      <c r="C928" s="326"/>
      <c r="D928" s="297"/>
    </row>
    <row r="929" spans="1:4" ht="11.25" customHeight="1" x14ac:dyDescent="0.25">
      <c r="A929" s="1250" t="s">
        <v>443</v>
      </c>
      <c r="B929" s="977">
        <v>1000</v>
      </c>
      <c r="C929" s="977">
        <v>1000</v>
      </c>
      <c r="D929" s="982" t="s">
        <v>357</v>
      </c>
    </row>
    <row r="930" spans="1:4" ht="11.25" customHeight="1" x14ac:dyDescent="0.25">
      <c r="A930" s="1248"/>
      <c r="B930" s="978">
        <v>1000</v>
      </c>
      <c r="C930" s="978">
        <v>1000</v>
      </c>
      <c r="D930" s="983" t="s">
        <v>11</v>
      </c>
    </row>
    <row r="931" spans="1:4" ht="11.25" customHeight="1" x14ac:dyDescent="0.25">
      <c r="A931" s="1250" t="s">
        <v>659</v>
      </c>
      <c r="B931" s="977">
        <v>1000</v>
      </c>
      <c r="C931" s="977">
        <v>1000</v>
      </c>
      <c r="D931" s="982" t="s">
        <v>658</v>
      </c>
    </row>
    <row r="932" spans="1:4" ht="11.25" customHeight="1" x14ac:dyDescent="0.25">
      <c r="A932" s="1251"/>
      <c r="B932" s="979">
        <v>1000</v>
      </c>
      <c r="C932" s="979">
        <v>1000</v>
      </c>
      <c r="D932" s="984" t="s">
        <v>11</v>
      </c>
    </row>
    <row r="933" spans="1:4" ht="11.25" customHeight="1" x14ac:dyDescent="0.25">
      <c r="A933" s="1248" t="s">
        <v>458</v>
      </c>
      <c r="B933" s="978">
        <v>220</v>
      </c>
      <c r="C933" s="978">
        <v>0</v>
      </c>
      <c r="D933" s="983" t="s">
        <v>3777</v>
      </c>
    </row>
    <row r="934" spans="1:4" ht="11.25" customHeight="1" x14ac:dyDescent="0.25">
      <c r="A934" s="1248"/>
      <c r="B934" s="978">
        <v>38097.040000000001</v>
      </c>
      <c r="C934" s="978">
        <v>35697.035899999995</v>
      </c>
      <c r="D934" s="983" t="s">
        <v>457</v>
      </c>
    </row>
    <row r="935" spans="1:4" ht="11.25" customHeight="1" x14ac:dyDescent="0.25">
      <c r="A935" s="1248"/>
      <c r="B935" s="978">
        <v>540</v>
      </c>
      <c r="C935" s="978">
        <v>0</v>
      </c>
      <c r="D935" s="983" t="s">
        <v>3418</v>
      </c>
    </row>
    <row r="936" spans="1:4" ht="11.25" customHeight="1" x14ac:dyDescent="0.25">
      <c r="A936" s="1248"/>
      <c r="B936" s="978">
        <v>50</v>
      </c>
      <c r="C936" s="978">
        <v>0</v>
      </c>
      <c r="D936" s="983" t="s">
        <v>4225</v>
      </c>
    </row>
    <row r="937" spans="1:4" ht="11.25" customHeight="1" x14ac:dyDescent="0.25">
      <c r="A937" s="1248"/>
      <c r="B937" s="978">
        <v>15509.51</v>
      </c>
      <c r="C937" s="978">
        <v>14155.00202</v>
      </c>
      <c r="D937" s="983" t="s">
        <v>2255</v>
      </c>
    </row>
    <row r="938" spans="1:4" ht="11.25" customHeight="1" x14ac:dyDescent="0.25">
      <c r="A938" s="1248"/>
      <c r="B938" s="978">
        <v>600</v>
      </c>
      <c r="C938" s="978">
        <v>0</v>
      </c>
      <c r="D938" s="983" t="s">
        <v>4226</v>
      </c>
    </row>
    <row r="939" spans="1:4" ht="11.25" customHeight="1" x14ac:dyDescent="0.25">
      <c r="A939" s="1248"/>
      <c r="B939" s="978">
        <v>16.099999999999998</v>
      </c>
      <c r="C939" s="978">
        <v>16.08915</v>
      </c>
      <c r="D939" s="983" t="s">
        <v>3419</v>
      </c>
    </row>
    <row r="940" spans="1:4" ht="11.25" customHeight="1" x14ac:dyDescent="0.25">
      <c r="A940" s="1248"/>
      <c r="B940" s="978">
        <v>55032.65</v>
      </c>
      <c r="C940" s="978">
        <v>49868.127069999995</v>
      </c>
      <c r="D940" s="983" t="s">
        <v>11</v>
      </c>
    </row>
    <row r="941" spans="1:4" ht="11.25" customHeight="1" x14ac:dyDescent="0.25">
      <c r="A941" s="1250" t="s">
        <v>2256</v>
      </c>
      <c r="B941" s="977">
        <v>50</v>
      </c>
      <c r="C941" s="977">
        <v>50</v>
      </c>
      <c r="D941" s="982" t="s">
        <v>650</v>
      </c>
    </row>
    <row r="942" spans="1:4" ht="11.25" customHeight="1" x14ac:dyDescent="0.25">
      <c r="A942" s="1251"/>
      <c r="B942" s="979">
        <v>50</v>
      </c>
      <c r="C942" s="979">
        <v>50</v>
      </c>
      <c r="D942" s="984" t="s">
        <v>11</v>
      </c>
    </row>
    <row r="943" spans="1:4" ht="11.25" customHeight="1" x14ac:dyDescent="0.25">
      <c r="A943" s="1248" t="s">
        <v>2257</v>
      </c>
      <c r="B943" s="978">
        <v>10850</v>
      </c>
      <c r="C943" s="978">
        <v>10850</v>
      </c>
      <c r="D943" s="983" t="s">
        <v>2258</v>
      </c>
    </row>
    <row r="944" spans="1:4" ht="11.25" customHeight="1" x14ac:dyDescent="0.25">
      <c r="A944" s="1248"/>
      <c r="B944" s="978">
        <v>10850</v>
      </c>
      <c r="C944" s="978">
        <v>10850</v>
      </c>
      <c r="D944" s="983" t="s">
        <v>11</v>
      </c>
    </row>
    <row r="945" spans="1:4" ht="11.25" customHeight="1" x14ac:dyDescent="0.25">
      <c r="A945" s="1250" t="s">
        <v>2259</v>
      </c>
      <c r="B945" s="977">
        <v>200</v>
      </c>
      <c r="C945" s="977">
        <v>191.10900000000001</v>
      </c>
      <c r="D945" s="982" t="s">
        <v>2122</v>
      </c>
    </row>
    <row r="946" spans="1:4" ht="11.25" customHeight="1" x14ac:dyDescent="0.25">
      <c r="A946" s="1251"/>
      <c r="B946" s="979">
        <v>200</v>
      </c>
      <c r="C946" s="979">
        <v>191.10900000000001</v>
      </c>
      <c r="D946" s="984" t="s">
        <v>11</v>
      </c>
    </row>
    <row r="947" spans="1:4" ht="11.25" customHeight="1" x14ac:dyDescent="0.25">
      <c r="A947" s="1248" t="s">
        <v>3915</v>
      </c>
      <c r="B947" s="978">
        <v>50</v>
      </c>
      <c r="C947" s="978">
        <v>50</v>
      </c>
      <c r="D947" s="983" t="s">
        <v>650</v>
      </c>
    </row>
    <row r="948" spans="1:4" ht="11.25" customHeight="1" x14ac:dyDescent="0.25">
      <c r="A948" s="1248"/>
      <c r="B948" s="978">
        <v>50</v>
      </c>
      <c r="C948" s="978">
        <v>50</v>
      </c>
      <c r="D948" s="983" t="s">
        <v>11</v>
      </c>
    </row>
    <row r="949" spans="1:4" ht="11.25" customHeight="1" x14ac:dyDescent="0.25">
      <c r="A949" s="1250" t="s">
        <v>4227</v>
      </c>
      <c r="B949" s="977">
        <v>159.19999999999999</v>
      </c>
      <c r="C949" s="977">
        <v>155.417</v>
      </c>
      <c r="D949" s="982" t="s">
        <v>2122</v>
      </c>
    </row>
    <row r="950" spans="1:4" ht="11.25" customHeight="1" x14ac:dyDescent="0.25">
      <c r="A950" s="1251"/>
      <c r="B950" s="979">
        <v>159.19999999999999</v>
      </c>
      <c r="C950" s="979">
        <v>155.417</v>
      </c>
      <c r="D950" s="984" t="s">
        <v>11</v>
      </c>
    </row>
    <row r="951" spans="1:4" ht="11.25" customHeight="1" x14ac:dyDescent="0.25">
      <c r="A951" s="1248" t="s">
        <v>660</v>
      </c>
      <c r="B951" s="978">
        <v>1500</v>
      </c>
      <c r="C951" s="978">
        <v>1500</v>
      </c>
      <c r="D951" s="983" t="s">
        <v>658</v>
      </c>
    </row>
    <row r="952" spans="1:4" ht="11.25" customHeight="1" x14ac:dyDescent="0.25">
      <c r="A952" s="1248"/>
      <c r="B952" s="978">
        <v>1500</v>
      </c>
      <c r="C952" s="978">
        <v>1500</v>
      </c>
      <c r="D952" s="983" t="s">
        <v>11</v>
      </c>
    </row>
    <row r="953" spans="1:4" ht="11.25" customHeight="1" x14ac:dyDescent="0.25">
      <c r="A953" s="1250" t="s">
        <v>677</v>
      </c>
      <c r="B953" s="977">
        <v>850</v>
      </c>
      <c r="C953" s="977">
        <v>850</v>
      </c>
      <c r="D953" s="982" t="s">
        <v>872</v>
      </c>
    </row>
    <row r="954" spans="1:4" ht="11.25" customHeight="1" x14ac:dyDescent="0.25">
      <c r="A954" s="1251"/>
      <c r="B954" s="979">
        <v>850</v>
      </c>
      <c r="C954" s="979">
        <v>850</v>
      </c>
      <c r="D954" s="984" t="s">
        <v>11</v>
      </c>
    </row>
    <row r="955" spans="1:4" ht="11.25" customHeight="1" x14ac:dyDescent="0.25">
      <c r="A955" s="1248" t="s">
        <v>2253</v>
      </c>
      <c r="B955" s="978">
        <v>387.31</v>
      </c>
      <c r="C955" s="978">
        <v>387.30500000000001</v>
      </c>
      <c r="D955" s="983" t="s">
        <v>2254</v>
      </c>
    </row>
    <row r="956" spans="1:4" ht="11.25" customHeight="1" x14ac:dyDescent="0.25">
      <c r="A956" s="1248"/>
      <c r="B956" s="978">
        <v>1249</v>
      </c>
      <c r="C956" s="978">
        <v>1249</v>
      </c>
      <c r="D956" s="983" t="s">
        <v>2108</v>
      </c>
    </row>
    <row r="957" spans="1:4" ht="11.25" customHeight="1" x14ac:dyDescent="0.25">
      <c r="A957" s="1248"/>
      <c r="B957" s="978">
        <v>50</v>
      </c>
      <c r="C957" s="978">
        <v>50</v>
      </c>
      <c r="D957" s="983" t="s">
        <v>650</v>
      </c>
    </row>
    <row r="958" spans="1:4" ht="11.25" customHeight="1" x14ac:dyDescent="0.25">
      <c r="A958" s="1248"/>
      <c r="B958" s="978">
        <v>100</v>
      </c>
      <c r="C958" s="978">
        <v>98.783999999999992</v>
      </c>
      <c r="D958" s="983" t="s">
        <v>1912</v>
      </c>
    </row>
    <row r="959" spans="1:4" ht="11.25" customHeight="1" x14ac:dyDescent="0.25">
      <c r="A959" s="1248"/>
      <c r="B959" s="978">
        <v>1786.31</v>
      </c>
      <c r="C959" s="978">
        <v>1785.0889999999999</v>
      </c>
      <c r="D959" s="983" t="s">
        <v>11</v>
      </c>
    </row>
    <row r="960" spans="1:4" s="295" customFormat="1" x14ac:dyDescent="0.2">
      <c r="A960" s="327" t="s">
        <v>2260</v>
      </c>
      <c r="B960" s="291">
        <v>72478.159999999989</v>
      </c>
      <c r="C960" s="291">
        <v>67299.742069999993</v>
      </c>
      <c r="D960" s="292"/>
    </row>
    <row r="961" spans="1:4" s="312" customFormat="1" ht="12.75" x14ac:dyDescent="0.2">
      <c r="A961" s="328"/>
      <c r="B961" s="323"/>
      <c r="C961" s="323"/>
      <c r="D961" s="329"/>
    </row>
    <row r="962" spans="1:4" s="312" customFormat="1" ht="21" customHeight="1" x14ac:dyDescent="0.2">
      <c r="A962" s="330" t="s">
        <v>365</v>
      </c>
      <c r="B962" s="331">
        <f>B876+B927+B960</f>
        <v>797767.38000000012</v>
      </c>
      <c r="C962" s="331">
        <f>C876+C927+C960</f>
        <v>680072.18041999999</v>
      </c>
      <c r="D962" s="332"/>
    </row>
    <row r="963" spans="1:4" s="312" customFormat="1" ht="12.75" x14ac:dyDescent="0.2">
      <c r="B963" s="333"/>
      <c r="C963" s="333"/>
      <c r="D963" s="334"/>
    </row>
    <row r="964" spans="1:4" s="312" customFormat="1" ht="12.75" x14ac:dyDescent="0.2">
      <c r="B964" s="333"/>
      <c r="C964" s="333"/>
      <c r="D964" s="334"/>
    </row>
    <row r="965" spans="1:4" s="312" customFormat="1" ht="12.75" x14ac:dyDescent="0.2">
      <c r="A965" s="335" t="s">
        <v>2102</v>
      </c>
      <c r="B965" s="333"/>
      <c r="C965" s="333"/>
      <c r="D965" s="334"/>
    </row>
    <row r="966" spans="1:4" s="312" customFormat="1" ht="12.75" x14ac:dyDescent="0.2">
      <c r="A966" s="336" t="s">
        <v>4479</v>
      </c>
      <c r="B966" s="333"/>
      <c r="C966" s="333"/>
      <c r="D966" s="334"/>
    </row>
  </sheetData>
  <mergeCells count="281">
    <mergeCell ref="A5:A6"/>
    <mergeCell ref="A7:A14"/>
    <mergeCell ref="A15:A22"/>
    <mergeCell ref="A23:A30"/>
    <mergeCell ref="A31:A34"/>
    <mergeCell ref="A35:A36"/>
    <mergeCell ref="A73:A78"/>
    <mergeCell ref="A79:A80"/>
    <mergeCell ref="A81:A88"/>
    <mergeCell ref="A89:A103"/>
    <mergeCell ref="A104:A107"/>
    <mergeCell ref="A108:A113"/>
    <mergeCell ref="A37:A40"/>
    <mergeCell ref="A41:A50"/>
    <mergeCell ref="A51:A53"/>
    <mergeCell ref="A54:A60"/>
    <mergeCell ref="A61:A67"/>
    <mergeCell ref="A68:A72"/>
    <mergeCell ref="A151:A155"/>
    <mergeCell ref="A156:A160"/>
    <mergeCell ref="A161:A162"/>
    <mergeCell ref="A163:A164"/>
    <mergeCell ref="A165:A168"/>
    <mergeCell ref="A169:A172"/>
    <mergeCell ref="A114:A120"/>
    <mergeCell ref="A121:A124"/>
    <mergeCell ref="A125:A133"/>
    <mergeCell ref="A134:A135"/>
    <mergeCell ref="A136:A143"/>
    <mergeCell ref="A144:A150"/>
    <mergeCell ref="A217:A221"/>
    <mergeCell ref="A222:A226"/>
    <mergeCell ref="A227:A230"/>
    <mergeCell ref="A231:A232"/>
    <mergeCell ref="A233:A236"/>
    <mergeCell ref="A237:A238"/>
    <mergeCell ref="A173:A178"/>
    <mergeCell ref="A179:A181"/>
    <mergeCell ref="A182:A185"/>
    <mergeCell ref="A186:A199"/>
    <mergeCell ref="A200:A209"/>
    <mergeCell ref="A210:A216"/>
    <mergeCell ref="A256:A260"/>
    <mergeCell ref="A261:A263"/>
    <mergeCell ref="A264:A265"/>
    <mergeCell ref="A266:A268"/>
    <mergeCell ref="A269:A270"/>
    <mergeCell ref="A271:A272"/>
    <mergeCell ref="A239:A243"/>
    <mergeCell ref="A244:A246"/>
    <mergeCell ref="A247:A248"/>
    <mergeCell ref="A249:A251"/>
    <mergeCell ref="A252:A253"/>
    <mergeCell ref="A254:A255"/>
    <mergeCell ref="A288:A292"/>
    <mergeCell ref="A293:A294"/>
    <mergeCell ref="A295:A296"/>
    <mergeCell ref="A297:A300"/>
    <mergeCell ref="A301:A302"/>
    <mergeCell ref="A303:A304"/>
    <mergeCell ref="A273:A274"/>
    <mergeCell ref="A275:A277"/>
    <mergeCell ref="A278:A280"/>
    <mergeCell ref="A281:A282"/>
    <mergeCell ref="A283:A284"/>
    <mergeCell ref="A285:A287"/>
    <mergeCell ref="A320:A322"/>
    <mergeCell ref="A323:A325"/>
    <mergeCell ref="A326:A327"/>
    <mergeCell ref="A328:A332"/>
    <mergeCell ref="A333:A335"/>
    <mergeCell ref="A336:A337"/>
    <mergeCell ref="A305:A306"/>
    <mergeCell ref="A307:A308"/>
    <mergeCell ref="A309:A310"/>
    <mergeCell ref="A311:A314"/>
    <mergeCell ref="A315:A317"/>
    <mergeCell ref="A318:A319"/>
    <mergeCell ref="A352:A353"/>
    <mergeCell ref="A354:A355"/>
    <mergeCell ref="A356:A359"/>
    <mergeCell ref="A360:A363"/>
    <mergeCell ref="A364:A366"/>
    <mergeCell ref="A367:A368"/>
    <mergeCell ref="A338:A339"/>
    <mergeCell ref="A340:A341"/>
    <mergeCell ref="A342:A343"/>
    <mergeCell ref="A344:A346"/>
    <mergeCell ref="A347:A349"/>
    <mergeCell ref="A350:A351"/>
    <mergeCell ref="A388:A390"/>
    <mergeCell ref="A391:A392"/>
    <mergeCell ref="A393:A394"/>
    <mergeCell ref="A395:A397"/>
    <mergeCell ref="A398:A399"/>
    <mergeCell ref="A400:A401"/>
    <mergeCell ref="A369:A371"/>
    <mergeCell ref="A372:A374"/>
    <mergeCell ref="A375:A378"/>
    <mergeCell ref="A379:A382"/>
    <mergeCell ref="A383:A384"/>
    <mergeCell ref="A385:A387"/>
    <mergeCell ref="A426:A429"/>
    <mergeCell ref="A430:A431"/>
    <mergeCell ref="A432:A435"/>
    <mergeCell ref="A436:A442"/>
    <mergeCell ref="A443:A446"/>
    <mergeCell ref="A447:A449"/>
    <mergeCell ref="A402:A407"/>
    <mergeCell ref="A408:A410"/>
    <mergeCell ref="A411:A412"/>
    <mergeCell ref="A413:A418"/>
    <mergeCell ref="A419:A422"/>
    <mergeCell ref="A423:A425"/>
    <mergeCell ref="A467:A469"/>
    <mergeCell ref="A470:A472"/>
    <mergeCell ref="A473:A474"/>
    <mergeCell ref="A475:A477"/>
    <mergeCell ref="A478:A480"/>
    <mergeCell ref="A481:A482"/>
    <mergeCell ref="A450:A452"/>
    <mergeCell ref="A453:A456"/>
    <mergeCell ref="A457:A458"/>
    <mergeCell ref="A459:A460"/>
    <mergeCell ref="A461:A463"/>
    <mergeCell ref="A464:A466"/>
    <mergeCell ref="A500:A501"/>
    <mergeCell ref="A502:A504"/>
    <mergeCell ref="A505:A507"/>
    <mergeCell ref="A508:A509"/>
    <mergeCell ref="A510:A511"/>
    <mergeCell ref="A512:A513"/>
    <mergeCell ref="A483:A486"/>
    <mergeCell ref="A487:A488"/>
    <mergeCell ref="A489:A491"/>
    <mergeCell ref="A492:A493"/>
    <mergeCell ref="A494:A497"/>
    <mergeCell ref="A498:A499"/>
    <mergeCell ref="A530:A531"/>
    <mergeCell ref="A532:A534"/>
    <mergeCell ref="A535:A536"/>
    <mergeCell ref="A537:A539"/>
    <mergeCell ref="A540:A541"/>
    <mergeCell ref="A542:A543"/>
    <mergeCell ref="A514:A516"/>
    <mergeCell ref="A517:A518"/>
    <mergeCell ref="A519:A521"/>
    <mergeCell ref="A522:A523"/>
    <mergeCell ref="A524:A525"/>
    <mergeCell ref="A526:A529"/>
    <mergeCell ref="A560:A561"/>
    <mergeCell ref="A562:A564"/>
    <mergeCell ref="A565:A568"/>
    <mergeCell ref="A569:A570"/>
    <mergeCell ref="A571:A572"/>
    <mergeCell ref="A573:A575"/>
    <mergeCell ref="A544:A546"/>
    <mergeCell ref="A547:A548"/>
    <mergeCell ref="A549:A551"/>
    <mergeCell ref="A552:A554"/>
    <mergeCell ref="A555:A557"/>
    <mergeCell ref="A558:A559"/>
    <mergeCell ref="A591:A594"/>
    <mergeCell ref="A595:A598"/>
    <mergeCell ref="A599:A601"/>
    <mergeCell ref="A602:A603"/>
    <mergeCell ref="A604:A605"/>
    <mergeCell ref="A606:A607"/>
    <mergeCell ref="A576:A577"/>
    <mergeCell ref="A578:A580"/>
    <mergeCell ref="A581:A582"/>
    <mergeCell ref="A583:A585"/>
    <mergeCell ref="A586:A587"/>
    <mergeCell ref="A588:A590"/>
    <mergeCell ref="A626:A629"/>
    <mergeCell ref="A630:A631"/>
    <mergeCell ref="A632:A633"/>
    <mergeCell ref="A634:A635"/>
    <mergeCell ref="A636:A637"/>
    <mergeCell ref="A638:A639"/>
    <mergeCell ref="A608:A612"/>
    <mergeCell ref="A613:A614"/>
    <mergeCell ref="A615:A617"/>
    <mergeCell ref="A618:A619"/>
    <mergeCell ref="A620:A622"/>
    <mergeCell ref="A623:A625"/>
    <mergeCell ref="A658:A660"/>
    <mergeCell ref="A661:A662"/>
    <mergeCell ref="A663:A664"/>
    <mergeCell ref="A665:A668"/>
    <mergeCell ref="A669:A672"/>
    <mergeCell ref="A673:A675"/>
    <mergeCell ref="A640:A643"/>
    <mergeCell ref="A644:A648"/>
    <mergeCell ref="A649:A650"/>
    <mergeCell ref="A651:A653"/>
    <mergeCell ref="A654:A655"/>
    <mergeCell ref="A656:A657"/>
    <mergeCell ref="A699:A701"/>
    <mergeCell ref="A702:A704"/>
    <mergeCell ref="A705:A708"/>
    <mergeCell ref="A709:A711"/>
    <mergeCell ref="A712:A714"/>
    <mergeCell ref="A715:A716"/>
    <mergeCell ref="A676:A677"/>
    <mergeCell ref="A678:A680"/>
    <mergeCell ref="A681:A684"/>
    <mergeCell ref="A685:A688"/>
    <mergeCell ref="A689:A692"/>
    <mergeCell ref="A693:A698"/>
    <mergeCell ref="A732:A734"/>
    <mergeCell ref="A735:A736"/>
    <mergeCell ref="A737:A739"/>
    <mergeCell ref="A740:A741"/>
    <mergeCell ref="A742:A744"/>
    <mergeCell ref="A745:A746"/>
    <mergeCell ref="A717:A719"/>
    <mergeCell ref="A720:A721"/>
    <mergeCell ref="A722:A723"/>
    <mergeCell ref="A724:A727"/>
    <mergeCell ref="A728:A729"/>
    <mergeCell ref="A730:A731"/>
    <mergeCell ref="A765:A767"/>
    <mergeCell ref="A768:A770"/>
    <mergeCell ref="A771:A772"/>
    <mergeCell ref="A773:A775"/>
    <mergeCell ref="A776:A777"/>
    <mergeCell ref="A778:A779"/>
    <mergeCell ref="A747:A748"/>
    <mergeCell ref="A749:A752"/>
    <mergeCell ref="A753:A755"/>
    <mergeCell ref="A756:A759"/>
    <mergeCell ref="A760:A762"/>
    <mergeCell ref="A763:A764"/>
    <mergeCell ref="A796:A798"/>
    <mergeCell ref="A799:A802"/>
    <mergeCell ref="A803:A804"/>
    <mergeCell ref="A805:A806"/>
    <mergeCell ref="A807:A818"/>
    <mergeCell ref="A819:A825"/>
    <mergeCell ref="A780:A781"/>
    <mergeCell ref="A782:A783"/>
    <mergeCell ref="A784:A785"/>
    <mergeCell ref="A786:A790"/>
    <mergeCell ref="A791:A792"/>
    <mergeCell ref="A793:A795"/>
    <mergeCell ref="A887:A888"/>
    <mergeCell ref="A889:A891"/>
    <mergeCell ref="A892:A894"/>
    <mergeCell ref="A895:A898"/>
    <mergeCell ref="A899:A900"/>
    <mergeCell ref="A826:A834"/>
    <mergeCell ref="A835:A853"/>
    <mergeCell ref="A854:A875"/>
    <mergeCell ref="A878:A879"/>
    <mergeCell ref="A880:A881"/>
    <mergeCell ref="A882:A884"/>
    <mergeCell ref="A949:A950"/>
    <mergeCell ref="A951:A952"/>
    <mergeCell ref="A953:A954"/>
    <mergeCell ref="A955:A959"/>
    <mergeCell ref="A1:D1"/>
    <mergeCell ref="A931:A932"/>
    <mergeCell ref="A933:A940"/>
    <mergeCell ref="A941:A942"/>
    <mergeCell ref="A943:A944"/>
    <mergeCell ref="A945:A946"/>
    <mergeCell ref="A947:A948"/>
    <mergeCell ref="A916:A918"/>
    <mergeCell ref="A919:A920"/>
    <mergeCell ref="A921:A922"/>
    <mergeCell ref="A923:A924"/>
    <mergeCell ref="A925:A926"/>
    <mergeCell ref="A929:A930"/>
    <mergeCell ref="A901:A903"/>
    <mergeCell ref="A904:A905"/>
    <mergeCell ref="A906:A907"/>
    <mergeCell ref="A908:A910"/>
    <mergeCell ref="A911:A913"/>
    <mergeCell ref="A914:A915"/>
    <mergeCell ref="A885:A886"/>
  </mergeCells>
  <printOptions horizontalCentered="1"/>
  <pageMargins left="0.39370078740157483" right="0.39370078740157483" top="0.59055118110236227" bottom="0.39370078740157483" header="0.31496062992125984" footer="0.11811023622047245"/>
  <pageSetup paperSize="9" scale="95" firstPageNumber="372" fitToHeight="0" orientation="landscape" useFirstPageNumber="1" r:id="rId1"/>
  <headerFooter>
    <oddHeader>&amp;L&amp;"Tahoma,Kurzíva"&amp;9Závěrečný účet za rok 2017&amp;R&amp;"Tahoma,Kurzíva"&amp;9Tabulka č. 27</oddHeader>
    <oddFooter>&amp;C&amp;"Tahoma,Obyčejné"&amp;P</oddFooter>
  </headerFooter>
  <rowBreaks count="21" manualBreakCount="21">
    <brk id="46" max="16383" man="1"/>
    <brk id="92" max="16383" man="1"/>
    <brk id="138" max="16383" man="1"/>
    <brk id="181" max="16383" man="1"/>
    <brk id="226" max="16383" man="1"/>
    <brk id="272" max="16383" man="1"/>
    <brk id="319" max="16383" man="1"/>
    <brk id="366" max="16383" man="1"/>
    <brk id="412" max="16383" man="1"/>
    <brk id="458" max="16383" man="1"/>
    <brk id="504" max="16383" man="1"/>
    <brk id="551" max="16383" man="1"/>
    <brk id="598" max="16383" man="1"/>
    <brk id="643" max="16383" man="1"/>
    <brk id="688" max="16383" man="1"/>
    <brk id="734" max="16383" man="1"/>
    <brk id="779" max="16383" man="1"/>
    <brk id="825" max="16383" man="1"/>
    <brk id="867" max="16383" man="1"/>
    <brk id="910" max="16383" man="1"/>
    <brk id="954"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20"/>
  <sheetViews>
    <sheetView zoomScaleNormal="100" zoomScaleSheetLayoutView="100" workbookViewId="0">
      <selection activeCell="F3" sqref="F3"/>
    </sheetView>
  </sheetViews>
  <sheetFormatPr defaultRowHeight="15" x14ac:dyDescent="0.25"/>
  <cols>
    <col min="1" max="1" width="38.5703125" style="968" customWidth="1"/>
    <col min="2" max="3" width="11.140625" style="981" customWidth="1"/>
    <col min="4" max="4" width="87.28515625" style="963" customWidth="1"/>
    <col min="5" max="16384" width="9.140625" style="962"/>
  </cols>
  <sheetData>
    <row r="1" spans="1:4" s="349" customFormat="1" ht="21" customHeight="1" x14ac:dyDescent="0.2">
      <c r="A1" s="1259" t="s">
        <v>2872</v>
      </c>
      <c r="B1" s="1259"/>
      <c r="C1" s="1259"/>
      <c r="D1" s="1259"/>
    </row>
    <row r="2" spans="1:4" s="351" customFormat="1" ht="12.75" customHeight="1" x14ac:dyDescent="0.2">
      <c r="A2" s="350"/>
      <c r="D2" s="352" t="s">
        <v>2</v>
      </c>
    </row>
    <row r="3" spans="1:4" s="351" customFormat="1" ht="13.5" customHeight="1" x14ac:dyDescent="0.2">
      <c r="A3" s="315" t="s">
        <v>442</v>
      </c>
      <c r="B3" s="315" t="s">
        <v>1957</v>
      </c>
      <c r="C3" s="315" t="s">
        <v>1958</v>
      </c>
      <c r="D3" s="315" t="s">
        <v>1959</v>
      </c>
    </row>
    <row r="4" spans="1:4" s="969" customFormat="1" ht="11.25" customHeight="1" x14ac:dyDescent="0.2">
      <c r="A4" s="1257" t="s">
        <v>2873</v>
      </c>
      <c r="B4" s="977">
        <v>110</v>
      </c>
      <c r="C4" s="977">
        <v>110</v>
      </c>
      <c r="D4" s="964" t="s">
        <v>2874</v>
      </c>
    </row>
    <row r="5" spans="1:4" s="969" customFormat="1" ht="11.25" customHeight="1" x14ac:dyDescent="0.2">
      <c r="A5" s="1256"/>
      <c r="B5" s="978">
        <v>110</v>
      </c>
      <c r="C5" s="978">
        <v>110</v>
      </c>
      <c r="D5" s="965" t="s">
        <v>11</v>
      </c>
    </row>
    <row r="6" spans="1:4" s="969" customFormat="1" ht="11.25" customHeight="1" x14ac:dyDescent="0.2">
      <c r="A6" s="1257" t="s">
        <v>842</v>
      </c>
      <c r="B6" s="977">
        <v>485.32</v>
      </c>
      <c r="C6" s="977">
        <v>485.32400000000001</v>
      </c>
      <c r="D6" s="964" t="s">
        <v>2874</v>
      </c>
    </row>
    <row r="7" spans="1:4" s="969" customFormat="1" ht="11.25" customHeight="1" x14ac:dyDescent="0.2">
      <c r="A7" s="1256"/>
      <c r="B7" s="978">
        <v>150</v>
      </c>
      <c r="C7" s="978">
        <v>150</v>
      </c>
      <c r="D7" s="965" t="s">
        <v>4228</v>
      </c>
    </row>
    <row r="8" spans="1:4" s="969" customFormat="1" ht="21" x14ac:dyDescent="0.2">
      <c r="A8" s="1256"/>
      <c r="B8" s="978">
        <v>130</v>
      </c>
      <c r="C8" s="978">
        <v>130</v>
      </c>
      <c r="D8" s="965" t="s">
        <v>4229</v>
      </c>
    </row>
    <row r="9" spans="1:4" s="969" customFormat="1" ht="11.25" customHeight="1" x14ac:dyDescent="0.2">
      <c r="A9" s="1258"/>
      <c r="B9" s="979">
        <v>765.31999999999994</v>
      </c>
      <c r="C9" s="979">
        <v>765.32400000000007</v>
      </c>
      <c r="D9" s="966" t="s">
        <v>11</v>
      </c>
    </row>
    <row r="10" spans="1:4" s="969" customFormat="1" ht="11.25" customHeight="1" x14ac:dyDescent="0.2">
      <c r="A10" s="1257" t="s">
        <v>843</v>
      </c>
      <c r="B10" s="977">
        <v>150</v>
      </c>
      <c r="C10" s="977">
        <v>150</v>
      </c>
      <c r="D10" s="964" t="s">
        <v>2874</v>
      </c>
    </row>
    <row r="11" spans="1:4" s="969" customFormat="1" ht="11.25" customHeight="1" x14ac:dyDescent="0.2">
      <c r="A11" s="1256"/>
      <c r="B11" s="978">
        <v>800</v>
      </c>
      <c r="C11" s="978">
        <v>800</v>
      </c>
      <c r="D11" s="965" t="s">
        <v>4228</v>
      </c>
    </row>
    <row r="12" spans="1:4" s="969" customFormat="1" ht="21" x14ac:dyDescent="0.2">
      <c r="A12" s="1256"/>
      <c r="B12" s="978">
        <v>50</v>
      </c>
      <c r="C12" s="978">
        <v>50</v>
      </c>
      <c r="D12" s="965" t="s">
        <v>4229</v>
      </c>
    </row>
    <row r="13" spans="1:4" s="969" customFormat="1" ht="11.25" customHeight="1" x14ac:dyDescent="0.2">
      <c r="A13" s="1258"/>
      <c r="B13" s="979">
        <v>1000</v>
      </c>
      <c r="C13" s="979">
        <v>1000</v>
      </c>
      <c r="D13" s="966" t="s">
        <v>11</v>
      </c>
    </row>
    <row r="14" spans="1:4" s="969" customFormat="1" ht="11.25" customHeight="1" x14ac:dyDescent="0.2">
      <c r="A14" s="1256" t="s">
        <v>4230</v>
      </c>
      <c r="B14" s="978">
        <v>60</v>
      </c>
      <c r="C14" s="978">
        <v>60</v>
      </c>
      <c r="D14" s="965" t="s">
        <v>2874</v>
      </c>
    </row>
    <row r="15" spans="1:4" s="969" customFormat="1" ht="11.25" customHeight="1" x14ac:dyDescent="0.2">
      <c r="A15" s="1256"/>
      <c r="B15" s="978">
        <v>60</v>
      </c>
      <c r="C15" s="978">
        <v>60</v>
      </c>
      <c r="D15" s="965" t="s">
        <v>11</v>
      </c>
    </row>
    <row r="16" spans="1:4" s="969" customFormat="1" ht="11.25" customHeight="1" x14ac:dyDescent="0.2">
      <c r="A16" s="1257" t="s">
        <v>4231</v>
      </c>
      <c r="B16" s="977">
        <v>31.18</v>
      </c>
      <c r="C16" s="977">
        <v>31.183999999999997</v>
      </c>
      <c r="D16" s="964" t="s">
        <v>721</v>
      </c>
    </row>
    <row r="17" spans="1:4" s="969" customFormat="1" ht="11.25" customHeight="1" x14ac:dyDescent="0.2">
      <c r="A17" s="1258"/>
      <c r="B17" s="979">
        <v>31.18</v>
      </c>
      <c r="C17" s="979">
        <v>31.183999999999997</v>
      </c>
      <c r="D17" s="966" t="s">
        <v>11</v>
      </c>
    </row>
    <row r="18" spans="1:4" s="969" customFormat="1" ht="11.25" customHeight="1" x14ac:dyDescent="0.2">
      <c r="A18" s="1256" t="s">
        <v>4232</v>
      </c>
      <c r="B18" s="978">
        <v>88.8</v>
      </c>
      <c r="C18" s="978">
        <v>0</v>
      </c>
      <c r="D18" s="965" t="s">
        <v>4215</v>
      </c>
    </row>
    <row r="19" spans="1:4" s="969" customFormat="1" ht="11.25" customHeight="1" x14ac:dyDescent="0.2">
      <c r="A19" s="1256"/>
      <c r="B19" s="978">
        <v>88.8</v>
      </c>
      <c r="C19" s="978">
        <v>0</v>
      </c>
      <c r="D19" s="965" t="s">
        <v>11</v>
      </c>
    </row>
    <row r="20" spans="1:4" s="969" customFormat="1" ht="11.25" customHeight="1" x14ac:dyDescent="0.2">
      <c r="A20" s="1257" t="s">
        <v>4233</v>
      </c>
      <c r="B20" s="977">
        <v>88.8</v>
      </c>
      <c r="C20" s="977">
        <v>0</v>
      </c>
      <c r="D20" s="964" t="s">
        <v>4215</v>
      </c>
    </row>
    <row r="21" spans="1:4" s="969" customFormat="1" ht="11.25" customHeight="1" x14ac:dyDescent="0.2">
      <c r="A21" s="1258"/>
      <c r="B21" s="979">
        <v>88.8</v>
      </c>
      <c r="C21" s="979">
        <v>0</v>
      </c>
      <c r="D21" s="966" t="s">
        <v>11</v>
      </c>
    </row>
    <row r="22" spans="1:4" s="969" customFormat="1" ht="11.25" customHeight="1" x14ac:dyDescent="0.2">
      <c r="A22" s="1256" t="s">
        <v>2875</v>
      </c>
      <c r="B22" s="978">
        <v>6467.94</v>
      </c>
      <c r="C22" s="978">
        <v>6457.1990000000005</v>
      </c>
      <c r="D22" s="965" t="s">
        <v>721</v>
      </c>
    </row>
    <row r="23" spans="1:4" s="969" customFormat="1" ht="11.25" customHeight="1" x14ac:dyDescent="0.2">
      <c r="A23" s="1256"/>
      <c r="B23" s="978">
        <v>6467.94</v>
      </c>
      <c r="C23" s="978">
        <v>6457.1990000000005</v>
      </c>
      <c r="D23" s="965" t="s">
        <v>11</v>
      </c>
    </row>
    <row r="24" spans="1:4" s="969" customFormat="1" ht="11.25" customHeight="1" x14ac:dyDescent="0.2">
      <c r="A24" s="1257" t="s">
        <v>2876</v>
      </c>
      <c r="B24" s="977">
        <v>197</v>
      </c>
      <c r="C24" s="977">
        <v>197</v>
      </c>
      <c r="D24" s="964" t="s">
        <v>2874</v>
      </c>
    </row>
    <row r="25" spans="1:4" s="969" customFormat="1" ht="11.25" customHeight="1" x14ac:dyDescent="0.2">
      <c r="A25" s="1258"/>
      <c r="B25" s="979">
        <v>197</v>
      </c>
      <c r="C25" s="979">
        <v>197</v>
      </c>
      <c r="D25" s="966" t="s">
        <v>11</v>
      </c>
    </row>
    <row r="26" spans="1:4" s="969" customFormat="1" ht="11.25" customHeight="1" x14ac:dyDescent="0.2">
      <c r="A26" s="1256" t="s">
        <v>4234</v>
      </c>
      <c r="B26" s="978">
        <v>88</v>
      </c>
      <c r="C26" s="978">
        <v>88</v>
      </c>
      <c r="D26" s="965" t="s">
        <v>4235</v>
      </c>
    </row>
    <row r="27" spans="1:4" s="969" customFormat="1" ht="11.25" customHeight="1" x14ac:dyDescent="0.2">
      <c r="A27" s="1256"/>
      <c r="B27" s="978">
        <v>88</v>
      </c>
      <c r="C27" s="978">
        <v>88</v>
      </c>
      <c r="D27" s="965" t="s">
        <v>11</v>
      </c>
    </row>
    <row r="28" spans="1:4" s="969" customFormat="1" ht="11.25" customHeight="1" x14ac:dyDescent="0.2">
      <c r="A28" s="1257" t="s">
        <v>2878</v>
      </c>
      <c r="B28" s="977">
        <v>350</v>
      </c>
      <c r="C28" s="977">
        <v>350</v>
      </c>
      <c r="D28" s="964" t="s">
        <v>2254</v>
      </c>
    </row>
    <row r="29" spans="1:4" s="969" customFormat="1" ht="11.25" customHeight="1" x14ac:dyDescent="0.2">
      <c r="A29" s="1258"/>
      <c r="B29" s="979">
        <v>350</v>
      </c>
      <c r="C29" s="979">
        <v>350</v>
      </c>
      <c r="D29" s="966" t="s">
        <v>11</v>
      </c>
    </row>
    <row r="30" spans="1:4" s="969" customFormat="1" ht="11.25" customHeight="1" x14ac:dyDescent="0.2">
      <c r="A30" s="1256" t="s">
        <v>2879</v>
      </c>
      <c r="B30" s="978">
        <v>150</v>
      </c>
      <c r="C30" s="978">
        <v>150</v>
      </c>
      <c r="D30" s="965" t="s">
        <v>2877</v>
      </c>
    </row>
    <row r="31" spans="1:4" s="969" customFormat="1" ht="11.25" customHeight="1" x14ac:dyDescent="0.2">
      <c r="A31" s="1256"/>
      <c r="B31" s="978">
        <v>150</v>
      </c>
      <c r="C31" s="978">
        <v>150</v>
      </c>
      <c r="D31" s="965" t="s">
        <v>11</v>
      </c>
    </row>
    <row r="32" spans="1:4" s="969" customFormat="1" ht="11.25" customHeight="1" x14ac:dyDescent="0.2">
      <c r="A32" s="1257" t="s">
        <v>639</v>
      </c>
      <c r="B32" s="977">
        <v>50</v>
      </c>
      <c r="C32" s="977">
        <v>50</v>
      </c>
      <c r="D32" s="964" t="s">
        <v>638</v>
      </c>
    </row>
    <row r="33" spans="1:4" s="969" customFormat="1" ht="11.25" customHeight="1" x14ac:dyDescent="0.2">
      <c r="A33" s="1258"/>
      <c r="B33" s="979">
        <v>50</v>
      </c>
      <c r="C33" s="979">
        <v>50</v>
      </c>
      <c r="D33" s="966" t="s">
        <v>11</v>
      </c>
    </row>
    <row r="34" spans="1:4" s="969" customFormat="1" ht="11.25" customHeight="1" x14ac:dyDescent="0.2">
      <c r="A34" s="1256" t="s">
        <v>4236</v>
      </c>
      <c r="B34" s="978">
        <v>299.8</v>
      </c>
      <c r="C34" s="978">
        <v>239.84</v>
      </c>
      <c r="D34" s="965" t="s">
        <v>2877</v>
      </c>
    </row>
    <row r="35" spans="1:4" s="969" customFormat="1" ht="11.25" customHeight="1" x14ac:dyDescent="0.2">
      <c r="A35" s="1256"/>
      <c r="B35" s="978">
        <v>299.8</v>
      </c>
      <c r="C35" s="978">
        <v>239.84</v>
      </c>
      <c r="D35" s="965" t="s">
        <v>11</v>
      </c>
    </row>
    <row r="36" spans="1:4" s="969" customFormat="1" ht="11.25" customHeight="1" x14ac:dyDescent="0.2">
      <c r="A36" s="1257" t="s">
        <v>4237</v>
      </c>
      <c r="B36" s="977">
        <v>150</v>
      </c>
      <c r="C36" s="977">
        <v>150</v>
      </c>
      <c r="D36" s="964" t="s">
        <v>2117</v>
      </c>
    </row>
    <row r="37" spans="1:4" s="969" customFormat="1" ht="11.25" customHeight="1" x14ac:dyDescent="0.2">
      <c r="A37" s="1258"/>
      <c r="B37" s="979">
        <v>150</v>
      </c>
      <c r="C37" s="979">
        <v>150</v>
      </c>
      <c r="D37" s="966" t="s">
        <v>11</v>
      </c>
    </row>
    <row r="38" spans="1:4" s="969" customFormat="1" ht="21" x14ac:dyDescent="0.2">
      <c r="A38" s="1256" t="s">
        <v>2880</v>
      </c>
      <c r="B38" s="978">
        <v>80</v>
      </c>
      <c r="C38" s="978">
        <v>80</v>
      </c>
      <c r="D38" s="965" t="s">
        <v>2881</v>
      </c>
    </row>
    <row r="39" spans="1:4" s="969" customFormat="1" ht="11.25" customHeight="1" x14ac:dyDescent="0.2">
      <c r="A39" s="1256"/>
      <c r="B39" s="978">
        <v>80</v>
      </c>
      <c r="C39" s="978">
        <v>80</v>
      </c>
      <c r="D39" s="965" t="s">
        <v>11</v>
      </c>
    </row>
    <row r="40" spans="1:4" s="969" customFormat="1" ht="11.25" customHeight="1" x14ac:dyDescent="0.2">
      <c r="A40" s="1257" t="s">
        <v>2882</v>
      </c>
      <c r="B40" s="977">
        <v>200</v>
      </c>
      <c r="C40" s="977">
        <v>200</v>
      </c>
      <c r="D40" s="964" t="s">
        <v>2124</v>
      </c>
    </row>
    <row r="41" spans="1:4" s="969" customFormat="1" ht="11.25" customHeight="1" x14ac:dyDescent="0.2">
      <c r="A41" s="1258"/>
      <c r="B41" s="979">
        <v>200</v>
      </c>
      <c r="C41" s="979">
        <v>200</v>
      </c>
      <c r="D41" s="966" t="s">
        <v>11</v>
      </c>
    </row>
    <row r="42" spans="1:4" s="969" customFormat="1" ht="11.25" customHeight="1" x14ac:dyDescent="0.2">
      <c r="A42" s="1257" t="s">
        <v>798</v>
      </c>
      <c r="B42" s="977">
        <v>100</v>
      </c>
      <c r="C42" s="977">
        <v>100</v>
      </c>
      <c r="D42" s="964" t="s">
        <v>4238</v>
      </c>
    </row>
    <row r="43" spans="1:4" s="969" customFormat="1" ht="11.25" customHeight="1" x14ac:dyDescent="0.2">
      <c r="A43" s="1258"/>
      <c r="B43" s="979">
        <v>100</v>
      </c>
      <c r="C43" s="979">
        <v>100</v>
      </c>
      <c r="D43" s="966" t="s">
        <v>11</v>
      </c>
    </row>
    <row r="44" spans="1:4" s="969" customFormat="1" ht="21" x14ac:dyDescent="0.2">
      <c r="A44" s="1257" t="s">
        <v>4239</v>
      </c>
      <c r="B44" s="977">
        <v>30</v>
      </c>
      <c r="C44" s="977">
        <v>30</v>
      </c>
      <c r="D44" s="964" t="s">
        <v>4229</v>
      </c>
    </row>
    <row r="45" spans="1:4" s="969" customFormat="1" ht="11.25" customHeight="1" x14ac:dyDescent="0.2">
      <c r="A45" s="1258"/>
      <c r="B45" s="979">
        <v>30</v>
      </c>
      <c r="C45" s="979">
        <v>30</v>
      </c>
      <c r="D45" s="966" t="s">
        <v>11</v>
      </c>
    </row>
    <row r="46" spans="1:4" s="969" customFormat="1" ht="11.25" customHeight="1" x14ac:dyDescent="0.2">
      <c r="A46" s="1256" t="s">
        <v>815</v>
      </c>
      <c r="B46" s="978">
        <v>3000</v>
      </c>
      <c r="C46" s="978">
        <v>0</v>
      </c>
      <c r="D46" s="965" t="s">
        <v>593</v>
      </c>
    </row>
    <row r="47" spans="1:4" s="969" customFormat="1" ht="11.25" customHeight="1" x14ac:dyDescent="0.2">
      <c r="A47" s="1256"/>
      <c r="B47" s="978">
        <v>3000</v>
      </c>
      <c r="C47" s="978">
        <v>0</v>
      </c>
      <c r="D47" s="965" t="s">
        <v>11</v>
      </c>
    </row>
    <row r="48" spans="1:4" s="969" customFormat="1" ht="11.25" customHeight="1" x14ac:dyDescent="0.2">
      <c r="A48" s="1257" t="s">
        <v>4240</v>
      </c>
      <c r="B48" s="977">
        <v>1203.42</v>
      </c>
      <c r="C48" s="977">
        <v>1200.1579999999999</v>
      </c>
      <c r="D48" s="964" t="s">
        <v>721</v>
      </c>
    </row>
    <row r="49" spans="1:4" s="969" customFormat="1" ht="11.25" customHeight="1" x14ac:dyDescent="0.2">
      <c r="A49" s="1258"/>
      <c r="B49" s="979">
        <v>1203.42</v>
      </c>
      <c r="C49" s="979">
        <v>1200.1579999999999</v>
      </c>
      <c r="D49" s="966" t="s">
        <v>11</v>
      </c>
    </row>
    <row r="50" spans="1:4" s="969" customFormat="1" ht="11.25" customHeight="1" x14ac:dyDescent="0.2">
      <c r="A50" s="1256" t="s">
        <v>2883</v>
      </c>
      <c r="B50" s="978">
        <v>50</v>
      </c>
      <c r="C50" s="978">
        <v>0</v>
      </c>
      <c r="D50" s="965" t="s">
        <v>4005</v>
      </c>
    </row>
    <row r="51" spans="1:4" s="969" customFormat="1" ht="11.25" customHeight="1" x14ac:dyDescent="0.2">
      <c r="A51" s="1256"/>
      <c r="B51" s="978">
        <v>13407.16</v>
      </c>
      <c r="C51" s="978">
        <v>10834.724950000002</v>
      </c>
      <c r="D51" s="965" t="s">
        <v>1912</v>
      </c>
    </row>
    <row r="52" spans="1:4" s="969" customFormat="1" ht="11.25" customHeight="1" x14ac:dyDescent="0.2">
      <c r="A52" s="1256"/>
      <c r="B52" s="978">
        <v>13457.16</v>
      </c>
      <c r="C52" s="978">
        <v>10834.724950000002</v>
      </c>
      <c r="D52" s="965" t="s">
        <v>11</v>
      </c>
    </row>
    <row r="53" spans="1:4" s="969" customFormat="1" ht="11.25" customHeight="1" x14ac:dyDescent="0.2">
      <c r="A53" s="1257" t="s">
        <v>2885</v>
      </c>
      <c r="B53" s="977">
        <v>4159</v>
      </c>
      <c r="C53" s="977">
        <v>4159</v>
      </c>
      <c r="D53" s="964" t="s">
        <v>2108</v>
      </c>
    </row>
    <row r="54" spans="1:4" s="969" customFormat="1" ht="11.25" customHeight="1" x14ac:dyDescent="0.2">
      <c r="A54" s="1258"/>
      <c r="B54" s="979">
        <v>4159</v>
      </c>
      <c r="C54" s="979">
        <v>4159</v>
      </c>
      <c r="D54" s="966" t="s">
        <v>11</v>
      </c>
    </row>
    <row r="55" spans="1:4" s="969" customFormat="1" ht="11.25" customHeight="1" x14ac:dyDescent="0.2">
      <c r="A55" s="1256" t="s">
        <v>3773</v>
      </c>
      <c r="B55" s="978">
        <v>84</v>
      </c>
      <c r="C55" s="978">
        <v>84</v>
      </c>
      <c r="D55" s="965" t="s">
        <v>3772</v>
      </c>
    </row>
    <row r="56" spans="1:4" s="969" customFormat="1" ht="11.25" customHeight="1" x14ac:dyDescent="0.2">
      <c r="A56" s="1256"/>
      <c r="B56" s="978">
        <v>84</v>
      </c>
      <c r="C56" s="978">
        <v>84</v>
      </c>
      <c r="D56" s="965" t="s">
        <v>11</v>
      </c>
    </row>
    <row r="57" spans="1:4" s="969" customFormat="1" ht="11.25" customHeight="1" x14ac:dyDescent="0.2">
      <c r="A57" s="1257" t="s">
        <v>800</v>
      </c>
      <c r="B57" s="977">
        <v>10484.86</v>
      </c>
      <c r="C57" s="977">
        <v>10484.86</v>
      </c>
      <c r="D57" s="964" t="s">
        <v>721</v>
      </c>
    </row>
    <row r="58" spans="1:4" s="969" customFormat="1" ht="11.25" customHeight="1" x14ac:dyDescent="0.2">
      <c r="A58" s="1258"/>
      <c r="B58" s="979">
        <v>10484.86</v>
      </c>
      <c r="C58" s="979">
        <v>10484.86</v>
      </c>
      <c r="D58" s="966" t="s">
        <v>11</v>
      </c>
    </row>
    <row r="59" spans="1:4" s="969" customFormat="1" ht="11.25" customHeight="1" x14ac:dyDescent="0.2">
      <c r="A59" s="1256" t="s">
        <v>2886</v>
      </c>
      <c r="B59" s="978">
        <v>21920.63</v>
      </c>
      <c r="C59" s="978">
        <v>21862.097000000002</v>
      </c>
      <c r="D59" s="965" t="s">
        <v>721</v>
      </c>
    </row>
    <row r="60" spans="1:4" s="969" customFormat="1" ht="11.25" customHeight="1" x14ac:dyDescent="0.2">
      <c r="A60" s="1256"/>
      <c r="B60" s="978">
        <v>80</v>
      </c>
      <c r="C60" s="978">
        <v>80</v>
      </c>
      <c r="D60" s="965" t="s">
        <v>2106</v>
      </c>
    </row>
    <row r="61" spans="1:4" s="969" customFormat="1" ht="11.25" customHeight="1" x14ac:dyDescent="0.2">
      <c r="A61" s="1256"/>
      <c r="B61" s="978">
        <v>31.63</v>
      </c>
      <c r="C61" s="978">
        <v>31.626999999999999</v>
      </c>
      <c r="D61" s="965" t="s">
        <v>718</v>
      </c>
    </row>
    <row r="62" spans="1:4" s="969" customFormat="1" ht="11.25" customHeight="1" x14ac:dyDescent="0.2">
      <c r="A62" s="1256"/>
      <c r="B62" s="978">
        <v>22032.260000000002</v>
      </c>
      <c r="C62" s="978">
        <v>21973.724000000002</v>
      </c>
      <c r="D62" s="965" t="s">
        <v>11</v>
      </c>
    </row>
    <row r="63" spans="1:4" s="969" customFormat="1" ht="11.25" customHeight="1" x14ac:dyDescent="0.2">
      <c r="A63" s="1257" t="s">
        <v>2887</v>
      </c>
      <c r="B63" s="977">
        <v>6814.39</v>
      </c>
      <c r="C63" s="977">
        <v>6814.3919999999998</v>
      </c>
      <c r="D63" s="964" t="s">
        <v>721</v>
      </c>
    </row>
    <row r="64" spans="1:4" s="969" customFormat="1" ht="11.25" customHeight="1" x14ac:dyDescent="0.2">
      <c r="A64" s="1258"/>
      <c r="B64" s="979">
        <v>6814.39</v>
      </c>
      <c r="C64" s="979">
        <v>6814.3919999999998</v>
      </c>
      <c r="D64" s="966" t="s">
        <v>11</v>
      </c>
    </row>
    <row r="65" spans="1:4" s="969" customFormat="1" ht="11.25" customHeight="1" x14ac:dyDescent="0.2">
      <c r="A65" s="1256" t="s">
        <v>4241</v>
      </c>
      <c r="B65" s="978">
        <v>244.2</v>
      </c>
      <c r="C65" s="978">
        <v>0</v>
      </c>
      <c r="D65" s="965" t="s">
        <v>4215</v>
      </c>
    </row>
    <row r="66" spans="1:4" s="969" customFormat="1" ht="11.25" customHeight="1" x14ac:dyDescent="0.2">
      <c r="A66" s="1256"/>
      <c r="B66" s="978">
        <v>244.2</v>
      </c>
      <c r="C66" s="978">
        <v>0</v>
      </c>
      <c r="D66" s="965" t="s">
        <v>11</v>
      </c>
    </row>
    <row r="67" spans="1:4" s="969" customFormat="1" ht="11.25" customHeight="1" x14ac:dyDescent="0.2">
      <c r="A67" s="1257" t="s">
        <v>2888</v>
      </c>
      <c r="B67" s="977">
        <v>100.98</v>
      </c>
      <c r="C67" s="977">
        <v>100.97799999999999</v>
      </c>
      <c r="D67" s="964" t="s">
        <v>2151</v>
      </c>
    </row>
    <row r="68" spans="1:4" s="969" customFormat="1" ht="11.25" customHeight="1" x14ac:dyDescent="0.2">
      <c r="A68" s="1258"/>
      <c r="B68" s="979">
        <v>100.98</v>
      </c>
      <c r="C68" s="979">
        <v>100.97799999999999</v>
      </c>
      <c r="D68" s="966" t="s">
        <v>11</v>
      </c>
    </row>
    <row r="69" spans="1:4" s="969" customFormat="1" ht="21" x14ac:dyDescent="0.2">
      <c r="A69" s="1256" t="s">
        <v>2889</v>
      </c>
      <c r="B69" s="978">
        <v>52.5</v>
      </c>
      <c r="C69" s="978">
        <v>52.5</v>
      </c>
      <c r="D69" s="965" t="s">
        <v>2890</v>
      </c>
    </row>
    <row r="70" spans="1:4" s="969" customFormat="1" ht="11.25" customHeight="1" x14ac:dyDescent="0.2">
      <c r="A70" s="1256"/>
      <c r="B70" s="978">
        <v>1636</v>
      </c>
      <c r="C70" s="978">
        <v>1636</v>
      </c>
      <c r="D70" s="965" t="s">
        <v>2108</v>
      </c>
    </row>
    <row r="71" spans="1:4" s="969" customFormat="1" ht="11.25" customHeight="1" x14ac:dyDescent="0.2">
      <c r="A71" s="1256"/>
      <c r="B71" s="978">
        <v>259.89999999999998</v>
      </c>
      <c r="C71" s="978">
        <v>259.89999999999998</v>
      </c>
      <c r="D71" s="965" t="s">
        <v>2124</v>
      </c>
    </row>
    <row r="72" spans="1:4" s="969" customFormat="1" ht="11.25" customHeight="1" x14ac:dyDescent="0.2">
      <c r="A72" s="1256"/>
      <c r="B72" s="978">
        <v>1948.4</v>
      </c>
      <c r="C72" s="978">
        <v>1948.4</v>
      </c>
      <c r="D72" s="965" t="s">
        <v>11</v>
      </c>
    </row>
    <row r="73" spans="1:4" s="969" customFormat="1" ht="11.25" customHeight="1" x14ac:dyDescent="0.2">
      <c r="A73" s="1257" t="s">
        <v>2891</v>
      </c>
      <c r="B73" s="977">
        <v>400</v>
      </c>
      <c r="C73" s="977">
        <v>400</v>
      </c>
      <c r="D73" s="964" t="s">
        <v>2874</v>
      </c>
    </row>
    <row r="74" spans="1:4" s="969" customFormat="1" ht="11.25" customHeight="1" x14ac:dyDescent="0.2">
      <c r="A74" s="1258"/>
      <c r="B74" s="979">
        <v>400</v>
      </c>
      <c r="C74" s="979">
        <v>400</v>
      </c>
      <c r="D74" s="966" t="s">
        <v>11</v>
      </c>
    </row>
    <row r="75" spans="1:4" s="969" customFormat="1" ht="11.25" customHeight="1" x14ac:dyDescent="0.2">
      <c r="A75" s="1256" t="s">
        <v>4242</v>
      </c>
      <c r="B75" s="978">
        <v>150</v>
      </c>
      <c r="C75" s="978">
        <v>150</v>
      </c>
      <c r="D75" s="965" t="s">
        <v>2116</v>
      </c>
    </row>
    <row r="76" spans="1:4" s="969" customFormat="1" ht="11.25" customHeight="1" x14ac:dyDescent="0.2">
      <c r="A76" s="1256"/>
      <c r="B76" s="978">
        <v>150</v>
      </c>
      <c r="C76" s="978">
        <v>150</v>
      </c>
      <c r="D76" s="965" t="s">
        <v>11</v>
      </c>
    </row>
    <row r="77" spans="1:4" s="969" customFormat="1" ht="11.25" customHeight="1" x14ac:dyDescent="0.2">
      <c r="A77" s="1257" t="s">
        <v>2892</v>
      </c>
      <c r="B77" s="977">
        <v>675</v>
      </c>
      <c r="C77" s="977">
        <v>675</v>
      </c>
      <c r="D77" s="964" t="s">
        <v>2108</v>
      </c>
    </row>
    <row r="78" spans="1:4" s="969" customFormat="1" ht="11.25" customHeight="1" x14ac:dyDescent="0.2">
      <c r="A78" s="1256"/>
      <c r="B78" s="978">
        <v>288</v>
      </c>
      <c r="C78" s="978">
        <v>288</v>
      </c>
      <c r="D78" s="965" t="s">
        <v>2114</v>
      </c>
    </row>
    <row r="79" spans="1:4" s="969" customFormat="1" ht="11.25" customHeight="1" x14ac:dyDescent="0.2">
      <c r="A79" s="1258"/>
      <c r="B79" s="979">
        <v>963</v>
      </c>
      <c r="C79" s="979">
        <v>963</v>
      </c>
      <c r="D79" s="966" t="s">
        <v>11</v>
      </c>
    </row>
    <row r="80" spans="1:4" s="969" customFormat="1" ht="11.25" customHeight="1" x14ac:dyDescent="0.2">
      <c r="A80" s="1256" t="s">
        <v>2893</v>
      </c>
      <c r="B80" s="978">
        <v>145</v>
      </c>
      <c r="C80" s="978">
        <v>134.72999999999999</v>
      </c>
      <c r="D80" s="965" t="s">
        <v>2116</v>
      </c>
    </row>
    <row r="81" spans="1:4" s="969" customFormat="1" ht="11.25" customHeight="1" x14ac:dyDescent="0.2">
      <c r="A81" s="1256"/>
      <c r="B81" s="978">
        <v>145</v>
      </c>
      <c r="C81" s="978">
        <v>134.72999999999999</v>
      </c>
      <c r="D81" s="965" t="s">
        <v>11</v>
      </c>
    </row>
    <row r="82" spans="1:4" s="969" customFormat="1" ht="11.25" customHeight="1" x14ac:dyDescent="0.2">
      <c r="A82" s="1257" t="s">
        <v>2894</v>
      </c>
      <c r="B82" s="977">
        <v>2092</v>
      </c>
      <c r="C82" s="977">
        <v>2092</v>
      </c>
      <c r="D82" s="964" t="s">
        <v>2108</v>
      </c>
    </row>
    <row r="83" spans="1:4" s="969" customFormat="1" ht="11.25" customHeight="1" x14ac:dyDescent="0.2">
      <c r="A83" s="1258"/>
      <c r="B83" s="979">
        <v>2092</v>
      </c>
      <c r="C83" s="979">
        <v>2092</v>
      </c>
      <c r="D83" s="966" t="s">
        <v>11</v>
      </c>
    </row>
    <row r="84" spans="1:4" s="969" customFormat="1" ht="11.25" customHeight="1" x14ac:dyDescent="0.2">
      <c r="A84" s="1256" t="s">
        <v>5013</v>
      </c>
      <c r="B84" s="978">
        <v>263.60000000000002</v>
      </c>
      <c r="C84" s="978">
        <v>222.84200000000001</v>
      </c>
      <c r="D84" s="965" t="s">
        <v>2110</v>
      </c>
    </row>
    <row r="85" spans="1:4" s="969" customFormat="1" ht="11.25" customHeight="1" x14ac:dyDescent="0.2">
      <c r="A85" s="1256"/>
      <c r="B85" s="978">
        <v>263.60000000000002</v>
      </c>
      <c r="C85" s="978">
        <v>222.84200000000001</v>
      </c>
      <c r="D85" s="965" t="s">
        <v>11</v>
      </c>
    </row>
    <row r="86" spans="1:4" s="969" customFormat="1" ht="11.25" customHeight="1" x14ac:dyDescent="0.2">
      <c r="A86" s="1257" t="s">
        <v>3913</v>
      </c>
      <c r="B86" s="977">
        <v>50</v>
      </c>
      <c r="C86" s="977">
        <v>50</v>
      </c>
      <c r="D86" s="964" t="s">
        <v>650</v>
      </c>
    </row>
    <row r="87" spans="1:4" s="969" customFormat="1" ht="11.25" customHeight="1" x14ac:dyDescent="0.2">
      <c r="A87" s="1258"/>
      <c r="B87" s="979">
        <v>50</v>
      </c>
      <c r="C87" s="979">
        <v>50</v>
      </c>
      <c r="D87" s="966" t="s">
        <v>11</v>
      </c>
    </row>
    <row r="88" spans="1:4" s="969" customFormat="1" ht="11.25" customHeight="1" x14ac:dyDescent="0.2">
      <c r="A88" s="1256" t="s">
        <v>3916</v>
      </c>
      <c r="B88" s="978">
        <v>300</v>
      </c>
      <c r="C88" s="978">
        <v>300</v>
      </c>
      <c r="D88" s="965" t="s">
        <v>4243</v>
      </c>
    </row>
    <row r="89" spans="1:4" s="969" customFormat="1" ht="11.25" customHeight="1" x14ac:dyDescent="0.2">
      <c r="A89" s="1256"/>
      <c r="B89" s="978">
        <v>300</v>
      </c>
      <c r="C89" s="978">
        <v>300</v>
      </c>
      <c r="D89" s="965" t="s">
        <v>11</v>
      </c>
    </row>
    <row r="90" spans="1:4" s="969" customFormat="1" ht="21" x14ac:dyDescent="0.2">
      <c r="A90" s="1257" t="s">
        <v>2895</v>
      </c>
      <c r="B90" s="977">
        <v>56</v>
      </c>
      <c r="C90" s="977">
        <v>56</v>
      </c>
      <c r="D90" s="964" t="s">
        <v>2881</v>
      </c>
    </row>
    <row r="91" spans="1:4" s="969" customFormat="1" ht="11.25" customHeight="1" x14ac:dyDescent="0.2">
      <c r="A91" s="1258"/>
      <c r="B91" s="979">
        <v>56</v>
      </c>
      <c r="C91" s="979">
        <v>56</v>
      </c>
      <c r="D91" s="966" t="s">
        <v>11</v>
      </c>
    </row>
    <row r="92" spans="1:4" s="969" customFormat="1" ht="11.25" customHeight="1" x14ac:dyDescent="0.2">
      <c r="A92" s="1256" t="s">
        <v>571</v>
      </c>
      <c r="B92" s="978">
        <v>250</v>
      </c>
      <c r="C92" s="978">
        <v>250</v>
      </c>
      <c r="D92" s="965" t="s">
        <v>555</v>
      </c>
    </row>
    <row r="93" spans="1:4" s="969" customFormat="1" ht="11.25" customHeight="1" x14ac:dyDescent="0.2">
      <c r="A93" s="1256"/>
      <c r="B93" s="978">
        <v>50</v>
      </c>
      <c r="C93" s="978">
        <v>50</v>
      </c>
      <c r="D93" s="965" t="s">
        <v>570</v>
      </c>
    </row>
    <row r="94" spans="1:4" s="969" customFormat="1" ht="11.25" customHeight="1" x14ac:dyDescent="0.2">
      <c r="A94" s="1256"/>
      <c r="B94" s="978">
        <v>300</v>
      </c>
      <c r="C94" s="978">
        <v>300</v>
      </c>
      <c r="D94" s="965" t="s">
        <v>11</v>
      </c>
    </row>
    <row r="95" spans="1:4" s="969" customFormat="1" ht="21" x14ac:dyDescent="0.2">
      <c r="A95" s="1257" t="s">
        <v>2896</v>
      </c>
      <c r="B95" s="977">
        <v>102</v>
      </c>
      <c r="C95" s="977">
        <v>102</v>
      </c>
      <c r="D95" s="964" t="s">
        <v>2232</v>
      </c>
    </row>
    <row r="96" spans="1:4" s="969" customFormat="1" ht="11.25" customHeight="1" x14ac:dyDescent="0.2">
      <c r="A96" s="1256"/>
      <c r="B96" s="978">
        <v>744</v>
      </c>
      <c r="C96" s="978">
        <v>744</v>
      </c>
      <c r="D96" s="965" t="s">
        <v>2108</v>
      </c>
    </row>
    <row r="97" spans="1:4" s="969" customFormat="1" ht="21" x14ac:dyDescent="0.2">
      <c r="A97" s="1256"/>
      <c r="B97" s="978">
        <v>75</v>
      </c>
      <c r="C97" s="978">
        <v>75</v>
      </c>
      <c r="D97" s="965" t="s">
        <v>2881</v>
      </c>
    </row>
    <row r="98" spans="1:4" s="969" customFormat="1" ht="11.25" customHeight="1" x14ac:dyDescent="0.2">
      <c r="A98" s="1256"/>
      <c r="B98" s="978">
        <v>2530</v>
      </c>
      <c r="C98" s="978">
        <v>2530</v>
      </c>
      <c r="D98" s="965" t="s">
        <v>3465</v>
      </c>
    </row>
    <row r="99" spans="1:4" s="969" customFormat="1" ht="11.25" customHeight="1" x14ac:dyDescent="0.2">
      <c r="A99" s="1258"/>
      <c r="B99" s="979">
        <v>3451</v>
      </c>
      <c r="C99" s="979">
        <v>3451</v>
      </c>
      <c r="D99" s="966" t="s">
        <v>11</v>
      </c>
    </row>
    <row r="100" spans="1:4" s="969" customFormat="1" ht="11.25" customHeight="1" x14ac:dyDescent="0.2">
      <c r="A100" s="1256" t="s">
        <v>2897</v>
      </c>
      <c r="B100" s="978">
        <v>130.4</v>
      </c>
      <c r="C100" s="978">
        <v>84.584999999999994</v>
      </c>
      <c r="D100" s="965" t="s">
        <v>4244</v>
      </c>
    </row>
    <row r="101" spans="1:4" s="969" customFormat="1" ht="11.25" customHeight="1" x14ac:dyDescent="0.2">
      <c r="A101" s="1256"/>
      <c r="B101" s="978">
        <v>130.4</v>
      </c>
      <c r="C101" s="978">
        <v>84.584999999999994</v>
      </c>
      <c r="D101" s="965" t="s">
        <v>11</v>
      </c>
    </row>
    <row r="102" spans="1:4" s="969" customFormat="1" ht="11.25" customHeight="1" x14ac:dyDescent="0.2">
      <c r="A102" s="1257" t="s">
        <v>2898</v>
      </c>
      <c r="B102" s="977">
        <v>65</v>
      </c>
      <c r="C102" s="977">
        <v>65</v>
      </c>
      <c r="D102" s="964" t="s">
        <v>2899</v>
      </c>
    </row>
    <row r="103" spans="1:4" s="969" customFormat="1" ht="11.25" customHeight="1" x14ac:dyDescent="0.2">
      <c r="A103" s="1258"/>
      <c r="B103" s="979">
        <v>65</v>
      </c>
      <c r="C103" s="979">
        <v>65</v>
      </c>
      <c r="D103" s="966" t="s">
        <v>11</v>
      </c>
    </row>
    <row r="104" spans="1:4" s="969" customFormat="1" ht="11.25" customHeight="1" x14ac:dyDescent="0.2">
      <c r="A104" s="1256" t="s">
        <v>4245</v>
      </c>
      <c r="B104" s="978">
        <v>598.54999999999995</v>
      </c>
      <c r="C104" s="978">
        <v>448.55</v>
      </c>
      <c r="D104" s="965" t="s">
        <v>4244</v>
      </c>
    </row>
    <row r="105" spans="1:4" s="969" customFormat="1" ht="11.25" customHeight="1" x14ac:dyDescent="0.2">
      <c r="A105" s="1256"/>
      <c r="B105" s="978">
        <v>337.68</v>
      </c>
      <c r="C105" s="978">
        <v>329.64</v>
      </c>
      <c r="D105" s="965" t="s">
        <v>4028</v>
      </c>
    </row>
    <row r="106" spans="1:4" s="969" customFormat="1" ht="11.25" customHeight="1" x14ac:dyDescent="0.2">
      <c r="A106" s="1256"/>
      <c r="B106" s="978">
        <v>936.23</v>
      </c>
      <c r="C106" s="978">
        <v>778.19</v>
      </c>
      <c r="D106" s="965" t="s">
        <v>11</v>
      </c>
    </row>
    <row r="107" spans="1:4" s="969" customFormat="1" ht="11.25" customHeight="1" x14ac:dyDescent="0.2">
      <c r="A107" s="1257" t="s">
        <v>4246</v>
      </c>
      <c r="B107" s="977">
        <v>350</v>
      </c>
      <c r="C107" s="977">
        <v>350</v>
      </c>
      <c r="D107" s="964" t="s">
        <v>2110</v>
      </c>
    </row>
    <row r="108" spans="1:4" s="969" customFormat="1" ht="11.25" customHeight="1" x14ac:dyDescent="0.2">
      <c r="A108" s="1258"/>
      <c r="B108" s="979">
        <v>350</v>
      </c>
      <c r="C108" s="979">
        <v>350</v>
      </c>
      <c r="D108" s="966" t="s">
        <v>11</v>
      </c>
    </row>
    <row r="109" spans="1:4" s="969" customFormat="1" ht="11.25" customHeight="1" x14ac:dyDescent="0.2">
      <c r="A109" s="1256" t="s">
        <v>3935</v>
      </c>
      <c r="B109" s="978">
        <v>150</v>
      </c>
      <c r="C109" s="978">
        <v>150</v>
      </c>
      <c r="D109" s="965" t="s">
        <v>661</v>
      </c>
    </row>
    <row r="110" spans="1:4" s="969" customFormat="1" ht="11.25" customHeight="1" x14ac:dyDescent="0.2">
      <c r="A110" s="1256"/>
      <c r="B110" s="978">
        <v>150</v>
      </c>
      <c r="C110" s="978">
        <v>150</v>
      </c>
      <c r="D110" s="965" t="s">
        <v>11</v>
      </c>
    </row>
    <row r="111" spans="1:4" s="969" customFormat="1" ht="11.25" customHeight="1" x14ac:dyDescent="0.2">
      <c r="A111" s="1257" t="s">
        <v>2900</v>
      </c>
      <c r="B111" s="977">
        <v>117.25</v>
      </c>
      <c r="C111" s="977">
        <v>117.25</v>
      </c>
      <c r="D111" s="964" t="s">
        <v>2877</v>
      </c>
    </row>
    <row r="112" spans="1:4" s="969" customFormat="1" ht="11.25" customHeight="1" x14ac:dyDescent="0.2">
      <c r="A112" s="1256"/>
      <c r="B112" s="978">
        <v>394.84</v>
      </c>
      <c r="C112" s="978">
        <v>394.83499999999998</v>
      </c>
      <c r="D112" s="965" t="s">
        <v>2254</v>
      </c>
    </row>
    <row r="113" spans="1:4" s="969" customFormat="1" ht="11.25" customHeight="1" x14ac:dyDescent="0.2">
      <c r="A113" s="1258"/>
      <c r="B113" s="979">
        <v>512.08999999999992</v>
      </c>
      <c r="C113" s="979">
        <v>512.08500000000004</v>
      </c>
      <c r="D113" s="966" t="s">
        <v>11</v>
      </c>
    </row>
    <row r="114" spans="1:4" s="969" customFormat="1" ht="11.25" customHeight="1" x14ac:dyDescent="0.2">
      <c r="A114" s="1256" t="s">
        <v>2901</v>
      </c>
      <c r="B114" s="978">
        <v>842</v>
      </c>
      <c r="C114" s="978">
        <v>842</v>
      </c>
      <c r="D114" s="965" t="s">
        <v>2108</v>
      </c>
    </row>
    <row r="115" spans="1:4" s="969" customFormat="1" ht="11.25" customHeight="1" x14ac:dyDescent="0.2">
      <c r="A115" s="1256"/>
      <c r="B115" s="978">
        <v>842</v>
      </c>
      <c r="C115" s="978">
        <v>842</v>
      </c>
      <c r="D115" s="965" t="s">
        <v>11</v>
      </c>
    </row>
    <row r="116" spans="1:4" s="969" customFormat="1" ht="21" x14ac:dyDescent="0.2">
      <c r="A116" s="1257" t="s">
        <v>2902</v>
      </c>
      <c r="B116" s="977">
        <v>7829.2</v>
      </c>
      <c r="C116" s="977">
        <v>7829.2</v>
      </c>
      <c r="D116" s="964" t="s">
        <v>2232</v>
      </c>
    </row>
    <row r="117" spans="1:4" s="969" customFormat="1" ht="11.25" customHeight="1" x14ac:dyDescent="0.2">
      <c r="A117" s="1256"/>
      <c r="B117" s="978">
        <v>61156</v>
      </c>
      <c r="C117" s="978">
        <v>61111.713770000002</v>
      </c>
      <c r="D117" s="965" t="s">
        <v>2108</v>
      </c>
    </row>
    <row r="118" spans="1:4" s="969" customFormat="1" ht="11.25" customHeight="1" x14ac:dyDescent="0.2">
      <c r="A118" s="1256"/>
      <c r="B118" s="978">
        <v>840.4</v>
      </c>
      <c r="C118" s="978">
        <v>840.4</v>
      </c>
      <c r="D118" s="965" t="s">
        <v>2114</v>
      </c>
    </row>
    <row r="119" spans="1:4" s="969" customFormat="1" ht="11.25" customHeight="1" x14ac:dyDescent="0.2">
      <c r="A119" s="1256"/>
      <c r="B119" s="978">
        <v>320</v>
      </c>
      <c r="C119" s="978">
        <v>320</v>
      </c>
      <c r="D119" s="965" t="s">
        <v>4247</v>
      </c>
    </row>
    <row r="120" spans="1:4" s="969" customFormat="1" ht="11.25" customHeight="1" x14ac:dyDescent="0.2">
      <c r="A120" s="1256"/>
      <c r="B120" s="978">
        <v>80</v>
      </c>
      <c r="C120" s="978">
        <v>80</v>
      </c>
      <c r="D120" s="965" t="s">
        <v>615</v>
      </c>
    </row>
    <row r="121" spans="1:4" s="969" customFormat="1" ht="11.25" customHeight="1" x14ac:dyDescent="0.2">
      <c r="A121" s="1256"/>
      <c r="B121" s="978">
        <v>22542.000000000004</v>
      </c>
      <c r="C121" s="978">
        <v>22542.000000000004</v>
      </c>
      <c r="D121" s="965" t="s">
        <v>3465</v>
      </c>
    </row>
    <row r="122" spans="1:4" s="969" customFormat="1" ht="11.25" customHeight="1" x14ac:dyDescent="0.2">
      <c r="A122" s="1258"/>
      <c r="B122" s="979">
        <v>92767.599999999991</v>
      </c>
      <c r="C122" s="979">
        <v>92723.313769999993</v>
      </c>
      <c r="D122" s="966" t="s">
        <v>11</v>
      </c>
    </row>
    <row r="123" spans="1:4" s="969" customFormat="1" ht="11.25" customHeight="1" x14ac:dyDescent="0.2">
      <c r="A123" s="1256" t="s">
        <v>2903</v>
      </c>
      <c r="B123" s="978">
        <v>297265.49</v>
      </c>
      <c r="C123" s="978">
        <v>297265.49099999998</v>
      </c>
      <c r="D123" s="965" t="s">
        <v>2904</v>
      </c>
    </row>
    <row r="124" spans="1:4" s="969" customFormat="1" ht="11.25" customHeight="1" x14ac:dyDescent="0.2">
      <c r="A124" s="1256"/>
      <c r="B124" s="978">
        <v>297265.49</v>
      </c>
      <c r="C124" s="978">
        <v>297265.49099999998</v>
      </c>
      <c r="D124" s="965" t="s">
        <v>11</v>
      </c>
    </row>
    <row r="125" spans="1:4" s="969" customFormat="1" ht="11.25" customHeight="1" x14ac:dyDescent="0.2">
      <c r="A125" s="1257" t="s">
        <v>2905</v>
      </c>
      <c r="B125" s="977">
        <v>85</v>
      </c>
      <c r="C125" s="977">
        <v>85</v>
      </c>
      <c r="D125" s="964" t="s">
        <v>2116</v>
      </c>
    </row>
    <row r="126" spans="1:4" s="969" customFormat="1" ht="11.25" customHeight="1" x14ac:dyDescent="0.2">
      <c r="A126" s="1258"/>
      <c r="B126" s="979">
        <v>85</v>
      </c>
      <c r="C126" s="979">
        <v>85</v>
      </c>
      <c r="D126" s="966" t="s">
        <v>11</v>
      </c>
    </row>
    <row r="127" spans="1:4" s="969" customFormat="1" ht="11.25" customHeight="1" x14ac:dyDescent="0.2">
      <c r="A127" s="1256" t="s">
        <v>3840</v>
      </c>
      <c r="B127" s="978">
        <v>190</v>
      </c>
      <c r="C127" s="978">
        <v>190</v>
      </c>
      <c r="D127" s="965" t="s">
        <v>593</v>
      </c>
    </row>
    <row r="128" spans="1:4" s="969" customFormat="1" ht="11.25" customHeight="1" x14ac:dyDescent="0.2">
      <c r="A128" s="1256"/>
      <c r="B128" s="978">
        <v>190</v>
      </c>
      <c r="C128" s="978">
        <v>190</v>
      </c>
      <c r="D128" s="965" t="s">
        <v>11</v>
      </c>
    </row>
    <row r="129" spans="1:4" s="969" customFormat="1" ht="11.25" customHeight="1" x14ac:dyDescent="0.2">
      <c r="A129" s="1257" t="s">
        <v>662</v>
      </c>
      <c r="B129" s="977">
        <v>150</v>
      </c>
      <c r="C129" s="977">
        <v>0</v>
      </c>
      <c r="D129" s="964" t="s">
        <v>661</v>
      </c>
    </row>
    <row r="130" spans="1:4" s="969" customFormat="1" ht="11.25" customHeight="1" x14ac:dyDescent="0.2">
      <c r="A130" s="1258"/>
      <c r="B130" s="979">
        <v>150</v>
      </c>
      <c r="C130" s="979">
        <v>0</v>
      </c>
      <c r="D130" s="966" t="s">
        <v>11</v>
      </c>
    </row>
    <row r="131" spans="1:4" s="969" customFormat="1" ht="11.25" customHeight="1" x14ac:dyDescent="0.2">
      <c r="A131" s="1256" t="s">
        <v>3814</v>
      </c>
      <c r="B131" s="978">
        <v>50</v>
      </c>
      <c r="C131" s="978">
        <v>50</v>
      </c>
      <c r="D131" s="965" t="s">
        <v>570</v>
      </c>
    </row>
    <row r="132" spans="1:4" s="969" customFormat="1" ht="11.25" customHeight="1" x14ac:dyDescent="0.2">
      <c r="A132" s="1256"/>
      <c r="B132" s="978">
        <v>50</v>
      </c>
      <c r="C132" s="978">
        <v>50</v>
      </c>
      <c r="D132" s="965" t="s">
        <v>11</v>
      </c>
    </row>
    <row r="133" spans="1:4" s="969" customFormat="1" ht="21" x14ac:dyDescent="0.2">
      <c r="A133" s="1257" t="s">
        <v>2906</v>
      </c>
      <c r="B133" s="977">
        <v>100</v>
      </c>
      <c r="C133" s="977">
        <v>100</v>
      </c>
      <c r="D133" s="964" t="s">
        <v>2118</v>
      </c>
    </row>
    <row r="134" spans="1:4" s="969" customFormat="1" ht="11.25" customHeight="1" x14ac:dyDescent="0.2">
      <c r="A134" s="1256"/>
      <c r="B134" s="978">
        <v>80</v>
      </c>
      <c r="C134" s="978">
        <v>80</v>
      </c>
      <c r="D134" s="965" t="s">
        <v>646</v>
      </c>
    </row>
    <row r="135" spans="1:4" s="969" customFormat="1" ht="11.25" customHeight="1" x14ac:dyDescent="0.2">
      <c r="A135" s="1258"/>
      <c r="B135" s="979">
        <v>180</v>
      </c>
      <c r="C135" s="979">
        <v>180</v>
      </c>
      <c r="D135" s="966" t="s">
        <v>11</v>
      </c>
    </row>
    <row r="136" spans="1:4" s="969" customFormat="1" ht="11.25" customHeight="1" x14ac:dyDescent="0.2">
      <c r="A136" s="1256" t="s">
        <v>3854</v>
      </c>
      <c r="B136" s="978">
        <v>50</v>
      </c>
      <c r="C136" s="978">
        <v>0</v>
      </c>
      <c r="D136" s="965" t="s">
        <v>598</v>
      </c>
    </row>
    <row r="137" spans="1:4" s="969" customFormat="1" ht="11.25" customHeight="1" x14ac:dyDescent="0.2">
      <c r="A137" s="1256"/>
      <c r="B137" s="978">
        <v>50</v>
      </c>
      <c r="C137" s="978">
        <v>0</v>
      </c>
      <c r="D137" s="965" t="s">
        <v>11</v>
      </c>
    </row>
    <row r="138" spans="1:4" s="969" customFormat="1" ht="11.25" customHeight="1" x14ac:dyDescent="0.2">
      <c r="A138" s="1257" t="s">
        <v>3841</v>
      </c>
      <c r="B138" s="977">
        <v>49.8</v>
      </c>
      <c r="C138" s="977">
        <v>49.466999999999999</v>
      </c>
      <c r="D138" s="964" t="s">
        <v>593</v>
      </c>
    </row>
    <row r="139" spans="1:4" s="969" customFormat="1" ht="11.25" customHeight="1" x14ac:dyDescent="0.2">
      <c r="A139" s="1258"/>
      <c r="B139" s="979">
        <v>49.8</v>
      </c>
      <c r="C139" s="979">
        <v>49.466999999999999</v>
      </c>
      <c r="D139" s="966" t="s">
        <v>11</v>
      </c>
    </row>
    <row r="140" spans="1:4" s="969" customFormat="1" ht="11.25" customHeight="1" x14ac:dyDescent="0.2">
      <c r="A140" s="1256" t="s">
        <v>2907</v>
      </c>
      <c r="B140" s="978">
        <v>2358</v>
      </c>
      <c r="C140" s="978">
        <v>2358</v>
      </c>
      <c r="D140" s="965" t="s">
        <v>2108</v>
      </c>
    </row>
    <row r="141" spans="1:4" s="969" customFormat="1" ht="11.25" customHeight="1" x14ac:dyDescent="0.2">
      <c r="A141" s="1256"/>
      <c r="B141" s="978">
        <v>2358</v>
      </c>
      <c r="C141" s="978">
        <v>2358</v>
      </c>
      <c r="D141" s="965" t="s">
        <v>11</v>
      </c>
    </row>
    <row r="142" spans="1:4" s="969" customFormat="1" ht="11.25" customHeight="1" x14ac:dyDescent="0.2">
      <c r="A142" s="1257" t="s">
        <v>2908</v>
      </c>
      <c r="B142" s="977">
        <v>752</v>
      </c>
      <c r="C142" s="977">
        <v>752</v>
      </c>
      <c r="D142" s="964" t="s">
        <v>2108</v>
      </c>
    </row>
    <row r="143" spans="1:4" s="969" customFormat="1" ht="11.25" customHeight="1" x14ac:dyDescent="0.2">
      <c r="A143" s="1256"/>
      <c r="B143" s="978">
        <v>391.00000000000006</v>
      </c>
      <c r="C143" s="978">
        <v>391.00000000000006</v>
      </c>
      <c r="D143" s="965" t="s">
        <v>3465</v>
      </c>
    </row>
    <row r="144" spans="1:4" s="969" customFormat="1" ht="11.25" customHeight="1" x14ac:dyDescent="0.2">
      <c r="A144" s="1258"/>
      <c r="B144" s="979">
        <v>1143</v>
      </c>
      <c r="C144" s="979">
        <v>1143</v>
      </c>
      <c r="D144" s="966" t="s">
        <v>11</v>
      </c>
    </row>
    <row r="145" spans="1:4" s="969" customFormat="1" ht="11.25" customHeight="1" x14ac:dyDescent="0.2">
      <c r="A145" s="1256" t="s">
        <v>4248</v>
      </c>
      <c r="B145" s="978">
        <v>80</v>
      </c>
      <c r="C145" s="978">
        <v>80</v>
      </c>
      <c r="D145" s="965" t="s">
        <v>2123</v>
      </c>
    </row>
    <row r="146" spans="1:4" s="969" customFormat="1" ht="11.25" customHeight="1" x14ac:dyDescent="0.2">
      <c r="A146" s="1256"/>
      <c r="B146" s="978">
        <v>80</v>
      </c>
      <c r="C146" s="978">
        <v>80</v>
      </c>
      <c r="D146" s="965" t="s">
        <v>11</v>
      </c>
    </row>
    <row r="147" spans="1:4" s="969" customFormat="1" ht="11.25" customHeight="1" x14ac:dyDescent="0.2">
      <c r="A147" s="1257" t="s">
        <v>3938</v>
      </c>
      <c r="B147" s="977">
        <v>50</v>
      </c>
      <c r="C147" s="977">
        <v>50</v>
      </c>
      <c r="D147" s="964" t="s">
        <v>670</v>
      </c>
    </row>
    <row r="148" spans="1:4" s="969" customFormat="1" ht="11.25" customHeight="1" x14ac:dyDescent="0.2">
      <c r="A148" s="1258"/>
      <c r="B148" s="979">
        <v>50</v>
      </c>
      <c r="C148" s="979">
        <v>50</v>
      </c>
      <c r="D148" s="966" t="s">
        <v>11</v>
      </c>
    </row>
    <row r="149" spans="1:4" s="969" customFormat="1" ht="11.25" customHeight="1" x14ac:dyDescent="0.2">
      <c r="A149" s="1256" t="s">
        <v>647</v>
      </c>
      <c r="B149" s="978">
        <v>100</v>
      </c>
      <c r="C149" s="978">
        <v>100</v>
      </c>
      <c r="D149" s="965" t="s">
        <v>4235</v>
      </c>
    </row>
    <row r="150" spans="1:4" s="969" customFormat="1" ht="11.25" customHeight="1" x14ac:dyDescent="0.2">
      <c r="A150" s="1256"/>
      <c r="B150" s="978">
        <v>100</v>
      </c>
      <c r="C150" s="978">
        <v>100</v>
      </c>
      <c r="D150" s="965" t="s">
        <v>11</v>
      </c>
    </row>
    <row r="151" spans="1:4" s="969" customFormat="1" ht="21" x14ac:dyDescent="0.2">
      <c r="A151" s="1257" t="s">
        <v>2909</v>
      </c>
      <c r="B151" s="977">
        <v>30</v>
      </c>
      <c r="C151" s="977">
        <v>30</v>
      </c>
      <c r="D151" s="964" t="s">
        <v>4229</v>
      </c>
    </row>
    <row r="152" spans="1:4" s="969" customFormat="1" ht="21" x14ac:dyDescent="0.2">
      <c r="A152" s="1256"/>
      <c r="B152" s="978">
        <v>120</v>
      </c>
      <c r="C152" s="978">
        <v>120</v>
      </c>
      <c r="D152" s="965" t="s">
        <v>2232</v>
      </c>
    </row>
    <row r="153" spans="1:4" s="969" customFormat="1" ht="11.25" customHeight="1" x14ac:dyDescent="0.2">
      <c r="A153" s="1256"/>
      <c r="B153" s="978">
        <v>1053</v>
      </c>
      <c r="C153" s="978">
        <v>1053</v>
      </c>
      <c r="D153" s="965" t="s">
        <v>2108</v>
      </c>
    </row>
    <row r="154" spans="1:4" s="969" customFormat="1" ht="11.25" customHeight="1" x14ac:dyDescent="0.2">
      <c r="A154" s="1256"/>
      <c r="B154" s="978">
        <v>1149</v>
      </c>
      <c r="C154" s="978">
        <v>1149</v>
      </c>
      <c r="D154" s="965" t="s">
        <v>3465</v>
      </c>
    </row>
    <row r="155" spans="1:4" s="969" customFormat="1" ht="11.25" customHeight="1" x14ac:dyDescent="0.2">
      <c r="A155" s="1258"/>
      <c r="B155" s="979">
        <v>2352</v>
      </c>
      <c r="C155" s="979">
        <v>2352</v>
      </c>
      <c r="D155" s="966" t="s">
        <v>11</v>
      </c>
    </row>
    <row r="156" spans="1:4" s="969" customFormat="1" ht="11.25" customHeight="1" x14ac:dyDescent="0.2">
      <c r="A156" s="1256" t="s">
        <v>801</v>
      </c>
      <c r="B156" s="978">
        <v>40</v>
      </c>
      <c r="C156" s="978">
        <v>40</v>
      </c>
      <c r="D156" s="965" t="s">
        <v>598</v>
      </c>
    </row>
    <row r="157" spans="1:4" s="969" customFormat="1" ht="11.25" customHeight="1" x14ac:dyDescent="0.2">
      <c r="A157" s="1256"/>
      <c r="B157" s="978">
        <v>40</v>
      </c>
      <c r="C157" s="978">
        <v>40</v>
      </c>
      <c r="D157" s="965" t="s">
        <v>11</v>
      </c>
    </row>
    <row r="158" spans="1:4" s="969" customFormat="1" ht="11.25" customHeight="1" x14ac:dyDescent="0.2">
      <c r="A158" s="1257" t="s">
        <v>2910</v>
      </c>
      <c r="B158" s="977">
        <v>101.15</v>
      </c>
      <c r="C158" s="977">
        <v>101.15</v>
      </c>
      <c r="D158" s="964" t="s">
        <v>2877</v>
      </c>
    </row>
    <row r="159" spans="1:4" s="969" customFormat="1" ht="11.25" customHeight="1" x14ac:dyDescent="0.2">
      <c r="A159" s="1258"/>
      <c r="B159" s="979">
        <v>101.15</v>
      </c>
      <c r="C159" s="979">
        <v>101.15</v>
      </c>
      <c r="D159" s="966" t="s">
        <v>11</v>
      </c>
    </row>
    <row r="160" spans="1:4" s="969" customFormat="1" ht="11.25" customHeight="1" x14ac:dyDescent="0.2">
      <c r="A160" s="1256" t="s">
        <v>2911</v>
      </c>
      <c r="B160" s="978">
        <v>122.04</v>
      </c>
      <c r="C160" s="978">
        <v>122.041</v>
      </c>
      <c r="D160" s="965" t="s">
        <v>2877</v>
      </c>
    </row>
    <row r="161" spans="1:4" s="969" customFormat="1" ht="11.25" customHeight="1" x14ac:dyDescent="0.2">
      <c r="A161" s="1256"/>
      <c r="B161" s="978">
        <v>122.04</v>
      </c>
      <c r="C161" s="978">
        <v>122.041</v>
      </c>
      <c r="D161" s="965" t="s">
        <v>11</v>
      </c>
    </row>
    <row r="162" spans="1:4" s="969" customFormat="1" ht="11.25" customHeight="1" x14ac:dyDescent="0.2">
      <c r="A162" s="1257" t="s">
        <v>2912</v>
      </c>
      <c r="B162" s="977">
        <v>200</v>
      </c>
      <c r="C162" s="977">
        <v>200</v>
      </c>
      <c r="D162" s="964" t="s">
        <v>2874</v>
      </c>
    </row>
    <row r="163" spans="1:4" s="969" customFormat="1" ht="11.25" customHeight="1" x14ac:dyDescent="0.2">
      <c r="A163" s="1258"/>
      <c r="B163" s="979">
        <v>200</v>
      </c>
      <c r="C163" s="979">
        <v>200</v>
      </c>
      <c r="D163" s="966" t="s">
        <v>11</v>
      </c>
    </row>
    <row r="164" spans="1:4" s="969" customFormat="1" ht="21" x14ac:dyDescent="0.2">
      <c r="A164" s="1256" t="s">
        <v>4249</v>
      </c>
      <c r="B164" s="978">
        <v>76.400000000000006</v>
      </c>
      <c r="C164" s="978">
        <v>76.400000000000006</v>
      </c>
      <c r="D164" s="965" t="s">
        <v>4229</v>
      </c>
    </row>
    <row r="165" spans="1:4" s="969" customFormat="1" ht="11.25" customHeight="1" x14ac:dyDescent="0.2">
      <c r="A165" s="1256"/>
      <c r="B165" s="978">
        <v>76.400000000000006</v>
      </c>
      <c r="C165" s="978">
        <v>76.400000000000006</v>
      </c>
      <c r="D165" s="965" t="s">
        <v>11</v>
      </c>
    </row>
    <row r="166" spans="1:4" s="969" customFormat="1" ht="11.25" customHeight="1" x14ac:dyDescent="0.2">
      <c r="A166" s="1257" t="s">
        <v>2913</v>
      </c>
      <c r="B166" s="977">
        <v>8676.119999999999</v>
      </c>
      <c r="C166" s="977">
        <v>8662.2450000000008</v>
      </c>
      <c r="D166" s="964" t="s">
        <v>721</v>
      </c>
    </row>
    <row r="167" spans="1:4" s="969" customFormat="1" ht="11.25" customHeight="1" x14ac:dyDescent="0.2">
      <c r="A167" s="1258"/>
      <c r="B167" s="979">
        <v>8676.119999999999</v>
      </c>
      <c r="C167" s="979">
        <v>8662.2450000000008</v>
      </c>
      <c r="D167" s="966" t="s">
        <v>11</v>
      </c>
    </row>
    <row r="168" spans="1:4" s="969" customFormat="1" ht="11.25" customHeight="1" x14ac:dyDescent="0.2">
      <c r="A168" s="1256" t="s">
        <v>2914</v>
      </c>
      <c r="B168" s="978">
        <v>1046</v>
      </c>
      <c r="C168" s="978">
        <v>1046</v>
      </c>
      <c r="D168" s="965" t="s">
        <v>2108</v>
      </c>
    </row>
    <row r="169" spans="1:4" s="969" customFormat="1" ht="11.25" customHeight="1" x14ac:dyDescent="0.2">
      <c r="A169" s="1256"/>
      <c r="B169" s="978">
        <v>1046</v>
      </c>
      <c r="C169" s="978">
        <v>1046</v>
      </c>
      <c r="D169" s="965" t="s">
        <v>11</v>
      </c>
    </row>
    <row r="170" spans="1:4" s="969" customFormat="1" ht="11.25" customHeight="1" x14ac:dyDescent="0.2">
      <c r="A170" s="1257" t="s">
        <v>4250</v>
      </c>
      <c r="B170" s="977">
        <v>150</v>
      </c>
      <c r="C170" s="977">
        <v>150</v>
      </c>
      <c r="D170" s="964" t="s">
        <v>2106</v>
      </c>
    </row>
    <row r="171" spans="1:4" s="969" customFormat="1" ht="11.25" customHeight="1" x14ac:dyDescent="0.2">
      <c r="A171" s="1258"/>
      <c r="B171" s="979">
        <v>150</v>
      </c>
      <c r="C171" s="979">
        <v>150</v>
      </c>
      <c r="D171" s="966" t="s">
        <v>11</v>
      </c>
    </row>
    <row r="172" spans="1:4" s="969" customFormat="1" ht="11.25" customHeight="1" x14ac:dyDescent="0.2">
      <c r="A172" s="1257" t="s">
        <v>2915</v>
      </c>
      <c r="B172" s="977">
        <v>150</v>
      </c>
      <c r="C172" s="977">
        <v>150</v>
      </c>
      <c r="D172" s="964" t="s">
        <v>2877</v>
      </c>
    </row>
    <row r="173" spans="1:4" s="969" customFormat="1" ht="11.25" customHeight="1" x14ac:dyDescent="0.2">
      <c r="A173" s="1258"/>
      <c r="B173" s="979">
        <v>150</v>
      </c>
      <c r="C173" s="979">
        <v>150</v>
      </c>
      <c r="D173" s="966" t="s">
        <v>11</v>
      </c>
    </row>
    <row r="174" spans="1:4" s="969" customFormat="1" ht="11.25" customHeight="1" x14ac:dyDescent="0.2">
      <c r="A174" s="1257" t="s">
        <v>599</v>
      </c>
      <c r="B174" s="977">
        <v>150</v>
      </c>
      <c r="C174" s="977">
        <v>150</v>
      </c>
      <c r="D174" s="964" t="s">
        <v>598</v>
      </c>
    </row>
    <row r="175" spans="1:4" s="969" customFormat="1" ht="11.25" customHeight="1" x14ac:dyDescent="0.2">
      <c r="A175" s="1258"/>
      <c r="B175" s="979">
        <v>150</v>
      </c>
      <c r="C175" s="979">
        <v>150</v>
      </c>
      <c r="D175" s="966" t="s">
        <v>11</v>
      </c>
    </row>
    <row r="176" spans="1:4" s="969" customFormat="1" ht="11.25" customHeight="1" x14ac:dyDescent="0.2">
      <c r="A176" s="1256" t="s">
        <v>3876</v>
      </c>
      <c r="B176" s="978">
        <v>190</v>
      </c>
      <c r="C176" s="978">
        <v>190</v>
      </c>
      <c r="D176" s="965" t="s">
        <v>622</v>
      </c>
    </row>
    <row r="177" spans="1:4" s="969" customFormat="1" ht="11.25" customHeight="1" x14ac:dyDescent="0.2">
      <c r="A177" s="1256"/>
      <c r="B177" s="978">
        <v>190</v>
      </c>
      <c r="C177" s="978">
        <v>190</v>
      </c>
      <c r="D177" s="965" t="s">
        <v>11</v>
      </c>
    </row>
    <row r="178" spans="1:4" s="969" customFormat="1" ht="11.25" customHeight="1" x14ac:dyDescent="0.2">
      <c r="A178" s="1257" t="s">
        <v>4251</v>
      </c>
      <c r="B178" s="977">
        <v>63.7</v>
      </c>
      <c r="C178" s="977">
        <v>63.7</v>
      </c>
      <c r="D178" s="964" t="s">
        <v>2116</v>
      </c>
    </row>
    <row r="179" spans="1:4" s="969" customFormat="1" ht="11.25" customHeight="1" x14ac:dyDescent="0.2">
      <c r="A179" s="1258"/>
      <c r="B179" s="979">
        <v>63.7</v>
      </c>
      <c r="C179" s="979">
        <v>63.7</v>
      </c>
      <c r="D179" s="966" t="s">
        <v>11</v>
      </c>
    </row>
    <row r="180" spans="1:4" s="969" customFormat="1" ht="21" x14ac:dyDescent="0.2">
      <c r="A180" s="1256" t="s">
        <v>5013</v>
      </c>
      <c r="B180" s="978">
        <v>40</v>
      </c>
      <c r="C180" s="978">
        <v>40</v>
      </c>
      <c r="D180" s="965" t="s">
        <v>2118</v>
      </c>
    </row>
    <row r="181" spans="1:4" s="969" customFormat="1" ht="11.25" customHeight="1" x14ac:dyDescent="0.2">
      <c r="A181" s="1256"/>
      <c r="B181" s="978">
        <v>40</v>
      </c>
      <c r="C181" s="978">
        <v>40</v>
      </c>
      <c r="D181" s="965" t="s">
        <v>11</v>
      </c>
    </row>
    <row r="182" spans="1:4" s="969" customFormat="1" ht="11.25" customHeight="1" x14ac:dyDescent="0.2">
      <c r="A182" s="1257" t="s">
        <v>5013</v>
      </c>
      <c r="B182" s="977">
        <v>180</v>
      </c>
      <c r="C182" s="977">
        <v>180</v>
      </c>
      <c r="D182" s="964" t="s">
        <v>622</v>
      </c>
    </row>
    <row r="183" spans="1:4" s="969" customFormat="1" ht="11.25" customHeight="1" x14ac:dyDescent="0.2">
      <c r="A183" s="1258"/>
      <c r="B183" s="979">
        <v>180</v>
      </c>
      <c r="C183" s="979">
        <v>180</v>
      </c>
      <c r="D183" s="966" t="s">
        <v>11</v>
      </c>
    </row>
    <row r="184" spans="1:4" s="969" customFormat="1" ht="11.25" customHeight="1" x14ac:dyDescent="0.2">
      <c r="A184" s="1256" t="s">
        <v>2916</v>
      </c>
      <c r="B184" s="978">
        <v>272.3</v>
      </c>
      <c r="C184" s="978">
        <v>272.3</v>
      </c>
      <c r="D184" s="965" t="s">
        <v>2874</v>
      </c>
    </row>
    <row r="185" spans="1:4" s="969" customFormat="1" ht="11.25" customHeight="1" x14ac:dyDescent="0.2">
      <c r="A185" s="1256"/>
      <c r="B185" s="978">
        <v>272.3</v>
      </c>
      <c r="C185" s="978">
        <v>272.3</v>
      </c>
      <c r="D185" s="965" t="s">
        <v>11</v>
      </c>
    </row>
    <row r="186" spans="1:4" s="969" customFormat="1" ht="11.25" customHeight="1" x14ac:dyDescent="0.2">
      <c r="A186" s="1257" t="s">
        <v>844</v>
      </c>
      <c r="B186" s="977">
        <v>700</v>
      </c>
      <c r="C186" s="977">
        <v>700</v>
      </c>
      <c r="D186" s="964" t="s">
        <v>4228</v>
      </c>
    </row>
    <row r="187" spans="1:4" s="969" customFormat="1" ht="11.25" customHeight="1" x14ac:dyDescent="0.2">
      <c r="A187" s="1258"/>
      <c r="B187" s="979">
        <v>700</v>
      </c>
      <c r="C187" s="979">
        <v>700</v>
      </c>
      <c r="D187" s="966" t="s">
        <v>11</v>
      </c>
    </row>
    <row r="188" spans="1:4" s="969" customFormat="1" ht="11.25" customHeight="1" x14ac:dyDescent="0.2">
      <c r="A188" s="1256" t="s">
        <v>2917</v>
      </c>
      <c r="B188" s="978">
        <v>240</v>
      </c>
      <c r="C188" s="978">
        <v>240</v>
      </c>
      <c r="D188" s="965" t="s">
        <v>2874</v>
      </c>
    </row>
    <row r="189" spans="1:4" s="969" customFormat="1" ht="21" x14ac:dyDescent="0.2">
      <c r="A189" s="1256"/>
      <c r="B189" s="978">
        <v>148</v>
      </c>
      <c r="C189" s="978">
        <v>148</v>
      </c>
      <c r="D189" s="965" t="s">
        <v>4229</v>
      </c>
    </row>
    <row r="190" spans="1:4" s="969" customFormat="1" ht="11.25" customHeight="1" x14ac:dyDescent="0.2">
      <c r="A190" s="1256"/>
      <c r="B190" s="978">
        <v>388</v>
      </c>
      <c r="C190" s="978">
        <v>388</v>
      </c>
      <c r="D190" s="965" t="s">
        <v>11</v>
      </c>
    </row>
    <row r="191" spans="1:4" s="969" customFormat="1" ht="11.25" customHeight="1" x14ac:dyDescent="0.2">
      <c r="A191" s="1257" t="s">
        <v>845</v>
      </c>
      <c r="B191" s="977">
        <v>700</v>
      </c>
      <c r="C191" s="977">
        <v>700</v>
      </c>
      <c r="D191" s="964" t="s">
        <v>4228</v>
      </c>
    </row>
    <row r="192" spans="1:4" s="969" customFormat="1" ht="11.25" customHeight="1" x14ac:dyDescent="0.2">
      <c r="A192" s="1258"/>
      <c r="B192" s="979">
        <v>700</v>
      </c>
      <c r="C192" s="979">
        <v>700</v>
      </c>
      <c r="D192" s="966" t="s">
        <v>11</v>
      </c>
    </row>
    <row r="193" spans="1:4" s="969" customFormat="1" ht="11.25" customHeight="1" x14ac:dyDescent="0.2">
      <c r="A193" s="1256" t="s">
        <v>2918</v>
      </c>
      <c r="B193" s="978">
        <v>130.4</v>
      </c>
      <c r="C193" s="978">
        <v>130.4</v>
      </c>
      <c r="D193" s="965" t="s">
        <v>2874</v>
      </c>
    </row>
    <row r="194" spans="1:4" s="969" customFormat="1" ht="11.25" customHeight="1" x14ac:dyDescent="0.2">
      <c r="A194" s="1256"/>
      <c r="B194" s="978">
        <v>130.4</v>
      </c>
      <c r="C194" s="978">
        <v>130.4</v>
      </c>
      <c r="D194" s="965" t="s">
        <v>11</v>
      </c>
    </row>
    <row r="195" spans="1:4" s="969" customFormat="1" ht="11.25" customHeight="1" x14ac:dyDescent="0.2">
      <c r="A195" s="1257" t="s">
        <v>2919</v>
      </c>
      <c r="B195" s="977">
        <v>707.57</v>
      </c>
      <c r="C195" s="977">
        <v>707.57100000000003</v>
      </c>
      <c r="D195" s="964" t="s">
        <v>721</v>
      </c>
    </row>
    <row r="196" spans="1:4" s="969" customFormat="1" ht="11.25" customHeight="1" x14ac:dyDescent="0.2">
      <c r="A196" s="1258"/>
      <c r="B196" s="979">
        <v>707.57</v>
      </c>
      <c r="C196" s="979">
        <v>707.57100000000003</v>
      </c>
      <c r="D196" s="966" t="s">
        <v>11</v>
      </c>
    </row>
    <row r="197" spans="1:4" s="969" customFormat="1" ht="11.25" customHeight="1" x14ac:dyDescent="0.2">
      <c r="A197" s="1256" t="s">
        <v>4252</v>
      </c>
      <c r="B197" s="978">
        <v>72.7</v>
      </c>
      <c r="C197" s="978">
        <v>0</v>
      </c>
      <c r="D197" s="965" t="s">
        <v>4215</v>
      </c>
    </row>
    <row r="198" spans="1:4" s="969" customFormat="1" ht="11.25" customHeight="1" x14ac:dyDescent="0.2">
      <c r="A198" s="1256"/>
      <c r="B198" s="978">
        <v>72.7</v>
      </c>
      <c r="C198" s="978">
        <v>0</v>
      </c>
      <c r="D198" s="965" t="s">
        <v>11</v>
      </c>
    </row>
    <row r="199" spans="1:4" s="969" customFormat="1" ht="11.25" customHeight="1" x14ac:dyDescent="0.2">
      <c r="A199" s="1257" t="s">
        <v>4253</v>
      </c>
      <c r="B199" s="977">
        <v>299.60000000000002</v>
      </c>
      <c r="C199" s="977">
        <v>239.68</v>
      </c>
      <c r="D199" s="964" t="s">
        <v>2877</v>
      </c>
    </row>
    <row r="200" spans="1:4" s="969" customFormat="1" ht="11.25" customHeight="1" x14ac:dyDescent="0.2">
      <c r="A200" s="1258"/>
      <c r="B200" s="979">
        <v>299.60000000000002</v>
      </c>
      <c r="C200" s="979">
        <v>239.68</v>
      </c>
      <c r="D200" s="966" t="s">
        <v>11</v>
      </c>
    </row>
    <row r="201" spans="1:4" s="969" customFormat="1" ht="11.25" customHeight="1" x14ac:dyDescent="0.2">
      <c r="A201" s="1256" t="s">
        <v>802</v>
      </c>
      <c r="B201" s="978">
        <v>50</v>
      </c>
      <c r="C201" s="978">
        <v>50</v>
      </c>
      <c r="D201" s="965" t="s">
        <v>622</v>
      </c>
    </row>
    <row r="202" spans="1:4" s="969" customFormat="1" ht="11.25" customHeight="1" x14ac:dyDescent="0.2">
      <c r="A202" s="1256"/>
      <c r="B202" s="978">
        <v>149.82</v>
      </c>
      <c r="C202" s="978">
        <v>149.81299999999999</v>
      </c>
      <c r="D202" s="965" t="s">
        <v>598</v>
      </c>
    </row>
    <row r="203" spans="1:4" s="969" customFormat="1" ht="11.25" customHeight="1" x14ac:dyDescent="0.2">
      <c r="A203" s="1256"/>
      <c r="B203" s="978">
        <v>199.82</v>
      </c>
      <c r="C203" s="978">
        <v>199.81299999999999</v>
      </c>
      <c r="D203" s="965" t="s">
        <v>11</v>
      </c>
    </row>
    <row r="204" spans="1:4" s="969" customFormat="1" ht="11.25" customHeight="1" x14ac:dyDescent="0.2">
      <c r="A204" s="1257" t="s">
        <v>2920</v>
      </c>
      <c r="B204" s="977">
        <v>3927</v>
      </c>
      <c r="C204" s="977">
        <v>3927</v>
      </c>
      <c r="D204" s="964" t="s">
        <v>2108</v>
      </c>
    </row>
    <row r="205" spans="1:4" s="969" customFormat="1" ht="11.25" customHeight="1" x14ac:dyDescent="0.2">
      <c r="A205" s="1258"/>
      <c r="B205" s="979">
        <v>3927</v>
      </c>
      <c r="C205" s="979">
        <v>3927</v>
      </c>
      <c r="D205" s="966" t="s">
        <v>11</v>
      </c>
    </row>
    <row r="206" spans="1:4" s="969" customFormat="1" ht="11.25" customHeight="1" x14ac:dyDescent="0.2">
      <c r="A206" s="1256" t="s">
        <v>3855</v>
      </c>
      <c r="B206" s="978">
        <v>100</v>
      </c>
      <c r="C206" s="978">
        <v>0</v>
      </c>
      <c r="D206" s="965" t="s">
        <v>598</v>
      </c>
    </row>
    <row r="207" spans="1:4" s="969" customFormat="1" ht="11.25" customHeight="1" x14ac:dyDescent="0.2">
      <c r="A207" s="1256"/>
      <c r="B207" s="978">
        <v>100</v>
      </c>
      <c r="C207" s="978">
        <v>0</v>
      </c>
      <c r="D207" s="965" t="s">
        <v>11</v>
      </c>
    </row>
    <row r="208" spans="1:4" s="969" customFormat="1" ht="11.25" customHeight="1" x14ac:dyDescent="0.2">
      <c r="A208" s="1257" t="s">
        <v>2921</v>
      </c>
      <c r="B208" s="977">
        <v>100</v>
      </c>
      <c r="C208" s="977">
        <v>100</v>
      </c>
      <c r="D208" s="964" t="s">
        <v>4228</v>
      </c>
    </row>
    <row r="209" spans="1:4" s="969" customFormat="1" ht="21" x14ac:dyDescent="0.2">
      <c r="A209" s="1256"/>
      <c r="B209" s="978">
        <v>98</v>
      </c>
      <c r="C209" s="978">
        <v>98</v>
      </c>
      <c r="D209" s="965" t="s">
        <v>4229</v>
      </c>
    </row>
    <row r="210" spans="1:4" s="969" customFormat="1" ht="11.25" customHeight="1" x14ac:dyDescent="0.2">
      <c r="A210" s="1258"/>
      <c r="B210" s="979">
        <v>198</v>
      </c>
      <c r="C210" s="979">
        <v>198</v>
      </c>
      <c r="D210" s="966" t="s">
        <v>11</v>
      </c>
    </row>
    <row r="211" spans="1:4" s="969" customFormat="1" ht="11.25" customHeight="1" x14ac:dyDescent="0.2">
      <c r="A211" s="1256" t="s">
        <v>3917</v>
      </c>
      <c r="B211" s="978">
        <v>617.47</v>
      </c>
      <c r="C211" s="978">
        <v>605.54599999999994</v>
      </c>
      <c r="D211" s="965" t="s">
        <v>4028</v>
      </c>
    </row>
    <row r="212" spans="1:4" s="969" customFormat="1" ht="11.25" customHeight="1" x14ac:dyDescent="0.2">
      <c r="A212" s="1256"/>
      <c r="B212" s="978">
        <v>617.47</v>
      </c>
      <c r="C212" s="978">
        <v>605.54599999999994</v>
      </c>
      <c r="D212" s="965" t="s">
        <v>11</v>
      </c>
    </row>
    <row r="213" spans="1:4" s="969" customFormat="1" ht="11.25" customHeight="1" x14ac:dyDescent="0.2">
      <c r="A213" s="1257" t="s">
        <v>846</v>
      </c>
      <c r="B213" s="977">
        <v>400</v>
      </c>
      <c r="C213" s="977">
        <v>400</v>
      </c>
      <c r="D213" s="964" t="s">
        <v>2874</v>
      </c>
    </row>
    <row r="214" spans="1:4" s="969" customFormat="1" ht="11.25" customHeight="1" x14ac:dyDescent="0.2">
      <c r="A214" s="1256"/>
      <c r="B214" s="978">
        <v>300</v>
      </c>
      <c r="C214" s="978">
        <v>300</v>
      </c>
      <c r="D214" s="965" t="s">
        <v>4228</v>
      </c>
    </row>
    <row r="215" spans="1:4" s="969" customFormat="1" ht="11.25" customHeight="1" x14ac:dyDescent="0.2">
      <c r="A215" s="1258"/>
      <c r="B215" s="979">
        <v>700</v>
      </c>
      <c r="C215" s="979">
        <v>700</v>
      </c>
      <c r="D215" s="966" t="s">
        <v>11</v>
      </c>
    </row>
    <row r="216" spans="1:4" s="969" customFormat="1" ht="11.25" customHeight="1" x14ac:dyDescent="0.2">
      <c r="A216" s="1257" t="s">
        <v>2922</v>
      </c>
      <c r="B216" s="977">
        <v>250</v>
      </c>
      <c r="C216" s="977">
        <v>246.619</v>
      </c>
      <c r="D216" s="964" t="s">
        <v>4244</v>
      </c>
    </row>
    <row r="217" spans="1:4" s="969" customFormat="1" ht="11.25" customHeight="1" x14ac:dyDescent="0.2">
      <c r="A217" s="1258"/>
      <c r="B217" s="979">
        <v>250</v>
      </c>
      <c r="C217" s="979">
        <v>246.619</v>
      </c>
      <c r="D217" s="966" t="s">
        <v>11</v>
      </c>
    </row>
    <row r="218" spans="1:4" s="969" customFormat="1" ht="11.25" customHeight="1" x14ac:dyDescent="0.2">
      <c r="A218" s="1257" t="s">
        <v>2923</v>
      </c>
      <c r="B218" s="977">
        <v>11040.960000000001</v>
      </c>
      <c r="C218" s="977">
        <v>11027.664000000001</v>
      </c>
      <c r="D218" s="964" t="s">
        <v>721</v>
      </c>
    </row>
    <row r="219" spans="1:4" s="969" customFormat="1" ht="11.25" customHeight="1" x14ac:dyDescent="0.2">
      <c r="A219" s="1258"/>
      <c r="B219" s="979">
        <v>11040.960000000001</v>
      </c>
      <c r="C219" s="979">
        <v>11027.664000000001</v>
      </c>
      <c r="D219" s="966" t="s">
        <v>11</v>
      </c>
    </row>
    <row r="220" spans="1:4" s="969" customFormat="1" ht="11.25" customHeight="1" x14ac:dyDescent="0.2">
      <c r="A220" s="1256" t="s">
        <v>2924</v>
      </c>
      <c r="B220" s="978">
        <v>180</v>
      </c>
      <c r="C220" s="978">
        <v>144</v>
      </c>
      <c r="D220" s="965" t="s">
        <v>2877</v>
      </c>
    </row>
    <row r="221" spans="1:4" s="969" customFormat="1" ht="11.25" customHeight="1" x14ac:dyDescent="0.2">
      <c r="A221" s="1256"/>
      <c r="B221" s="978">
        <v>180</v>
      </c>
      <c r="C221" s="978">
        <v>144</v>
      </c>
      <c r="D221" s="965" t="s">
        <v>11</v>
      </c>
    </row>
    <row r="222" spans="1:4" s="969" customFormat="1" ht="11.25" customHeight="1" x14ac:dyDescent="0.2">
      <c r="A222" s="1257" t="s">
        <v>2925</v>
      </c>
      <c r="B222" s="977">
        <v>150</v>
      </c>
      <c r="C222" s="977">
        <v>150</v>
      </c>
      <c r="D222" s="964" t="s">
        <v>4228</v>
      </c>
    </row>
    <row r="223" spans="1:4" s="969" customFormat="1" ht="11.25" customHeight="1" x14ac:dyDescent="0.2">
      <c r="A223" s="1258"/>
      <c r="B223" s="979">
        <v>150</v>
      </c>
      <c r="C223" s="979">
        <v>150</v>
      </c>
      <c r="D223" s="966" t="s">
        <v>11</v>
      </c>
    </row>
    <row r="224" spans="1:4" s="969" customFormat="1" ht="21" x14ac:dyDescent="0.2">
      <c r="A224" s="1256" t="s">
        <v>3815</v>
      </c>
      <c r="B224" s="978">
        <v>66</v>
      </c>
      <c r="C224" s="978">
        <v>59.298999999999999</v>
      </c>
      <c r="D224" s="965" t="s">
        <v>2118</v>
      </c>
    </row>
    <row r="225" spans="1:4" s="969" customFormat="1" ht="11.25" customHeight="1" x14ac:dyDescent="0.2">
      <c r="A225" s="1256"/>
      <c r="B225" s="978">
        <v>300</v>
      </c>
      <c r="C225" s="978">
        <v>300</v>
      </c>
      <c r="D225" s="965" t="s">
        <v>2116</v>
      </c>
    </row>
    <row r="226" spans="1:4" s="969" customFormat="1" ht="11.25" customHeight="1" x14ac:dyDescent="0.2">
      <c r="A226" s="1256"/>
      <c r="B226" s="978">
        <v>100</v>
      </c>
      <c r="C226" s="978">
        <v>100</v>
      </c>
      <c r="D226" s="965" t="s">
        <v>570</v>
      </c>
    </row>
    <row r="227" spans="1:4" s="969" customFormat="1" ht="11.25" customHeight="1" x14ac:dyDescent="0.2">
      <c r="A227" s="1256"/>
      <c r="B227" s="978">
        <v>466</v>
      </c>
      <c r="C227" s="978">
        <v>459.29899999999998</v>
      </c>
      <c r="D227" s="965" t="s">
        <v>11</v>
      </c>
    </row>
    <row r="228" spans="1:4" s="969" customFormat="1" ht="11.25" customHeight="1" x14ac:dyDescent="0.2">
      <c r="A228" s="1257" t="s">
        <v>4254</v>
      </c>
      <c r="B228" s="977">
        <v>496.87</v>
      </c>
      <c r="C228" s="977">
        <v>439.71699999999998</v>
      </c>
      <c r="D228" s="964" t="s">
        <v>4028</v>
      </c>
    </row>
    <row r="229" spans="1:4" s="969" customFormat="1" ht="11.25" customHeight="1" x14ac:dyDescent="0.2">
      <c r="A229" s="1256"/>
      <c r="B229" s="978">
        <v>9485</v>
      </c>
      <c r="C229" s="978">
        <v>9485</v>
      </c>
      <c r="D229" s="965" t="s">
        <v>4255</v>
      </c>
    </row>
    <row r="230" spans="1:4" s="969" customFormat="1" ht="11.25" customHeight="1" x14ac:dyDescent="0.2">
      <c r="A230" s="1258"/>
      <c r="B230" s="979">
        <v>9981.8700000000008</v>
      </c>
      <c r="C230" s="979">
        <v>9924.7169999999987</v>
      </c>
      <c r="D230" s="966" t="s">
        <v>11</v>
      </c>
    </row>
    <row r="231" spans="1:4" s="969" customFormat="1" ht="21" x14ac:dyDescent="0.2">
      <c r="A231" s="1256" t="s">
        <v>2926</v>
      </c>
      <c r="B231" s="978">
        <v>33</v>
      </c>
      <c r="C231" s="978">
        <v>33</v>
      </c>
      <c r="D231" s="965" t="s">
        <v>2232</v>
      </c>
    </row>
    <row r="232" spans="1:4" s="969" customFormat="1" ht="11.25" customHeight="1" x14ac:dyDescent="0.2">
      <c r="A232" s="1256"/>
      <c r="B232" s="978">
        <v>1535</v>
      </c>
      <c r="C232" s="978">
        <v>1495.653</v>
      </c>
      <c r="D232" s="965" t="s">
        <v>2108</v>
      </c>
    </row>
    <row r="233" spans="1:4" s="969" customFormat="1" ht="11.25" customHeight="1" x14ac:dyDescent="0.2">
      <c r="A233" s="1256"/>
      <c r="B233" s="978">
        <v>1568</v>
      </c>
      <c r="C233" s="978">
        <v>1528.653</v>
      </c>
      <c r="D233" s="965" t="s">
        <v>11</v>
      </c>
    </row>
    <row r="234" spans="1:4" s="969" customFormat="1" ht="21" x14ac:dyDescent="0.2">
      <c r="A234" s="1257" t="s">
        <v>2927</v>
      </c>
      <c r="B234" s="977">
        <v>164</v>
      </c>
      <c r="C234" s="977">
        <v>164</v>
      </c>
      <c r="D234" s="964" t="s">
        <v>2232</v>
      </c>
    </row>
    <row r="235" spans="1:4" s="969" customFormat="1" ht="11.25" customHeight="1" x14ac:dyDescent="0.2">
      <c r="A235" s="1256"/>
      <c r="B235" s="978">
        <v>1911</v>
      </c>
      <c r="C235" s="978">
        <v>1911</v>
      </c>
      <c r="D235" s="965" t="s">
        <v>2108</v>
      </c>
    </row>
    <row r="236" spans="1:4" s="969" customFormat="1" ht="11.25" customHeight="1" x14ac:dyDescent="0.2">
      <c r="A236" s="1258"/>
      <c r="B236" s="979">
        <v>2075</v>
      </c>
      <c r="C236" s="979">
        <v>2075</v>
      </c>
      <c r="D236" s="966" t="s">
        <v>11</v>
      </c>
    </row>
    <row r="237" spans="1:4" s="969" customFormat="1" ht="11.25" customHeight="1" x14ac:dyDescent="0.2">
      <c r="A237" s="1256" t="s">
        <v>778</v>
      </c>
      <c r="B237" s="978">
        <v>150</v>
      </c>
      <c r="C237" s="978">
        <v>150</v>
      </c>
      <c r="D237" s="965" t="s">
        <v>2116</v>
      </c>
    </row>
    <row r="238" spans="1:4" s="969" customFormat="1" ht="11.25" customHeight="1" x14ac:dyDescent="0.2">
      <c r="A238" s="1256"/>
      <c r="B238" s="978">
        <v>1200</v>
      </c>
      <c r="C238" s="978">
        <v>1200</v>
      </c>
      <c r="D238" s="965" t="s">
        <v>555</v>
      </c>
    </row>
    <row r="239" spans="1:4" s="969" customFormat="1" ht="11.25" customHeight="1" x14ac:dyDescent="0.2">
      <c r="A239" s="1256"/>
      <c r="B239" s="978">
        <v>1350</v>
      </c>
      <c r="C239" s="978">
        <v>1350</v>
      </c>
      <c r="D239" s="965" t="s">
        <v>11</v>
      </c>
    </row>
    <row r="240" spans="1:4" s="969" customFormat="1" ht="11.25" customHeight="1" x14ac:dyDescent="0.2">
      <c r="A240" s="1257" t="s">
        <v>4256</v>
      </c>
      <c r="B240" s="977">
        <v>88</v>
      </c>
      <c r="C240" s="977">
        <v>88</v>
      </c>
      <c r="D240" s="964" t="s">
        <v>2874</v>
      </c>
    </row>
    <row r="241" spans="1:4" s="969" customFormat="1" ht="11.25" customHeight="1" x14ac:dyDescent="0.2">
      <c r="A241" s="1258"/>
      <c r="B241" s="979">
        <v>88</v>
      </c>
      <c r="C241" s="979">
        <v>88</v>
      </c>
      <c r="D241" s="966" t="s">
        <v>11</v>
      </c>
    </row>
    <row r="242" spans="1:4" s="969" customFormat="1" ht="11.25" customHeight="1" x14ac:dyDescent="0.2">
      <c r="A242" s="1256" t="s">
        <v>2928</v>
      </c>
      <c r="B242" s="978">
        <v>400</v>
      </c>
      <c r="C242" s="978">
        <v>400</v>
      </c>
      <c r="D242" s="965" t="s">
        <v>2874</v>
      </c>
    </row>
    <row r="243" spans="1:4" s="969" customFormat="1" ht="11.25" customHeight="1" x14ac:dyDescent="0.2">
      <c r="A243" s="1256"/>
      <c r="B243" s="978">
        <v>400</v>
      </c>
      <c r="C243" s="978">
        <v>400</v>
      </c>
      <c r="D243" s="965" t="s">
        <v>11</v>
      </c>
    </row>
    <row r="244" spans="1:4" s="969" customFormat="1" ht="11.25" customHeight="1" x14ac:dyDescent="0.2">
      <c r="A244" s="1257" t="s">
        <v>2929</v>
      </c>
      <c r="B244" s="977">
        <v>1210</v>
      </c>
      <c r="C244" s="977">
        <v>1210</v>
      </c>
      <c r="D244" s="964" t="s">
        <v>2108</v>
      </c>
    </row>
    <row r="245" spans="1:4" s="969" customFormat="1" ht="11.25" customHeight="1" x14ac:dyDescent="0.2">
      <c r="A245" s="1256"/>
      <c r="B245" s="978">
        <v>572.98</v>
      </c>
      <c r="C245" s="978">
        <v>558.66500000000008</v>
      </c>
      <c r="D245" s="965" t="s">
        <v>4028</v>
      </c>
    </row>
    <row r="246" spans="1:4" s="969" customFormat="1" ht="11.25" customHeight="1" x14ac:dyDescent="0.2">
      <c r="A246" s="1258"/>
      <c r="B246" s="979">
        <v>1782.98</v>
      </c>
      <c r="C246" s="979">
        <v>1768.665</v>
      </c>
      <c r="D246" s="966" t="s">
        <v>11</v>
      </c>
    </row>
    <row r="247" spans="1:4" s="969" customFormat="1" ht="21" x14ac:dyDescent="0.2">
      <c r="A247" s="1256" t="s">
        <v>4257</v>
      </c>
      <c r="B247" s="978">
        <v>68.2</v>
      </c>
      <c r="C247" s="978">
        <v>0</v>
      </c>
      <c r="D247" s="965" t="s">
        <v>2118</v>
      </c>
    </row>
    <row r="248" spans="1:4" s="969" customFormat="1" ht="11.25" customHeight="1" x14ac:dyDescent="0.2">
      <c r="A248" s="1256"/>
      <c r="B248" s="978">
        <v>68.2</v>
      </c>
      <c r="C248" s="978">
        <v>0</v>
      </c>
      <c r="D248" s="965" t="s">
        <v>11</v>
      </c>
    </row>
    <row r="249" spans="1:4" s="969" customFormat="1" ht="11.25" customHeight="1" x14ac:dyDescent="0.2">
      <c r="A249" s="1257" t="s">
        <v>3906</v>
      </c>
      <c r="B249" s="977">
        <v>50</v>
      </c>
      <c r="C249" s="977">
        <v>50</v>
      </c>
      <c r="D249" s="964" t="s">
        <v>646</v>
      </c>
    </row>
    <row r="250" spans="1:4" s="969" customFormat="1" ht="11.25" customHeight="1" x14ac:dyDescent="0.2">
      <c r="A250" s="1258"/>
      <c r="B250" s="979">
        <v>50</v>
      </c>
      <c r="C250" s="979">
        <v>50</v>
      </c>
      <c r="D250" s="966" t="s">
        <v>11</v>
      </c>
    </row>
    <row r="251" spans="1:4" s="969" customFormat="1" ht="11.25" customHeight="1" x14ac:dyDescent="0.2">
      <c r="A251" s="1256" t="s">
        <v>2930</v>
      </c>
      <c r="B251" s="978">
        <v>128.62</v>
      </c>
      <c r="C251" s="978">
        <v>128.61099999999999</v>
      </c>
      <c r="D251" s="965" t="s">
        <v>2877</v>
      </c>
    </row>
    <row r="252" spans="1:4" s="969" customFormat="1" ht="11.25" customHeight="1" x14ac:dyDescent="0.2">
      <c r="A252" s="1256"/>
      <c r="B252" s="978">
        <v>128.62</v>
      </c>
      <c r="C252" s="978">
        <v>128.61099999999999</v>
      </c>
      <c r="D252" s="965" t="s">
        <v>11</v>
      </c>
    </row>
    <row r="253" spans="1:4" s="969" customFormat="1" ht="21" x14ac:dyDescent="0.2">
      <c r="A253" s="1257" t="s">
        <v>2931</v>
      </c>
      <c r="B253" s="977">
        <v>153</v>
      </c>
      <c r="C253" s="977">
        <v>153</v>
      </c>
      <c r="D253" s="964" t="s">
        <v>2232</v>
      </c>
    </row>
    <row r="254" spans="1:4" s="969" customFormat="1" ht="11.25" customHeight="1" x14ac:dyDescent="0.2">
      <c r="A254" s="1256"/>
      <c r="B254" s="978">
        <v>1105</v>
      </c>
      <c r="C254" s="978">
        <v>1105</v>
      </c>
      <c r="D254" s="965" t="s">
        <v>2108</v>
      </c>
    </row>
    <row r="255" spans="1:4" s="969" customFormat="1" ht="11.25" customHeight="1" x14ac:dyDescent="0.2">
      <c r="A255" s="1258"/>
      <c r="B255" s="979">
        <v>1258</v>
      </c>
      <c r="C255" s="979">
        <v>1258</v>
      </c>
      <c r="D255" s="966" t="s">
        <v>11</v>
      </c>
    </row>
    <row r="256" spans="1:4" s="969" customFormat="1" ht="11.25" customHeight="1" x14ac:dyDescent="0.2">
      <c r="A256" s="1256" t="s">
        <v>2932</v>
      </c>
      <c r="B256" s="978">
        <v>63</v>
      </c>
      <c r="C256" s="978">
        <v>63</v>
      </c>
      <c r="D256" s="965" t="s">
        <v>2106</v>
      </c>
    </row>
    <row r="257" spans="1:4" s="969" customFormat="1" ht="21" x14ac:dyDescent="0.2">
      <c r="A257" s="1256"/>
      <c r="B257" s="978">
        <v>264</v>
      </c>
      <c r="C257" s="978">
        <v>264</v>
      </c>
      <c r="D257" s="965" t="s">
        <v>2232</v>
      </c>
    </row>
    <row r="258" spans="1:4" s="969" customFormat="1" ht="21" x14ac:dyDescent="0.2">
      <c r="A258" s="1256"/>
      <c r="B258" s="978">
        <v>70</v>
      </c>
      <c r="C258" s="978">
        <v>70</v>
      </c>
      <c r="D258" s="965" t="s">
        <v>2890</v>
      </c>
    </row>
    <row r="259" spans="1:4" s="969" customFormat="1" ht="11.25" customHeight="1" x14ac:dyDescent="0.2">
      <c r="A259" s="1256"/>
      <c r="B259" s="978">
        <v>3355</v>
      </c>
      <c r="C259" s="978">
        <v>3355</v>
      </c>
      <c r="D259" s="965" t="s">
        <v>2108</v>
      </c>
    </row>
    <row r="260" spans="1:4" s="969" customFormat="1" ht="11.25" customHeight="1" x14ac:dyDescent="0.2">
      <c r="A260" s="1256"/>
      <c r="B260" s="978">
        <v>3752</v>
      </c>
      <c r="C260" s="978">
        <v>3752</v>
      </c>
      <c r="D260" s="965" t="s">
        <v>11</v>
      </c>
    </row>
    <row r="261" spans="1:4" s="969" customFormat="1" ht="11.25" customHeight="1" x14ac:dyDescent="0.2">
      <c r="A261" s="1257" t="s">
        <v>672</v>
      </c>
      <c r="B261" s="977">
        <v>200</v>
      </c>
      <c r="C261" s="977">
        <v>200</v>
      </c>
      <c r="D261" s="964" t="s">
        <v>671</v>
      </c>
    </row>
    <row r="262" spans="1:4" s="969" customFormat="1" ht="11.25" customHeight="1" x14ac:dyDescent="0.2">
      <c r="A262" s="1258"/>
      <c r="B262" s="979">
        <v>200</v>
      </c>
      <c r="C262" s="979">
        <v>200</v>
      </c>
      <c r="D262" s="966" t="s">
        <v>11</v>
      </c>
    </row>
    <row r="263" spans="1:4" s="969" customFormat="1" ht="11.25" customHeight="1" x14ac:dyDescent="0.2">
      <c r="A263" s="1256" t="s">
        <v>4258</v>
      </c>
      <c r="B263" s="978">
        <v>100</v>
      </c>
      <c r="C263" s="978">
        <v>100</v>
      </c>
      <c r="D263" s="965" t="s">
        <v>4235</v>
      </c>
    </row>
    <row r="264" spans="1:4" s="969" customFormat="1" ht="21" x14ac:dyDescent="0.2">
      <c r="A264" s="1256"/>
      <c r="B264" s="978">
        <v>100</v>
      </c>
      <c r="C264" s="978">
        <v>100</v>
      </c>
      <c r="D264" s="965" t="s">
        <v>2118</v>
      </c>
    </row>
    <row r="265" spans="1:4" s="969" customFormat="1" ht="11.25" customHeight="1" x14ac:dyDescent="0.2">
      <c r="A265" s="1256"/>
      <c r="B265" s="978">
        <v>200</v>
      </c>
      <c r="C265" s="978">
        <v>200</v>
      </c>
      <c r="D265" s="965" t="s">
        <v>11</v>
      </c>
    </row>
    <row r="266" spans="1:4" s="969" customFormat="1" ht="11.25" customHeight="1" x14ac:dyDescent="0.2">
      <c r="A266" s="1257" t="s">
        <v>4259</v>
      </c>
      <c r="B266" s="977">
        <v>500</v>
      </c>
      <c r="C266" s="977">
        <v>500</v>
      </c>
      <c r="D266" s="964" t="s">
        <v>4260</v>
      </c>
    </row>
    <row r="267" spans="1:4" s="969" customFormat="1" ht="11.25" customHeight="1" x14ac:dyDescent="0.2">
      <c r="A267" s="1258"/>
      <c r="B267" s="979">
        <v>500</v>
      </c>
      <c r="C267" s="979">
        <v>500</v>
      </c>
      <c r="D267" s="966" t="s">
        <v>11</v>
      </c>
    </row>
    <row r="268" spans="1:4" s="969" customFormat="1" ht="11.25" customHeight="1" x14ac:dyDescent="0.2">
      <c r="A268" s="1256" t="s">
        <v>4261</v>
      </c>
      <c r="B268" s="978">
        <v>150</v>
      </c>
      <c r="C268" s="978">
        <v>150</v>
      </c>
      <c r="D268" s="965" t="s">
        <v>4228</v>
      </c>
    </row>
    <row r="269" spans="1:4" s="969" customFormat="1" ht="11.25" customHeight="1" x14ac:dyDescent="0.2">
      <c r="A269" s="1256"/>
      <c r="B269" s="978">
        <v>150</v>
      </c>
      <c r="C269" s="978">
        <v>150</v>
      </c>
      <c r="D269" s="965" t="s">
        <v>11</v>
      </c>
    </row>
    <row r="270" spans="1:4" s="969" customFormat="1" ht="21" x14ac:dyDescent="0.2">
      <c r="A270" s="1257" t="s">
        <v>2934</v>
      </c>
      <c r="B270" s="977">
        <v>297</v>
      </c>
      <c r="C270" s="977">
        <v>0</v>
      </c>
      <c r="D270" s="964" t="s">
        <v>2232</v>
      </c>
    </row>
    <row r="271" spans="1:4" s="969" customFormat="1" ht="11.25" customHeight="1" x14ac:dyDescent="0.2">
      <c r="A271" s="1256"/>
      <c r="B271" s="978">
        <v>3783</v>
      </c>
      <c r="C271" s="978">
        <v>3775</v>
      </c>
      <c r="D271" s="965" t="s">
        <v>2108</v>
      </c>
    </row>
    <row r="272" spans="1:4" s="969" customFormat="1" ht="11.25" customHeight="1" x14ac:dyDescent="0.2">
      <c r="A272" s="1258"/>
      <c r="B272" s="979">
        <v>4080</v>
      </c>
      <c r="C272" s="979">
        <v>3775</v>
      </c>
      <c r="D272" s="966" t="s">
        <v>11</v>
      </c>
    </row>
    <row r="273" spans="1:4" s="969" customFormat="1" ht="11.25" customHeight="1" x14ac:dyDescent="0.2">
      <c r="A273" s="1256" t="s">
        <v>2935</v>
      </c>
      <c r="B273" s="978">
        <v>32</v>
      </c>
      <c r="C273" s="978">
        <v>32</v>
      </c>
      <c r="D273" s="965" t="s">
        <v>4235</v>
      </c>
    </row>
    <row r="274" spans="1:4" s="969" customFormat="1" ht="11.25" customHeight="1" x14ac:dyDescent="0.2">
      <c r="A274" s="1256"/>
      <c r="B274" s="978">
        <v>467</v>
      </c>
      <c r="C274" s="978">
        <v>465.74200000000002</v>
      </c>
      <c r="D274" s="965" t="s">
        <v>2108</v>
      </c>
    </row>
    <row r="275" spans="1:4" s="969" customFormat="1" ht="11.25" customHeight="1" x14ac:dyDescent="0.2">
      <c r="A275" s="1256"/>
      <c r="B275" s="978">
        <v>499</v>
      </c>
      <c r="C275" s="978">
        <v>497.74200000000002</v>
      </c>
      <c r="D275" s="965" t="s">
        <v>11</v>
      </c>
    </row>
    <row r="276" spans="1:4" s="969" customFormat="1" ht="11.25" customHeight="1" x14ac:dyDescent="0.2">
      <c r="A276" s="1257" t="s">
        <v>623</v>
      </c>
      <c r="B276" s="977">
        <v>400</v>
      </c>
      <c r="C276" s="977">
        <v>400</v>
      </c>
      <c r="D276" s="964" t="s">
        <v>2874</v>
      </c>
    </row>
    <row r="277" spans="1:4" s="969" customFormat="1" ht="11.25" customHeight="1" x14ac:dyDescent="0.2">
      <c r="A277" s="1256"/>
      <c r="B277" s="978">
        <v>3000</v>
      </c>
      <c r="C277" s="978">
        <v>3000</v>
      </c>
      <c r="D277" s="965" t="s">
        <v>622</v>
      </c>
    </row>
    <row r="278" spans="1:4" s="969" customFormat="1" ht="11.25" customHeight="1" x14ac:dyDescent="0.2">
      <c r="A278" s="1258"/>
      <c r="B278" s="979">
        <v>3400</v>
      </c>
      <c r="C278" s="979">
        <v>3400</v>
      </c>
      <c r="D278" s="966" t="s">
        <v>11</v>
      </c>
    </row>
    <row r="279" spans="1:4" s="969" customFormat="1" ht="11.25" customHeight="1" x14ac:dyDescent="0.2">
      <c r="A279" s="1256" t="s">
        <v>2936</v>
      </c>
      <c r="B279" s="978">
        <v>100</v>
      </c>
      <c r="C279" s="978">
        <v>100</v>
      </c>
      <c r="D279" s="965" t="s">
        <v>2124</v>
      </c>
    </row>
    <row r="280" spans="1:4" s="969" customFormat="1" ht="11.25" customHeight="1" x14ac:dyDescent="0.2">
      <c r="A280" s="1256"/>
      <c r="B280" s="978">
        <v>100</v>
      </c>
      <c r="C280" s="978">
        <v>100</v>
      </c>
      <c r="D280" s="965" t="s">
        <v>11</v>
      </c>
    </row>
    <row r="281" spans="1:4" s="969" customFormat="1" ht="11.25" customHeight="1" x14ac:dyDescent="0.2">
      <c r="A281" s="1257" t="s">
        <v>865</v>
      </c>
      <c r="B281" s="977">
        <v>100</v>
      </c>
      <c r="C281" s="977">
        <v>100</v>
      </c>
      <c r="D281" s="964" t="s">
        <v>2124</v>
      </c>
    </row>
    <row r="282" spans="1:4" s="969" customFormat="1" ht="11.25" customHeight="1" x14ac:dyDescent="0.2">
      <c r="A282" s="1258"/>
      <c r="B282" s="979">
        <v>100</v>
      </c>
      <c r="C282" s="979">
        <v>100</v>
      </c>
      <c r="D282" s="966" t="s">
        <v>11</v>
      </c>
    </row>
    <row r="283" spans="1:4" s="969" customFormat="1" ht="11.25" customHeight="1" x14ac:dyDescent="0.2">
      <c r="A283" s="1256" t="s">
        <v>2937</v>
      </c>
      <c r="B283" s="978">
        <v>546</v>
      </c>
      <c r="C283" s="978">
        <v>546</v>
      </c>
      <c r="D283" s="965" t="s">
        <v>2108</v>
      </c>
    </row>
    <row r="284" spans="1:4" s="969" customFormat="1" ht="11.25" customHeight="1" x14ac:dyDescent="0.2">
      <c r="A284" s="1256"/>
      <c r="B284" s="978">
        <v>546</v>
      </c>
      <c r="C284" s="978">
        <v>546</v>
      </c>
      <c r="D284" s="965" t="s">
        <v>11</v>
      </c>
    </row>
    <row r="285" spans="1:4" s="969" customFormat="1" ht="11.25" customHeight="1" x14ac:dyDescent="0.2">
      <c r="A285" s="1257" t="s">
        <v>2938</v>
      </c>
      <c r="B285" s="977">
        <v>50</v>
      </c>
      <c r="C285" s="977">
        <v>50</v>
      </c>
      <c r="D285" s="964" t="s">
        <v>2899</v>
      </c>
    </row>
    <row r="286" spans="1:4" s="969" customFormat="1" ht="11.25" customHeight="1" x14ac:dyDescent="0.2">
      <c r="A286" s="1258"/>
      <c r="B286" s="979">
        <v>50</v>
      </c>
      <c r="C286" s="979">
        <v>50</v>
      </c>
      <c r="D286" s="966" t="s">
        <v>11</v>
      </c>
    </row>
    <row r="287" spans="1:4" s="969" customFormat="1" ht="21" x14ac:dyDescent="0.2">
      <c r="A287" s="1256" t="s">
        <v>2939</v>
      </c>
      <c r="B287" s="978">
        <v>966</v>
      </c>
      <c r="C287" s="978">
        <v>966</v>
      </c>
      <c r="D287" s="965" t="s">
        <v>2232</v>
      </c>
    </row>
    <row r="288" spans="1:4" s="969" customFormat="1" ht="11.25" customHeight="1" x14ac:dyDescent="0.2">
      <c r="A288" s="1256"/>
      <c r="B288" s="978">
        <v>7851</v>
      </c>
      <c r="C288" s="978">
        <v>7851</v>
      </c>
      <c r="D288" s="965" t="s">
        <v>2108</v>
      </c>
    </row>
    <row r="289" spans="1:4" s="969" customFormat="1" ht="11.25" customHeight="1" x14ac:dyDescent="0.2">
      <c r="A289" s="1256"/>
      <c r="B289" s="978">
        <v>40</v>
      </c>
      <c r="C289" s="978">
        <v>40</v>
      </c>
      <c r="D289" s="965" t="s">
        <v>2899</v>
      </c>
    </row>
    <row r="290" spans="1:4" s="969" customFormat="1" ht="11.25" customHeight="1" x14ac:dyDescent="0.2">
      <c r="A290" s="1256"/>
      <c r="B290" s="978">
        <v>211</v>
      </c>
      <c r="C290" s="978">
        <v>211</v>
      </c>
      <c r="D290" s="965" t="s">
        <v>2114</v>
      </c>
    </row>
    <row r="291" spans="1:4" s="969" customFormat="1" ht="11.25" customHeight="1" x14ac:dyDescent="0.2">
      <c r="A291" s="1256"/>
      <c r="B291" s="978">
        <v>453</v>
      </c>
      <c r="C291" s="978">
        <v>453</v>
      </c>
      <c r="D291" s="965" t="s">
        <v>2124</v>
      </c>
    </row>
    <row r="292" spans="1:4" s="969" customFormat="1" ht="11.25" customHeight="1" x14ac:dyDescent="0.2">
      <c r="A292" s="1256"/>
      <c r="B292" s="978">
        <v>9521</v>
      </c>
      <c r="C292" s="978">
        <v>9521</v>
      </c>
      <c r="D292" s="965" t="s">
        <v>11</v>
      </c>
    </row>
    <row r="293" spans="1:4" s="969" customFormat="1" ht="21" x14ac:dyDescent="0.2">
      <c r="A293" s="1257" t="s">
        <v>2940</v>
      </c>
      <c r="B293" s="977">
        <v>40</v>
      </c>
      <c r="C293" s="977">
        <v>40</v>
      </c>
      <c r="D293" s="964" t="s">
        <v>2232</v>
      </c>
    </row>
    <row r="294" spans="1:4" s="969" customFormat="1" ht="11.25" customHeight="1" x14ac:dyDescent="0.2">
      <c r="A294" s="1256"/>
      <c r="B294" s="978">
        <v>790</v>
      </c>
      <c r="C294" s="978">
        <v>790</v>
      </c>
      <c r="D294" s="965" t="s">
        <v>2108</v>
      </c>
    </row>
    <row r="295" spans="1:4" s="969" customFormat="1" ht="11.25" customHeight="1" x14ac:dyDescent="0.2">
      <c r="A295" s="1258"/>
      <c r="B295" s="979">
        <v>830</v>
      </c>
      <c r="C295" s="979">
        <v>830</v>
      </c>
      <c r="D295" s="966" t="s">
        <v>11</v>
      </c>
    </row>
    <row r="296" spans="1:4" s="969" customFormat="1" ht="11.25" customHeight="1" x14ac:dyDescent="0.2">
      <c r="A296" s="1257" t="s">
        <v>3816</v>
      </c>
      <c r="B296" s="977">
        <v>77</v>
      </c>
      <c r="C296" s="977">
        <v>72</v>
      </c>
      <c r="D296" s="964" t="s">
        <v>3628</v>
      </c>
    </row>
    <row r="297" spans="1:4" s="969" customFormat="1" ht="11.25" customHeight="1" x14ac:dyDescent="0.2">
      <c r="A297" s="1256"/>
      <c r="B297" s="978">
        <v>30</v>
      </c>
      <c r="C297" s="978">
        <v>30</v>
      </c>
      <c r="D297" s="965" t="s">
        <v>570</v>
      </c>
    </row>
    <row r="298" spans="1:4" s="969" customFormat="1" ht="11.25" customHeight="1" x14ac:dyDescent="0.2">
      <c r="A298" s="1258"/>
      <c r="B298" s="979">
        <v>107</v>
      </c>
      <c r="C298" s="979">
        <v>102</v>
      </c>
      <c r="D298" s="966" t="s">
        <v>11</v>
      </c>
    </row>
    <row r="299" spans="1:4" s="969" customFormat="1" ht="21" x14ac:dyDescent="0.2">
      <c r="A299" s="1257" t="s">
        <v>2941</v>
      </c>
      <c r="B299" s="977">
        <v>1599</v>
      </c>
      <c r="C299" s="977">
        <v>1599</v>
      </c>
      <c r="D299" s="964" t="s">
        <v>2232</v>
      </c>
    </row>
    <row r="300" spans="1:4" s="969" customFormat="1" ht="11.25" customHeight="1" x14ac:dyDescent="0.2">
      <c r="A300" s="1256"/>
      <c r="B300" s="978">
        <v>9527</v>
      </c>
      <c r="C300" s="978">
        <v>9527</v>
      </c>
      <c r="D300" s="965" t="s">
        <v>2108</v>
      </c>
    </row>
    <row r="301" spans="1:4" s="969" customFormat="1" ht="11.25" customHeight="1" x14ac:dyDescent="0.2">
      <c r="A301" s="1256"/>
      <c r="B301" s="978">
        <v>296</v>
      </c>
      <c r="C301" s="978">
        <v>296</v>
      </c>
      <c r="D301" s="965" t="s">
        <v>2114</v>
      </c>
    </row>
    <row r="302" spans="1:4" s="969" customFormat="1" ht="11.25" customHeight="1" x14ac:dyDescent="0.2">
      <c r="A302" s="1258"/>
      <c r="B302" s="979">
        <v>11422</v>
      </c>
      <c r="C302" s="979">
        <v>11422</v>
      </c>
      <c r="D302" s="966" t="s">
        <v>11</v>
      </c>
    </row>
    <row r="303" spans="1:4" s="969" customFormat="1" ht="11.25" customHeight="1" x14ac:dyDescent="0.2">
      <c r="A303" s="1256" t="s">
        <v>2942</v>
      </c>
      <c r="B303" s="978">
        <v>2137</v>
      </c>
      <c r="C303" s="978">
        <v>2137</v>
      </c>
      <c r="D303" s="965" t="s">
        <v>2108</v>
      </c>
    </row>
    <row r="304" spans="1:4" s="969" customFormat="1" ht="11.25" customHeight="1" x14ac:dyDescent="0.2">
      <c r="A304" s="1256"/>
      <c r="B304" s="978">
        <v>45</v>
      </c>
      <c r="C304" s="978">
        <v>45</v>
      </c>
      <c r="D304" s="965" t="s">
        <v>2116</v>
      </c>
    </row>
    <row r="305" spans="1:4" s="969" customFormat="1" ht="11.25" customHeight="1" x14ac:dyDescent="0.2">
      <c r="A305" s="1256"/>
      <c r="B305" s="978">
        <v>2182</v>
      </c>
      <c r="C305" s="978">
        <v>2182</v>
      </c>
      <c r="D305" s="965" t="s">
        <v>11</v>
      </c>
    </row>
    <row r="306" spans="1:4" s="969" customFormat="1" ht="21" x14ac:dyDescent="0.2">
      <c r="A306" s="1257" t="s">
        <v>4262</v>
      </c>
      <c r="B306" s="977">
        <v>1097</v>
      </c>
      <c r="C306" s="977">
        <v>1097</v>
      </c>
      <c r="D306" s="964" t="s">
        <v>2232</v>
      </c>
    </row>
    <row r="307" spans="1:4" s="969" customFormat="1" ht="11.25" customHeight="1" x14ac:dyDescent="0.2">
      <c r="A307" s="1256"/>
      <c r="B307" s="978">
        <v>8086</v>
      </c>
      <c r="C307" s="978">
        <v>8086</v>
      </c>
      <c r="D307" s="965" t="s">
        <v>2108</v>
      </c>
    </row>
    <row r="308" spans="1:4" s="969" customFormat="1" ht="11.25" customHeight="1" x14ac:dyDescent="0.2">
      <c r="A308" s="1256"/>
      <c r="B308" s="978">
        <v>2730</v>
      </c>
      <c r="C308" s="978">
        <v>2730</v>
      </c>
      <c r="D308" s="965" t="s">
        <v>3465</v>
      </c>
    </row>
    <row r="309" spans="1:4" s="969" customFormat="1" ht="11.25" customHeight="1" x14ac:dyDescent="0.2">
      <c r="A309" s="1258"/>
      <c r="B309" s="979">
        <v>11913</v>
      </c>
      <c r="C309" s="979">
        <v>11913</v>
      </c>
      <c r="D309" s="966" t="s">
        <v>11</v>
      </c>
    </row>
    <row r="310" spans="1:4" s="969" customFormat="1" ht="11.25" customHeight="1" x14ac:dyDescent="0.2">
      <c r="A310" s="1256" t="s">
        <v>3785</v>
      </c>
      <c r="B310" s="978">
        <v>300</v>
      </c>
      <c r="C310" s="978">
        <v>300</v>
      </c>
      <c r="D310" s="965" t="s">
        <v>555</v>
      </c>
    </row>
    <row r="311" spans="1:4" s="969" customFormat="1" ht="11.25" customHeight="1" x14ac:dyDescent="0.2">
      <c r="A311" s="1256"/>
      <c r="B311" s="978">
        <v>300</v>
      </c>
      <c r="C311" s="978">
        <v>300</v>
      </c>
      <c r="D311" s="965" t="s">
        <v>11</v>
      </c>
    </row>
    <row r="312" spans="1:4" s="969" customFormat="1" ht="11.25" customHeight="1" x14ac:dyDescent="0.2">
      <c r="A312" s="1257" t="s">
        <v>779</v>
      </c>
      <c r="B312" s="977">
        <v>400</v>
      </c>
      <c r="C312" s="977">
        <v>400</v>
      </c>
      <c r="D312" s="964" t="s">
        <v>570</v>
      </c>
    </row>
    <row r="313" spans="1:4" s="969" customFormat="1" ht="11.25" customHeight="1" x14ac:dyDescent="0.2">
      <c r="A313" s="1258"/>
      <c r="B313" s="979">
        <v>400</v>
      </c>
      <c r="C313" s="979">
        <v>400</v>
      </c>
      <c r="D313" s="966" t="s">
        <v>11</v>
      </c>
    </row>
    <row r="314" spans="1:4" s="969" customFormat="1" ht="11.25" customHeight="1" x14ac:dyDescent="0.2">
      <c r="A314" s="1256" t="s">
        <v>3918</v>
      </c>
      <c r="B314" s="978">
        <v>155.97999999999999</v>
      </c>
      <c r="C314" s="978">
        <v>138.001</v>
      </c>
      <c r="D314" s="965" t="s">
        <v>4028</v>
      </c>
    </row>
    <row r="315" spans="1:4" s="969" customFormat="1" ht="11.25" customHeight="1" x14ac:dyDescent="0.2">
      <c r="A315" s="1256"/>
      <c r="B315" s="978">
        <v>155.97999999999999</v>
      </c>
      <c r="C315" s="978">
        <v>138.001</v>
      </c>
      <c r="D315" s="965" t="s">
        <v>11</v>
      </c>
    </row>
    <row r="316" spans="1:4" s="969" customFormat="1" ht="11.25" customHeight="1" x14ac:dyDescent="0.2">
      <c r="A316" s="1257" t="s">
        <v>556</v>
      </c>
      <c r="B316" s="977">
        <v>150</v>
      </c>
      <c r="C316" s="977">
        <v>150</v>
      </c>
      <c r="D316" s="964" t="s">
        <v>2116</v>
      </c>
    </row>
    <row r="317" spans="1:4" s="969" customFormat="1" ht="11.25" customHeight="1" x14ac:dyDescent="0.2">
      <c r="A317" s="1256"/>
      <c r="B317" s="978">
        <v>2500</v>
      </c>
      <c r="C317" s="978">
        <v>2500</v>
      </c>
      <c r="D317" s="965" t="s">
        <v>555</v>
      </c>
    </row>
    <row r="318" spans="1:4" s="969" customFormat="1" ht="11.25" customHeight="1" x14ac:dyDescent="0.2">
      <c r="A318" s="1258"/>
      <c r="B318" s="979">
        <v>2650</v>
      </c>
      <c r="C318" s="979">
        <v>2650</v>
      </c>
      <c r="D318" s="966" t="s">
        <v>11</v>
      </c>
    </row>
    <row r="319" spans="1:4" s="969" customFormat="1" ht="11.25" customHeight="1" x14ac:dyDescent="0.2">
      <c r="A319" s="1256" t="s">
        <v>4263</v>
      </c>
      <c r="B319" s="978">
        <v>150</v>
      </c>
      <c r="C319" s="978">
        <v>150</v>
      </c>
      <c r="D319" s="965" t="s">
        <v>4228</v>
      </c>
    </row>
    <row r="320" spans="1:4" s="969" customFormat="1" ht="21" x14ac:dyDescent="0.2">
      <c r="A320" s="1256"/>
      <c r="B320" s="978">
        <v>150</v>
      </c>
      <c r="C320" s="978">
        <v>150</v>
      </c>
      <c r="D320" s="965" t="s">
        <v>4229</v>
      </c>
    </row>
    <row r="321" spans="1:4" s="969" customFormat="1" ht="11.25" customHeight="1" x14ac:dyDescent="0.2">
      <c r="A321" s="1256"/>
      <c r="B321" s="978">
        <v>300</v>
      </c>
      <c r="C321" s="978">
        <v>300</v>
      </c>
      <c r="D321" s="965" t="s">
        <v>11</v>
      </c>
    </row>
    <row r="322" spans="1:4" s="969" customFormat="1" ht="11.25" customHeight="1" x14ac:dyDescent="0.2">
      <c r="A322" s="1257" t="s">
        <v>3810</v>
      </c>
      <c r="B322" s="977">
        <v>100</v>
      </c>
      <c r="C322" s="977">
        <v>100</v>
      </c>
      <c r="D322" s="964" t="s">
        <v>568</v>
      </c>
    </row>
    <row r="323" spans="1:4" s="969" customFormat="1" ht="11.25" customHeight="1" x14ac:dyDescent="0.2">
      <c r="A323" s="1258"/>
      <c r="B323" s="979">
        <v>100</v>
      </c>
      <c r="C323" s="979">
        <v>100</v>
      </c>
      <c r="D323" s="966" t="s">
        <v>11</v>
      </c>
    </row>
    <row r="324" spans="1:4" s="969" customFormat="1" ht="11.25" customHeight="1" x14ac:dyDescent="0.2">
      <c r="A324" s="1256" t="s">
        <v>4264</v>
      </c>
      <c r="B324" s="978">
        <v>81.95</v>
      </c>
      <c r="C324" s="978">
        <v>81.95</v>
      </c>
      <c r="D324" s="965" t="s">
        <v>2151</v>
      </c>
    </row>
    <row r="325" spans="1:4" s="969" customFormat="1" ht="11.25" customHeight="1" x14ac:dyDescent="0.2">
      <c r="A325" s="1256"/>
      <c r="B325" s="978">
        <v>81.95</v>
      </c>
      <c r="C325" s="978">
        <v>81.95</v>
      </c>
      <c r="D325" s="965" t="s">
        <v>11</v>
      </c>
    </row>
    <row r="326" spans="1:4" s="969" customFormat="1" ht="11.25" customHeight="1" x14ac:dyDescent="0.2">
      <c r="A326" s="1257" t="s">
        <v>803</v>
      </c>
      <c r="B326" s="977">
        <v>30</v>
      </c>
      <c r="C326" s="977">
        <v>30</v>
      </c>
      <c r="D326" s="964" t="s">
        <v>598</v>
      </c>
    </row>
    <row r="327" spans="1:4" s="969" customFormat="1" ht="11.25" customHeight="1" x14ac:dyDescent="0.2">
      <c r="A327" s="1258"/>
      <c r="B327" s="979">
        <v>30</v>
      </c>
      <c r="C327" s="979">
        <v>30</v>
      </c>
      <c r="D327" s="966" t="s">
        <v>11</v>
      </c>
    </row>
    <row r="328" spans="1:4" s="969" customFormat="1" ht="11.25" customHeight="1" x14ac:dyDescent="0.2">
      <c r="A328" s="1256" t="s">
        <v>4265</v>
      </c>
      <c r="B328" s="978">
        <v>82.8</v>
      </c>
      <c r="C328" s="978">
        <v>41.4</v>
      </c>
      <c r="D328" s="965" t="s">
        <v>4215</v>
      </c>
    </row>
    <row r="329" spans="1:4" s="969" customFormat="1" ht="11.25" customHeight="1" x14ac:dyDescent="0.2">
      <c r="A329" s="1256"/>
      <c r="B329" s="978">
        <v>82.8</v>
      </c>
      <c r="C329" s="978">
        <v>41.4</v>
      </c>
      <c r="D329" s="965" t="s">
        <v>11</v>
      </c>
    </row>
    <row r="330" spans="1:4" s="969" customFormat="1" ht="11.25" customHeight="1" x14ac:dyDescent="0.2">
      <c r="A330" s="1257" t="s">
        <v>3877</v>
      </c>
      <c r="B330" s="977">
        <v>14.4</v>
      </c>
      <c r="C330" s="977">
        <v>14.4</v>
      </c>
      <c r="D330" s="964" t="s">
        <v>622</v>
      </c>
    </row>
    <row r="331" spans="1:4" s="969" customFormat="1" ht="11.25" customHeight="1" x14ac:dyDescent="0.2">
      <c r="A331" s="1258"/>
      <c r="B331" s="979">
        <v>14.4</v>
      </c>
      <c r="C331" s="979">
        <v>14.4</v>
      </c>
      <c r="D331" s="966" t="s">
        <v>11</v>
      </c>
    </row>
    <row r="332" spans="1:4" s="969" customFormat="1" ht="11.25" customHeight="1" x14ac:dyDescent="0.2">
      <c r="A332" s="1256" t="s">
        <v>2943</v>
      </c>
      <c r="B332" s="978">
        <v>235</v>
      </c>
      <c r="C332" s="978">
        <v>235</v>
      </c>
      <c r="D332" s="965" t="s">
        <v>2874</v>
      </c>
    </row>
    <row r="333" spans="1:4" s="969" customFormat="1" ht="11.25" customHeight="1" x14ac:dyDescent="0.2">
      <c r="A333" s="1256"/>
      <c r="B333" s="978">
        <v>235</v>
      </c>
      <c r="C333" s="978">
        <v>235</v>
      </c>
      <c r="D333" s="965" t="s">
        <v>11</v>
      </c>
    </row>
    <row r="334" spans="1:4" s="969" customFormat="1" ht="11.25" customHeight="1" x14ac:dyDescent="0.2">
      <c r="A334" s="1257" t="s">
        <v>3878</v>
      </c>
      <c r="B334" s="977">
        <v>500</v>
      </c>
      <c r="C334" s="977">
        <v>500</v>
      </c>
      <c r="D334" s="964" t="s">
        <v>622</v>
      </c>
    </row>
    <row r="335" spans="1:4" s="969" customFormat="1" ht="11.25" customHeight="1" x14ac:dyDescent="0.2">
      <c r="A335" s="1258"/>
      <c r="B335" s="979">
        <v>500</v>
      </c>
      <c r="C335" s="979">
        <v>500</v>
      </c>
      <c r="D335" s="966" t="s">
        <v>11</v>
      </c>
    </row>
    <row r="336" spans="1:4" s="969" customFormat="1" ht="11.25" customHeight="1" x14ac:dyDescent="0.2">
      <c r="A336" s="1256" t="s">
        <v>841</v>
      </c>
      <c r="B336" s="978">
        <v>50</v>
      </c>
      <c r="C336" s="978">
        <v>50</v>
      </c>
      <c r="D336" s="965" t="s">
        <v>638</v>
      </c>
    </row>
    <row r="337" spans="1:4" s="969" customFormat="1" ht="11.25" customHeight="1" x14ac:dyDescent="0.2">
      <c r="A337" s="1256"/>
      <c r="B337" s="978">
        <v>50</v>
      </c>
      <c r="C337" s="978">
        <v>50</v>
      </c>
      <c r="D337" s="965" t="s">
        <v>11</v>
      </c>
    </row>
    <row r="338" spans="1:4" s="969" customFormat="1" ht="21" x14ac:dyDescent="0.2">
      <c r="A338" s="1257" t="s">
        <v>2944</v>
      </c>
      <c r="B338" s="977">
        <v>220</v>
      </c>
      <c r="C338" s="977">
        <v>220</v>
      </c>
      <c r="D338" s="964" t="s">
        <v>2232</v>
      </c>
    </row>
    <row r="339" spans="1:4" s="969" customFormat="1" ht="11.25" customHeight="1" x14ac:dyDescent="0.2">
      <c r="A339" s="1256"/>
      <c r="B339" s="978">
        <v>2120</v>
      </c>
      <c r="C339" s="978">
        <v>2120</v>
      </c>
      <c r="D339" s="965" t="s">
        <v>2108</v>
      </c>
    </row>
    <row r="340" spans="1:4" s="969" customFormat="1" ht="11.25" customHeight="1" x14ac:dyDescent="0.2">
      <c r="A340" s="1256"/>
      <c r="B340" s="978">
        <v>100</v>
      </c>
      <c r="C340" s="978">
        <v>100</v>
      </c>
      <c r="D340" s="965" t="s">
        <v>2114</v>
      </c>
    </row>
    <row r="341" spans="1:4" s="969" customFormat="1" ht="11.25" customHeight="1" x14ac:dyDescent="0.2">
      <c r="A341" s="1256"/>
      <c r="B341" s="978">
        <v>350</v>
      </c>
      <c r="C341" s="978">
        <v>350</v>
      </c>
      <c r="D341" s="965" t="s">
        <v>2110</v>
      </c>
    </row>
    <row r="342" spans="1:4" s="969" customFormat="1" ht="11.25" customHeight="1" x14ac:dyDescent="0.2">
      <c r="A342" s="1258"/>
      <c r="B342" s="979">
        <v>2790</v>
      </c>
      <c r="C342" s="979">
        <v>2790</v>
      </c>
      <c r="D342" s="966" t="s">
        <v>11</v>
      </c>
    </row>
    <row r="343" spans="1:4" s="969" customFormat="1" ht="11.25" customHeight="1" x14ac:dyDescent="0.2">
      <c r="A343" s="1256" t="s">
        <v>2945</v>
      </c>
      <c r="B343" s="978">
        <v>300</v>
      </c>
      <c r="C343" s="978">
        <v>300</v>
      </c>
      <c r="D343" s="965" t="s">
        <v>2874</v>
      </c>
    </row>
    <row r="344" spans="1:4" s="969" customFormat="1" ht="11.25" customHeight="1" x14ac:dyDescent="0.2">
      <c r="A344" s="1256"/>
      <c r="B344" s="978">
        <v>300</v>
      </c>
      <c r="C344" s="978">
        <v>300</v>
      </c>
      <c r="D344" s="965" t="s">
        <v>11</v>
      </c>
    </row>
    <row r="345" spans="1:4" s="969" customFormat="1" ht="11.25" customHeight="1" x14ac:dyDescent="0.2">
      <c r="A345" s="1257" t="s">
        <v>640</v>
      </c>
      <c r="B345" s="977">
        <v>40</v>
      </c>
      <c r="C345" s="977">
        <v>40</v>
      </c>
      <c r="D345" s="964" t="s">
        <v>638</v>
      </c>
    </row>
    <row r="346" spans="1:4" s="969" customFormat="1" ht="11.25" customHeight="1" x14ac:dyDescent="0.2">
      <c r="A346" s="1258"/>
      <c r="B346" s="979">
        <v>40</v>
      </c>
      <c r="C346" s="979">
        <v>40</v>
      </c>
      <c r="D346" s="966" t="s">
        <v>11</v>
      </c>
    </row>
    <row r="347" spans="1:4" s="969" customFormat="1" ht="11.25" customHeight="1" x14ac:dyDescent="0.2">
      <c r="A347" s="1256" t="s">
        <v>2946</v>
      </c>
      <c r="B347" s="978">
        <v>876109</v>
      </c>
      <c r="C347" s="978">
        <v>876109</v>
      </c>
      <c r="D347" s="965" t="s">
        <v>2947</v>
      </c>
    </row>
    <row r="348" spans="1:4" s="969" customFormat="1" ht="11.25" customHeight="1" x14ac:dyDescent="0.2">
      <c r="A348" s="1256"/>
      <c r="B348" s="978">
        <v>876109</v>
      </c>
      <c r="C348" s="978">
        <v>876109</v>
      </c>
      <c r="D348" s="965" t="s">
        <v>11</v>
      </c>
    </row>
    <row r="349" spans="1:4" s="969" customFormat="1" ht="11.25" customHeight="1" x14ac:dyDescent="0.2">
      <c r="A349" s="1257" t="s">
        <v>780</v>
      </c>
      <c r="B349" s="977">
        <v>100</v>
      </c>
      <c r="C349" s="977">
        <v>100</v>
      </c>
      <c r="D349" s="964" t="s">
        <v>2116</v>
      </c>
    </row>
    <row r="350" spans="1:4" s="969" customFormat="1" ht="11.25" customHeight="1" x14ac:dyDescent="0.2">
      <c r="A350" s="1258"/>
      <c r="B350" s="979">
        <v>100</v>
      </c>
      <c r="C350" s="979">
        <v>100</v>
      </c>
      <c r="D350" s="966" t="s">
        <v>11</v>
      </c>
    </row>
    <row r="351" spans="1:4" s="969" customFormat="1" ht="11.25" customHeight="1" x14ac:dyDescent="0.2">
      <c r="A351" s="1256" t="s">
        <v>673</v>
      </c>
      <c r="B351" s="978">
        <v>25</v>
      </c>
      <c r="C351" s="978">
        <v>25</v>
      </c>
      <c r="D351" s="965" t="s">
        <v>671</v>
      </c>
    </row>
    <row r="352" spans="1:4" s="969" customFormat="1" ht="11.25" customHeight="1" x14ac:dyDescent="0.2">
      <c r="A352" s="1256"/>
      <c r="B352" s="978">
        <v>25</v>
      </c>
      <c r="C352" s="978">
        <v>25</v>
      </c>
      <c r="D352" s="965" t="s">
        <v>11</v>
      </c>
    </row>
    <row r="353" spans="1:4" s="969" customFormat="1" ht="11.25" customHeight="1" x14ac:dyDescent="0.2">
      <c r="A353" s="1257" t="s">
        <v>3940</v>
      </c>
      <c r="B353" s="977">
        <v>20</v>
      </c>
      <c r="C353" s="977">
        <v>20</v>
      </c>
      <c r="D353" s="964" t="s">
        <v>671</v>
      </c>
    </row>
    <row r="354" spans="1:4" s="969" customFormat="1" ht="11.25" customHeight="1" x14ac:dyDescent="0.2">
      <c r="A354" s="1258"/>
      <c r="B354" s="979">
        <v>20</v>
      </c>
      <c r="C354" s="979">
        <v>20</v>
      </c>
      <c r="D354" s="966" t="s">
        <v>11</v>
      </c>
    </row>
    <row r="355" spans="1:4" s="969" customFormat="1" ht="11.25" customHeight="1" x14ac:dyDescent="0.2">
      <c r="A355" s="1256" t="s">
        <v>870</v>
      </c>
      <c r="B355" s="978">
        <v>25</v>
      </c>
      <c r="C355" s="978">
        <v>25</v>
      </c>
      <c r="D355" s="965" t="s">
        <v>671</v>
      </c>
    </row>
    <row r="356" spans="1:4" s="969" customFormat="1" ht="11.25" customHeight="1" x14ac:dyDescent="0.2">
      <c r="A356" s="1256"/>
      <c r="B356" s="978">
        <v>25</v>
      </c>
      <c r="C356" s="978">
        <v>25</v>
      </c>
      <c r="D356" s="965" t="s">
        <v>11</v>
      </c>
    </row>
    <row r="357" spans="1:4" s="969" customFormat="1" ht="11.25" customHeight="1" x14ac:dyDescent="0.2">
      <c r="A357" s="1257" t="s">
        <v>2948</v>
      </c>
      <c r="B357" s="977">
        <v>70</v>
      </c>
      <c r="C357" s="977">
        <v>70</v>
      </c>
      <c r="D357" s="964" t="s">
        <v>4266</v>
      </c>
    </row>
    <row r="358" spans="1:4" s="969" customFormat="1" ht="11.25" customHeight="1" x14ac:dyDescent="0.2">
      <c r="A358" s="1258"/>
      <c r="B358" s="979">
        <v>70</v>
      </c>
      <c r="C358" s="979">
        <v>70</v>
      </c>
      <c r="D358" s="966" t="s">
        <v>11</v>
      </c>
    </row>
    <row r="359" spans="1:4" s="969" customFormat="1" ht="11.25" customHeight="1" x14ac:dyDescent="0.2">
      <c r="A359" s="1256" t="s">
        <v>3879</v>
      </c>
      <c r="B359" s="978">
        <v>600</v>
      </c>
      <c r="C359" s="978">
        <v>600</v>
      </c>
      <c r="D359" s="965" t="s">
        <v>622</v>
      </c>
    </row>
    <row r="360" spans="1:4" s="969" customFormat="1" ht="11.25" customHeight="1" x14ac:dyDescent="0.2">
      <c r="A360" s="1256"/>
      <c r="B360" s="978">
        <v>600</v>
      </c>
      <c r="C360" s="978">
        <v>600</v>
      </c>
      <c r="D360" s="965" t="s">
        <v>11</v>
      </c>
    </row>
    <row r="361" spans="1:4" s="969" customFormat="1" ht="11.25" customHeight="1" x14ac:dyDescent="0.2">
      <c r="A361" s="1257" t="s">
        <v>3880</v>
      </c>
      <c r="B361" s="977">
        <v>10000</v>
      </c>
      <c r="C361" s="977">
        <v>10000</v>
      </c>
      <c r="D361" s="964" t="s">
        <v>622</v>
      </c>
    </row>
    <row r="362" spans="1:4" s="969" customFormat="1" ht="11.25" customHeight="1" x14ac:dyDescent="0.2">
      <c r="A362" s="1258"/>
      <c r="B362" s="979">
        <v>10000</v>
      </c>
      <c r="C362" s="979">
        <v>10000</v>
      </c>
      <c r="D362" s="966" t="s">
        <v>11</v>
      </c>
    </row>
    <row r="363" spans="1:4" s="969" customFormat="1" ht="21" x14ac:dyDescent="0.2">
      <c r="A363" s="1256" t="s">
        <v>2949</v>
      </c>
      <c r="B363" s="978">
        <v>51</v>
      </c>
      <c r="C363" s="978">
        <v>51</v>
      </c>
      <c r="D363" s="965" t="s">
        <v>2118</v>
      </c>
    </row>
    <row r="364" spans="1:4" s="969" customFormat="1" ht="11.25" customHeight="1" x14ac:dyDescent="0.2">
      <c r="A364" s="1256"/>
      <c r="B364" s="978">
        <v>51</v>
      </c>
      <c r="C364" s="978">
        <v>51</v>
      </c>
      <c r="D364" s="965" t="s">
        <v>11</v>
      </c>
    </row>
    <row r="365" spans="1:4" s="969" customFormat="1" ht="11.25" customHeight="1" x14ac:dyDescent="0.2">
      <c r="A365" s="1257" t="s">
        <v>3941</v>
      </c>
      <c r="B365" s="977">
        <v>10</v>
      </c>
      <c r="C365" s="977">
        <v>10</v>
      </c>
      <c r="D365" s="964" t="s">
        <v>671</v>
      </c>
    </row>
    <row r="366" spans="1:4" s="969" customFormat="1" ht="11.25" customHeight="1" x14ac:dyDescent="0.2">
      <c r="A366" s="1258"/>
      <c r="B366" s="979">
        <v>10</v>
      </c>
      <c r="C366" s="979">
        <v>10</v>
      </c>
      <c r="D366" s="966" t="s">
        <v>11</v>
      </c>
    </row>
    <row r="367" spans="1:4" s="969" customFormat="1" ht="11.25" customHeight="1" x14ac:dyDescent="0.2">
      <c r="A367" s="1256" t="s">
        <v>581</v>
      </c>
      <c r="B367" s="978">
        <v>100</v>
      </c>
      <c r="C367" s="978">
        <v>100</v>
      </c>
      <c r="D367" s="965" t="s">
        <v>580</v>
      </c>
    </row>
    <row r="368" spans="1:4" s="969" customFormat="1" ht="11.25" customHeight="1" x14ac:dyDescent="0.2">
      <c r="A368" s="1256"/>
      <c r="B368" s="978">
        <v>100</v>
      </c>
      <c r="C368" s="978">
        <v>100</v>
      </c>
      <c r="D368" s="965" t="s">
        <v>11</v>
      </c>
    </row>
    <row r="369" spans="1:4" s="969" customFormat="1" ht="11.25" customHeight="1" x14ac:dyDescent="0.2">
      <c r="A369" s="1257" t="s">
        <v>2950</v>
      </c>
      <c r="B369" s="977">
        <v>170</v>
      </c>
      <c r="C369" s="977">
        <v>170</v>
      </c>
      <c r="D369" s="964" t="s">
        <v>2874</v>
      </c>
    </row>
    <row r="370" spans="1:4" s="969" customFormat="1" ht="11.25" customHeight="1" x14ac:dyDescent="0.2">
      <c r="A370" s="1258"/>
      <c r="B370" s="979">
        <v>170</v>
      </c>
      <c r="C370" s="979">
        <v>170</v>
      </c>
      <c r="D370" s="966" t="s">
        <v>11</v>
      </c>
    </row>
    <row r="371" spans="1:4" s="969" customFormat="1" ht="11.25" customHeight="1" x14ac:dyDescent="0.2">
      <c r="A371" s="1256" t="s">
        <v>4267</v>
      </c>
      <c r="B371" s="978">
        <v>37.299999999999997</v>
      </c>
      <c r="C371" s="978">
        <v>37.299999999999997</v>
      </c>
      <c r="D371" s="965" t="s">
        <v>4235</v>
      </c>
    </row>
    <row r="372" spans="1:4" s="969" customFormat="1" ht="11.25" customHeight="1" x14ac:dyDescent="0.2">
      <c r="A372" s="1256"/>
      <c r="B372" s="978">
        <v>37.299999999999997</v>
      </c>
      <c r="C372" s="978">
        <v>37.299999999999997</v>
      </c>
      <c r="D372" s="965" t="s">
        <v>11</v>
      </c>
    </row>
    <row r="373" spans="1:4" s="969" customFormat="1" ht="11.25" customHeight="1" x14ac:dyDescent="0.2">
      <c r="A373" s="1257" t="s">
        <v>4268</v>
      </c>
      <c r="B373" s="977">
        <v>100</v>
      </c>
      <c r="C373" s="977">
        <v>100</v>
      </c>
      <c r="D373" s="964" t="s">
        <v>2874</v>
      </c>
    </row>
    <row r="374" spans="1:4" s="969" customFormat="1" ht="11.25" customHeight="1" x14ac:dyDescent="0.2">
      <c r="A374" s="1258"/>
      <c r="B374" s="979">
        <v>100</v>
      </c>
      <c r="C374" s="979">
        <v>100</v>
      </c>
      <c r="D374" s="966" t="s">
        <v>11</v>
      </c>
    </row>
    <row r="375" spans="1:4" s="969" customFormat="1" ht="11.25" customHeight="1" x14ac:dyDescent="0.2">
      <c r="A375" s="1256" t="s">
        <v>2951</v>
      </c>
      <c r="B375" s="978">
        <v>350</v>
      </c>
      <c r="C375" s="978">
        <v>350</v>
      </c>
      <c r="D375" s="965" t="s">
        <v>667</v>
      </c>
    </row>
    <row r="376" spans="1:4" s="969" customFormat="1" ht="11.25" customHeight="1" x14ac:dyDescent="0.2">
      <c r="A376" s="1256"/>
      <c r="B376" s="978">
        <v>350</v>
      </c>
      <c r="C376" s="978">
        <v>350</v>
      </c>
      <c r="D376" s="965" t="s">
        <v>11</v>
      </c>
    </row>
    <row r="377" spans="1:4" s="969" customFormat="1" ht="11.25" customHeight="1" x14ac:dyDescent="0.2">
      <c r="A377" s="1257" t="s">
        <v>2952</v>
      </c>
      <c r="B377" s="977">
        <v>1000</v>
      </c>
      <c r="C377" s="977">
        <v>1000</v>
      </c>
      <c r="D377" s="964" t="s">
        <v>667</v>
      </c>
    </row>
    <row r="378" spans="1:4" s="969" customFormat="1" ht="11.25" customHeight="1" x14ac:dyDescent="0.2">
      <c r="A378" s="1256"/>
      <c r="B378" s="978">
        <v>100</v>
      </c>
      <c r="C378" s="978">
        <v>99.995000000000005</v>
      </c>
      <c r="D378" s="965" t="s">
        <v>670</v>
      </c>
    </row>
    <row r="379" spans="1:4" s="969" customFormat="1" ht="11.25" customHeight="1" x14ac:dyDescent="0.2">
      <c r="A379" s="1258"/>
      <c r="B379" s="979">
        <v>1100</v>
      </c>
      <c r="C379" s="979">
        <v>1099.9949999999999</v>
      </c>
      <c r="D379" s="966" t="s">
        <v>11</v>
      </c>
    </row>
    <row r="380" spans="1:4" s="969" customFormat="1" ht="11.25" customHeight="1" x14ac:dyDescent="0.2">
      <c r="A380" s="1256" t="s">
        <v>2953</v>
      </c>
      <c r="B380" s="978">
        <v>300</v>
      </c>
      <c r="C380" s="978">
        <v>298.7</v>
      </c>
      <c r="D380" s="965" t="s">
        <v>667</v>
      </c>
    </row>
    <row r="381" spans="1:4" s="969" customFormat="1" ht="11.25" customHeight="1" x14ac:dyDescent="0.2">
      <c r="A381" s="1256"/>
      <c r="B381" s="978">
        <v>300</v>
      </c>
      <c r="C381" s="978">
        <v>298.7</v>
      </c>
      <c r="D381" s="965" t="s">
        <v>11</v>
      </c>
    </row>
    <row r="382" spans="1:4" s="969" customFormat="1" ht="11.25" customHeight="1" x14ac:dyDescent="0.2">
      <c r="A382" s="1257" t="s">
        <v>2954</v>
      </c>
      <c r="B382" s="977">
        <v>250</v>
      </c>
      <c r="C382" s="977">
        <v>250</v>
      </c>
      <c r="D382" s="964" t="s">
        <v>667</v>
      </c>
    </row>
    <row r="383" spans="1:4" s="969" customFormat="1" ht="11.25" customHeight="1" x14ac:dyDescent="0.2">
      <c r="A383" s="1258"/>
      <c r="B383" s="979">
        <v>250</v>
      </c>
      <c r="C383" s="979">
        <v>250</v>
      </c>
      <c r="D383" s="966" t="s">
        <v>11</v>
      </c>
    </row>
    <row r="384" spans="1:4" s="969" customFormat="1" ht="11.25" customHeight="1" x14ac:dyDescent="0.2">
      <c r="A384" s="1257" t="s">
        <v>2955</v>
      </c>
      <c r="B384" s="977">
        <v>149.9</v>
      </c>
      <c r="C384" s="977">
        <v>149.9</v>
      </c>
      <c r="D384" s="964" t="s">
        <v>2117</v>
      </c>
    </row>
    <row r="385" spans="1:4" s="969" customFormat="1" ht="11.25" customHeight="1" x14ac:dyDescent="0.2">
      <c r="A385" s="1258"/>
      <c r="B385" s="979">
        <v>149.9</v>
      </c>
      <c r="C385" s="979">
        <v>149.9</v>
      </c>
      <c r="D385" s="966" t="s">
        <v>11</v>
      </c>
    </row>
    <row r="386" spans="1:4" s="969" customFormat="1" ht="11.25" customHeight="1" x14ac:dyDescent="0.2">
      <c r="A386" s="1257" t="s">
        <v>4269</v>
      </c>
      <c r="B386" s="977">
        <v>100</v>
      </c>
      <c r="C386" s="977">
        <v>100</v>
      </c>
      <c r="D386" s="964" t="s">
        <v>4235</v>
      </c>
    </row>
    <row r="387" spans="1:4" s="969" customFormat="1" ht="21" x14ac:dyDescent="0.2">
      <c r="A387" s="1256"/>
      <c r="B387" s="978">
        <v>98</v>
      </c>
      <c r="C387" s="978">
        <v>98</v>
      </c>
      <c r="D387" s="965" t="s">
        <v>2118</v>
      </c>
    </row>
    <row r="388" spans="1:4" s="969" customFormat="1" ht="11.25" customHeight="1" x14ac:dyDescent="0.2">
      <c r="A388" s="1258"/>
      <c r="B388" s="979">
        <v>198</v>
      </c>
      <c r="C388" s="979">
        <v>198</v>
      </c>
      <c r="D388" s="966" t="s">
        <v>11</v>
      </c>
    </row>
    <row r="389" spans="1:4" s="969" customFormat="1" ht="11.25" customHeight="1" x14ac:dyDescent="0.2">
      <c r="A389" s="1256" t="s">
        <v>624</v>
      </c>
      <c r="B389" s="978">
        <v>150</v>
      </c>
      <c r="C389" s="978">
        <v>150</v>
      </c>
      <c r="D389" s="965" t="s">
        <v>622</v>
      </c>
    </row>
    <row r="390" spans="1:4" s="969" customFormat="1" ht="11.25" customHeight="1" x14ac:dyDescent="0.2">
      <c r="A390" s="1256"/>
      <c r="B390" s="978">
        <v>150</v>
      </c>
      <c r="C390" s="978">
        <v>150</v>
      </c>
      <c r="D390" s="965" t="s">
        <v>11</v>
      </c>
    </row>
    <row r="391" spans="1:4" s="969" customFormat="1" ht="11.25" customHeight="1" x14ac:dyDescent="0.2">
      <c r="A391" s="1257" t="s">
        <v>625</v>
      </c>
      <c r="B391" s="977">
        <v>700</v>
      </c>
      <c r="C391" s="977">
        <v>700</v>
      </c>
      <c r="D391" s="964" t="s">
        <v>622</v>
      </c>
    </row>
    <row r="392" spans="1:4" s="969" customFormat="1" ht="11.25" customHeight="1" x14ac:dyDescent="0.2">
      <c r="A392" s="1258"/>
      <c r="B392" s="979">
        <v>700</v>
      </c>
      <c r="C392" s="979">
        <v>700</v>
      </c>
      <c r="D392" s="966" t="s">
        <v>11</v>
      </c>
    </row>
    <row r="393" spans="1:4" s="969" customFormat="1" ht="11.25" customHeight="1" x14ac:dyDescent="0.2">
      <c r="A393" s="1256" t="s">
        <v>2956</v>
      </c>
      <c r="B393" s="978">
        <v>100</v>
      </c>
      <c r="C393" s="978">
        <v>100</v>
      </c>
      <c r="D393" s="965" t="s">
        <v>2874</v>
      </c>
    </row>
    <row r="394" spans="1:4" s="969" customFormat="1" ht="11.25" customHeight="1" x14ac:dyDescent="0.2">
      <c r="A394" s="1256"/>
      <c r="B394" s="978">
        <v>200</v>
      </c>
      <c r="C394" s="978">
        <v>200</v>
      </c>
      <c r="D394" s="965" t="s">
        <v>622</v>
      </c>
    </row>
    <row r="395" spans="1:4" s="969" customFormat="1" ht="11.25" customHeight="1" x14ac:dyDescent="0.2">
      <c r="A395" s="1256"/>
      <c r="B395" s="978">
        <v>300</v>
      </c>
      <c r="C395" s="978">
        <v>300</v>
      </c>
      <c r="D395" s="965" t="s">
        <v>11</v>
      </c>
    </row>
    <row r="396" spans="1:4" s="969" customFormat="1" ht="11.25" customHeight="1" x14ac:dyDescent="0.2">
      <c r="A396" s="1257" t="s">
        <v>2957</v>
      </c>
      <c r="B396" s="977">
        <v>70704</v>
      </c>
      <c r="C396" s="977">
        <v>70704</v>
      </c>
      <c r="D396" s="964" t="s">
        <v>2904</v>
      </c>
    </row>
    <row r="397" spans="1:4" s="969" customFormat="1" ht="11.25" customHeight="1" x14ac:dyDescent="0.2">
      <c r="A397" s="1258"/>
      <c r="B397" s="979">
        <v>70704</v>
      </c>
      <c r="C397" s="979">
        <v>70704</v>
      </c>
      <c r="D397" s="966" t="s">
        <v>11</v>
      </c>
    </row>
    <row r="398" spans="1:4" s="969" customFormat="1" ht="11.25" customHeight="1" x14ac:dyDescent="0.2">
      <c r="A398" s="1256" t="s">
        <v>2958</v>
      </c>
      <c r="B398" s="978">
        <v>90058</v>
      </c>
      <c r="C398" s="978">
        <v>89925.641900000002</v>
      </c>
      <c r="D398" s="965" t="s">
        <v>2904</v>
      </c>
    </row>
    <row r="399" spans="1:4" s="969" customFormat="1" ht="11.25" customHeight="1" x14ac:dyDescent="0.2">
      <c r="A399" s="1256"/>
      <c r="B399" s="978">
        <v>90058</v>
      </c>
      <c r="C399" s="978">
        <v>89925.641900000002</v>
      </c>
      <c r="D399" s="965" t="s">
        <v>11</v>
      </c>
    </row>
    <row r="400" spans="1:4" s="969" customFormat="1" ht="11.25" customHeight="1" x14ac:dyDescent="0.2">
      <c r="A400" s="1257" t="s">
        <v>2959</v>
      </c>
      <c r="B400" s="977">
        <v>70401</v>
      </c>
      <c r="C400" s="977">
        <v>70401</v>
      </c>
      <c r="D400" s="964" t="s">
        <v>2904</v>
      </c>
    </row>
    <row r="401" spans="1:4" s="969" customFormat="1" ht="11.25" customHeight="1" x14ac:dyDescent="0.2">
      <c r="A401" s="1258"/>
      <c r="B401" s="979">
        <v>70401</v>
      </c>
      <c r="C401" s="979">
        <v>70401</v>
      </c>
      <c r="D401" s="966" t="s">
        <v>11</v>
      </c>
    </row>
    <row r="402" spans="1:4" s="969" customFormat="1" ht="11.25" customHeight="1" x14ac:dyDescent="0.2">
      <c r="A402" s="1256" t="s">
        <v>2960</v>
      </c>
      <c r="B402" s="978">
        <v>35210.29</v>
      </c>
      <c r="C402" s="978">
        <v>35084.902000000002</v>
      </c>
      <c r="D402" s="965" t="s">
        <v>2904</v>
      </c>
    </row>
    <row r="403" spans="1:4" s="969" customFormat="1" ht="11.25" customHeight="1" x14ac:dyDescent="0.2">
      <c r="A403" s="1256"/>
      <c r="B403" s="978">
        <v>35210.29</v>
      </c>
      <c r="C403" s="978">
        <v>35084.902000000002</v>
      </c>
      <c r="D403" s="965" t="s">
        <v>11</v>
      </c>
    </row>
    <row r="404" spans="1:4" s="969" customFormat="1" ht="11.25" customHeight="1" x14ac:dyDescent="0.2">
      <c r="A404" s="1257" t="s">
        <v>775</v>
      </c>
      <c r="B404" s="977">
        <v>72</v>
      </c>
      <c r="C404" s="977">
        <v>72</v>
      </c>
      <c r="D404" s="964" t="s">
        <v>2116</v>
      </c>
    </row>
    <row r="405" spans="1:4" s="969" customFormat="1" ht="11.25" customHeight="1" x14ac:dyDescent="0.2">
      <c r="A405" s="1258"/>
      <c r="B405" s="979">
        <v>72</v>
      </c>
      <c r="C405" s="979">
        <v>72</v>
      </c>
      <c r="D405" s="966" t="s">
        <v>11</v>
      </c>
    </row>
    <row r="406" spans="1:4" s="969" customFormat="1" ht="11.25" customHeight="1" x14ac:dyDescent="0.2">
      <c r="A406" s="1256" t="s">
        <v>2961</v>
      </c>
      <c r="B406" s="978">
        <v>3307.5</v>
      </c>
      <c r="C406" s="978">
        <v>3300.7020000000002</v>
      </c>
      <c r="D406" s="965" t="s">
        <v>721</v>
      </c>
    </row>
    <row r="407" spans="1:4" s="969" customFormat="1" ht="11.25" customHeight="1" x14ac:dyDescent="0.2">
      <c r="A407" s="1256"/>
      <c r="B407" s="978">
        <v>3307.5</v>
      </c>
      <c r="C407" s="978">
        <v>3300.7020000000002</v>
      </c>
      <c r="D407" s="965" t="s">
        <v>11</v>
      </c>
    </row>
    <row r="408" spans="1:4" s="969" customFormat="1" ht="11.25" customHeight="1" x14ac:dyDescent="0.2">
      <c r="A408" s="1257" t="s">
        <v>2962</v>
      </c>
      <c r="B408" s="977">
        <v>300</v>
      </c>
      <c r="C408" s="977">
        <v>300</v>
      </c>
      <c r="D408" s="964" t="s">
        <v>2877</v>
      </c>
    </row>
    <row r="409" spans="1:4" s="969" customFormat="1" ht="11.25" customHeight="1" x14ac:dyDescent="0.2">
      <c r="A409" s="1258"/>
      <c r="B409" s="979">
        <v>300</v>
      </c>
      <c r="C409" s="979">
        <v>300</v>
      </c>
      <c r="D409" s="966" t="s">
        <v>11</v>
      </c>
    </row>
    <row r="410" spans="1:4" s="969" customFormat="1" ht="11.25" customHeight="1" x14ac:dyDescent="0.2">
      <c r="A410" s="1256" t="s">
        <v>2963</v>
      </c>
      <c r="B410" s="978">
        <v>146.05000000000001</v>
      </c>
      <c r="C410" s="978">
        <v>146.04462000000001</v>
      </c>
      <c r="D410" s="965" t="s">
        <v>2877</v>
      </c>
    </row>
    <row r="411" spans="1:4" s="969" customFormat="1" ht="11.25" customHeight="1" x14ac:dyDescent="0.2">
      <c r="A411" s="1256"/>
      <c r="B411" s="978">
        <v>146.05000000000001</v>
      </c>
      <c r="C411" s="978">
        <v>146.04462000000001</v>
      </c>
      <c r="D411" s="965" t="s">
        <v>11</v>
      </c>
    </row>
    <row r="412" spans="1:4" s="969" customFormat="1" ht="11.25" customHeight="1" x14ac:dyDescent="0.2">
      <c r="A412" s="1257" t="s">
        <v>2964</v>
      </c>
      <c r="B412" s="977">
        <v>175</v>
      </c>
      <c r="C412" s="977">
        <v>0</v>
      </c>
      <c r="D412" s="964" t="s">
        <v>4244</v>
      </c>
    </row>
    <row r="413" spans="1:4" s="969" customFormat="1" ht="11.25" customHeight="1" x14ac:dyDescent="0.2">
      <c r="A413" s="1258"/>
      <c r="B413" s="979">
        <v>175</v>
      </c>
      <c r="C413" s="979">
        <v>0</v>
      </c>
      <c r="D413" s="966" t="s">
        <v>11</v>
      </c>
    </row>
    <row r="414" spans="1:4" s="969" customFormat="1" ht="21" x14ac:dyDescent="0.2">
      <c r="A414" s="1256" t="s">
        <v>2965</v>
      </c>
      <c r="B414" s="978">
        <v>30</v>
      </c>
      <c r="C414" s="978">
        <v>30</v>
      </c>
      <c r="D414" s="965" t="s">
        <v>2118</v>
      </c>
    </row>
    <row r="415" spans="1:4" s="969" customFormat="1" ht="11.25" customHeight="1" x14ac:dyDescent="0.2">
      <c r="A415" s="1256"/>
      <c r="B415" s="978">
        <v>30</v>
      </c>
      <c r="C415" s="978">
        <v>30</v>
      </c>
      <c r="D415" s="965" t="s">
        <v>11</v>
      </c>
    </row>
    <row r="416" spans="1:4" s="969" customFormat="1" ht="11.25" customHeight="1" x14ac:dyDescent="0.2">
      <c r="A416" s="1257" t="s">
        <v>651</v>
      </c>
      <c r="B416" s="977">
        <v>150</v>
      </c>
      <c r="C416" s="977">
        <v>150</v>
      </c>
      <c r="D416" s="964" t="s">
        <v>650</v>
      </c>
    </row>
    <row r="417" spans="1:4" s="969" customFormat="1" ht="11.25" customHeight="1" x14ac:dyDescent="0.2">
      <c r="A417" s="1258"/>
      <c r="B417" s="979">
        <v>150</v>
      </c>
      <c r="C417" s="979">
        <v>150</v>
      </c>
      <c r="D417" s="966" t="s">
        <v>11</v>
      </c>
    </row>
    <row r="418" spans="1:4" s="969" customFormat="1" ht="11.25" customHeight="1" x14ac:dyDescent="0.2">
      <c r="A418" s="1256" t="s">
        <v>626</v>
      </c>
      <c r="B418" s="978">
        <v>400</v>
      </c>
      <c r="C418" s="978">
        <v>400</v>
      </c>
      <c r="D418" s="965" t="s">
        <v>2874</v>
      </c>
    </row>
    <row r="419" spans="1:4" s="969" customFormat="1" ht="11.25" customHeight="1" x14ac:dyDescent="0.2">
      <c r="A419" s="1256"/>
      <c r="B419" s="978">
        <v>400</v>
      </c>
      <c r="C419" s="978">
        <v>400</v>
      </c>
      <c r="D419" s="965" t="s">
        <v>11</v>
      </c>
    </row>
    <row r="420" spans="1:4" s="969" customFormat="1" ht="11.25" customHeight="1" x14ac:dyDescent="0.2">
      <c r="A420" s="1257" t="s">
        <v>2966</v>
      </c>
      <c r="B420" s="977">
        <v>1174.45</v>
      </c>
      <c r="C420" s="977">
        <v>915.10900000000004</v>
      </c>
      <c r="D420" s="964" t="s">
        <v>4222</v>
      </c>
    </row>
    <row r="421" spans="1:4" s="969" customFormat="1" ht="11.25" customHeight="1" x14ac:dyDescent="0.2">
      <c r="A421" s="1258"/>
      <c r="B421" s="979">
        <v>1174.45</v>
      </c>
      <c r="C421" s="979">
        <v>915.10900000000004</v>
      </c>
      <c r="D421" s="966" t="s">
        <v>11</v>
      </c>
    </row>
    <row r="422" spans="1:4" s="969" customFormat="1" ht="11.25" customHeight="1" x14ac:dyDescent="0.2">
      <c r="A422" s="1256" t="s">
        <v>2967</v>
      </c>
      <c r="B422" s="978">
        <v>1036.54</v>
      </c>
      <c r="C422" s="978">
        <v>809.54</v>
      </c>
      <c r="D422" s="965" t="s">
        <v>4222</v>
      </c>
    </row>
    <row r="423" spans="1:4" s="969" customFormat="1" ht="11.25" customHeight="1" x14ac:dyDescent="0.2">
      <c r="A423" s="1256"/>
      <c r="B423" s="978">
        <v>1036.54</v>
      </c>
      <c r="C423" s="978">
        <v>809.54</v>
      </c>
      <c r="D423" s="965" t="s">
        <v>11</v>
      </c>
    </row>
    <row r="424" spans="1:4" s="969" customFormat="1" ht="11.25" customHeight="1" x14ac:dyDescent="0.2">
      <c r="A424" s="1257" t="s">
        <v>557</v>
      </c>
      <c r="B424" s="977">
        <v>150</v>
      </c>
      <c r="C424" s="977">
        <v>150</v>
      </c>
      <c r="D424" s="964" t="s">
        <v>570</v>
      </c>
    </row>
    <row r="425" spans="1:4" s="969" customFormat="1" ht="11.25" customHeight="1" x14ac:dyDescent="0.2">
      <c r="A425" s="1258"/>
      <c r="B425" s="979">
        <v>150</v>
      </c>
      <c r="C425" s="979">
        <v>150</v>
      </c>
      <c r="D425" s="966" t="s">
        <v>11</v>
      </c>
    </row>
    <row r="426" spans="1:4" s="969" customFormat="1" ht="11.25" customHeight="1" x14ac:dyDescent="0.2">
      <c r="A426" s="1256" t="s">
        <v>816</v>
      </c>
      <c r="B426" s="978">
        <v>700</v>
      </c>
      <c r="C426" s="978">
        <v>700</v>
      </c>
      <c r="D426" s="965" t="s">
        <v>4228</v>
      </c>
    </row>
    <row r="427" spans="1:4" s="969" customFormat="1" ht="11.25" customHeight="1" x14ac:dyDescent="0.2">
      <c r="A427" s="1256"/>
      <c r="B427" s="978">
        <v>700</v>
      </c>
      <c r="C427" s="978">
        <v>700</v>
      </c>
      <c r="D427" s="965" t="s">
        <v>11</v>
      </c>
    </row>
    <row r="428" spans="1:4" s="969" customFormat="1" ht="11.25" customHeight="1" x14ac:dyDescent="0.2">
      <c r="A428" s="1257" t="s">
        <v>3919</v>
      </c>
      <c r="B428" s="977">
        <v>54</v>
      </c>
      <c r="C428" s="977">
        <v>54</v>
      </c>
      <c r="D428" s="964" t="s">
        <v>4270</v>
      </c>
    </row>
    <row r="429" spans="1:4" s="969" customFormat="1" ht="11.25" customHeight="1" x14ac:dyDescent="0.2">
      <c r="A429" s="1258"/>
      <c r="B429" s="979">
        <v>54</v>
      </c>
      <c r="C429" s="979">
        <v>54</v>
      </c>
      <c r="D429" s="966" t="s">
        <v>11</v>
      </c>
    </row>
    <row r="430" spans="1:4" s="969" customFormat="1" ht="21" x14ac:dyDescent="0.2">
      <c r="A430" s="1256" t="s">
        <v>2968</v>
      </c>
      <c r="B430" s="978">
        <v>384</v>
      </c>
      <c r="C430" s="978">
        <v>384</v>
      </c>
      <c r="D430" s="965" t="s">
        <v>2232</v>
      </c>
    </row>
    <row r="431" spans="1:4" s="969" customFormat="1" ht="11.25" customHeight="1" x14ac:dyDescent="0.2">
      <c r="A431" s="1256"/>
      <c r="B431" s="978">
        <v>7165</v>
      </c>
      <c r="C431" s="978">
        <v>7165</v>
      </c>
      <c r="D431" s="965" t="s">
        <v>2108</v>
      </c>
    </row>
    <row r="432" spans="1:4" s="969" customFormat="1" ht="11.25" customHeight="1" x14ac:dyDescent="0.2">
      <c r="A432" s="1256"/>
      <c r="B432" s="978">
        <v>500</v>
      </c>
      <c r="C432" s="978">
        <v>500</v>
      </c>
      <c r="D432" s="965" t="s">
        <v>2114</v>
      </c>
    </row>
    <row r="433" spans="1:4" s="969" customFormat="1" ht="11.25" customHeight="1" x14ac:dyDescent="0.2">
      <c r="A433" s="1256"/>
      <c r="B433" s="978">
        <v>2283.8000000000002</v>
      </c>
      <c r="C433" s="978">
        <v>2283.8000000000002</v>
      </c>
      <c r="D433" s="965" t="s">
        <v>1882</v>
      </c>
    </row>
    <row r="434" spans="1:4" s="969" customFormat="1" ht="11.25" customHeight="1" x14ac:dyDescent="0.2">
      <c r="A434" s="1256"/>
      <c r="B434" s="978">
        <v>10332.799999999999</v>
      </c>
      <c r="C434" s="978">
        <v>10332.799999999999</v>
      </c>
      <c r="D434" s="965" t="s">
        <v>11</v>
      </c>
    </row>
    <row r="435" spans="1:4" s="969" customFormat="1" ht="21" x14ac:dyDescent="0.2">
      <c r="A435" s="1257" t="s">
        <v>2969</v>
      </c>
      <c r="B435" s="977">
        <v>1070</v>
      </c>
      <c r="C435" s="977">
        <v>1070</v>
      </c>
      <c r="D435" s="964" t="s">
        <v>2232</v>
      </c>
    </row>
    <row r="436" spans="1:4" s="969" customFormat="1" ht="11.25" customHeight="1" x14ac:dyDescent="0.2">
      <c r="A436" s="1256"/>
      <c r="B436" s="978">
        <v>6847</v>
      </c>
      <c r="C436" s="978">
        <v>6847</v>
      </c>
      <c r="D436" s="965" t="s">
        <v>2108</v>
      </c>
    </row>
    <row r="437" spans="1:4" s="969" customFormat="1" ht="11.25" customHeight="1" x14ac:dyDescent="0.2">
      <c r="A437" s="1256"/>
      <c r="B437" s="978">
        <v>2125</v>
      </c>
      <c r="C437" s="978">
        <v>2125</v>
      </c>
      <c r="D437" s="965" t="s">
        <v>3465</v>
      </c>
    </row>
    <row r="438" spans="1:4" s="969" customFormat="1" ht="11.25" customHeight="1" x14ac:dyDescent="0.2">
      <c r="A438" s="1258"/>
      <c r="B438" s="979">
        <v>10042</v>
      </c>
      <c r="C438" s="979">
        <v>10042</v>
      </c>
      <c r="D438" s="966" t="s">
        <v>11</v>
      </c>
    </row>
    <row r="439" spans="1:4" s="969" customFormat="1" ht="21" x14ac:dyDescent="0.2">
      <c r="A439" s="1256" t="s">
        <v>2970</v>
      </c>
      <c r="B439" s="978">
        <v>672</v>
      </c>
      <c r="C439" s="978">
        <v>672</v>
      </c>
      <c r="D439" s="965" t="s">
        <v>2232</v>
      </c>
    </row>
    <row r="440" spans="1:4" s="969" customFormat="1" ht="11.25" customHeight="1" x14ac:dyDescent="0.2">
      <c r="A440" s="1256"/>
      <c r="B440" s="978">
        <v>79</v>
      </c>
      <c r="C440" s="978">
        <v>38.795000000000002</v>
      </c>
      <c r="D440" s="965" t="s">
        <v>2933</v>
      </c>
    </row>
    <row r="441" spans="1:4" s="969" customFormat="1" ht="11.25" customHeight="1" x14ac:dyDescent="0.2">
      <c r="A441" s="1256"/>
      <c r="B441" s="978">
        <v>9831</v>
      </c>
      <c r="C441" s="978">
        <v>9831</v>
      </c>
      <c r="D441" s="965" t="s">
        <v>2108</v>
      </c>
    </row>
    <row r="442" spans="1:4" s="969" customFormat="1" ht="11.25" customHeight="1" x14ac:dyDescent="0.2">
      <c r="A442" s="1256"/>
      <c r="B442" s="978">
        <v>1316.8</v>
      </c>
      <c r="C442" s="978">
        <v>1316.7999999999997</v>
      </c>
      <c r="D442" s="965" t="s">
        <v>2114</v>
      </c>
    </row>
    <row r="443" spans="1:4" s="969" customFormat="1" ht="11.25" customHeight="1" x14ac:dyDescent="0.2">
      <c r="A443" s="1256"/>
      <c r="B443" s="978">
        <v>100</v>
      </c>
      <c r="C443" s="978">
        <v>100</v>
      </c>
      <c r="D443" s="965" t="s">
        <v>2116</v>
      </c>
    </row>
    <row r="444" spans="1:4" s="969" customFormat="1" ht="11.25" customHeight="1" x14ac:dyDescent="0.2">
      <c r="A444" s="1256"/>
      <c r="B444" s="978">
        <v>11998.8</v>
      </c>
      <c r="C444" s="978">
        <v>11958.594999999999</v>
      </c>
      <c r="D444" s="965" t="s">
        <v>11</v>
      </c>
    </row>
    <row r="445" spans="1:4" s="969" customFormat="1" ht="11.25" customHeight="1" x14ac:dyDescent="0.2">
      <c r="A445" s="1257" t="s">
        <v>4271</v>
      </c>
      <c r="B445" s="977">
        <v>123.8</v>
      </c>
      <c r="C445" s="977">
        <v>0</v>
      </c>
      <c r="D445" s="964" t="s">
        <v>4215</v>
      </c>
    </row>
    <row r="446" spans="1:4" s="969" customFormat="1" ht="11.25" customHeight="1" x14ac:dyDescent="0.2">
      <c r="A446" s="1258"/>
      <c r="B446" s="979">
        <v>123.8</v>
      </c>
      <c r="C446" s="979">
        <v>0</v>
      </c>
      <c r="D446" s="966" t="s">
        <v>11</v>
      </c>
    </row>
    <row r="447" spans="1:4" s="969" customFormat="1" ht="11.25" customHeight="1" x14ac:dyDescent="0.2">
      <c r="A447" s="1256" t="s">
        <v>4272</v>
      </c>
      <c r="B447" s="978">
        <v>149</v>
      </c>
      <c r="C447" s="978">
        <v>149</v>
      </c>
      <c r="D447" s="965" t="s">
        <v>2116</v>
      </c>
    </row>
    <row r="448" spans="1:4" s="969" customFormat="1" ht="11.25" customHeight="1" x14ac:dyDescent="0.2">
      <c r="A448" s="1256"/>
      <c r="B448" s="978">
        <v>149</v>
      </c>
      <c r="C448" s="978">
        <v>149</v>
      </c>
      <c r="D448" s="965" t="s">
        <v>11</v>
      </c>
    </row>
    <row r="449" spans="1:4" s="969" customFormat="1" ht="11.25" customHeight="1" x14ac:dyDescent="0.2">
      <c r="A449" s="1257" t="s">
        <v>2971</v>
      </c>
      <c r="B449" s="977">
        <v>742</v>
      </c>
      <c r="C449" s="977">
        <v>742</v>
      </c>
      <c r="D449" s="964" t="s">
        <v>569</v>
      </c>
    </row>
    <row r="450" spans="1:4" s="969" customFormat="1" ht="11.25" customHeight="1" x14ac:dyDescent="0.2">
      <c r="A450" s="1258"/>
      <c r="B450" s="979">
        <v>742</v>
      </c>
      <c r="C450" s="979">
        <v>742</v>
      </c>
      <c r="D450" s="966" t="s">
        <v>11</v>
      </c>
    </row>
    <row r="451" spans="1:4" s="969" customFormat="1" ht="11.25" customHeight="1" x14ac:dyDescent="0.2">
      <c r="A451" s="1256" t="s">
        <v>2972</v>
      </c>
      <c r="B451" s="978">
        <v>30</v>
      </c>
      <c r="C451" s="978">
        <v>30</v>
      </c>
      <c r="D451" s="965" t="s">
        <v>568</v>
      </c>
    </row>
    <row r="452" spans="1:4" s="969" customFormat="1" ht="11.25" customHeight="1" x14ac:dyDescent="0.2">
      <c r="A452" s="1256"/>
      <c r="B452" s="978">
        <v>30</v>
      </c>
      <c r="C452" s="978">
        <v>30</v>
      </c>
      <c r="D452" s="965" t="s">
        <v>11</v>
      </c>
    </row>
    <row r="453" spans="1:4" s="969" customFormat="1" ht="11.25" customHeight="1" x14ac:dyDescent="0.2">
      <c r="A453" s="1257" t="s">
        <v>4273</v>
      </c>
      <c r="B453" s="977">
        <v>155.80000000000001</v>
      </c>
      <c r="C453" s="977">
        <v>19.175999999999995</v>
      </c>
      <c r="D453" s="964" t="s">
        <v>2124</v>
      </c>
    </row>
    <row r="454" spans="1:4" s="969" customFormat="1" ht="11.25" customHeight="1" x14ac:dyDescent="0.2">
      <c r="A454" s="1258"/>
      <c r="B454" s="979">
        <v>155.80000000000001</v>
      </c>
      <c r="C454" s="979">
        <v>19.175999999999995</v>
      </c>
      <c r="D454" s="966" t="s">
        <v>11</v>
      </c>
    </row>
    <row r="455" spans="1:4" s="969" customFormat="1" ht="11.25" customHeight="1" x14ac:dyDescent="0.2">
      <c r="A455" s="1256" t="s">
        <v>597</v>
      </c>
      <c r="B455" s="978">
        <v>89.8</v>
      </c>
      <c r="C455" s="978">
        <v>76.382999999999996</v>
      </c>
      <c r="D455" s="965" t="s">
        <v>2122</v>
      </c>
    </row>
    <row r="456" spans="1:4" s="969" customFormat="1" ht="11.25" customHeight="1" x14ac:dyDescent="0.2">
      <c r="A456" s="1256"/>
      <c r="B456" s="978">
        <v>2000</v>
      </c>
      <c r="C456" s="978">
        <v>1985.65912</v>
      </c>
      <c r="D456" s="965" t="s">
        <v>3874</v>
      </c>
    </row>
    <row r="457" spans="1:4" s="969" customFormat="1" ht="11.25" customHeight="1" x14ac:dyDescent="0.2">
      <c r="A457" s="1256"/>
      <c r="B457" s="978">
        <v>10000</v>
      </c>
      <c r="C457" s="978">
        <v>7265.5901199999998</v>
      </c>
      <c r="D457" s="965" t="s">
        <v>799</v>
      </c>
    </row>
    <row r="458" spans="1:4" s="969" customFormat="1" ht="11.25" customHeight="1" x14ac:dyDescent="0.2">
      <c r="A458" s="1256"/>
      <c r="B458" s="978">
        <v>12089.8</v>
      </c>
      <c r="C458" s="978">
        <v>9327.632239999999</v>
      </c>
      <c r="D458" s="965" t="s">
        <v>11</v>
      </c>
    </row>
    <row r="459" spans="1:4" s="969" customFormat="1" ht="21" x14ac:dyDescent="0.2">
      <c r="A459" s="1257" t="s">
        <v>2973</v>
      </c>
      <c r="B459" s="977">
        <v>147</v>
      </c>
      <c r="C459" s="977">
        <v>147</v>
      </c>
      <c r="D459" s="964" t="s">
        <v>2232</v>
      </c>
    </row>
    <row r="460" spans="1:4" s="969" customFormat="1" ht="11.25" customHeight="1" x14ac:dyDescent="0.2">
      <c r="A460" s="1256"/>
      <c r="B460" s="978">
        <v>633</v>
      </c>
      <c r="C460" s="978">
        <v>633</v>
      </c>
      <c r="D460" s="965" t="s">
        <v>2108</v>
      </c>
    </row>
    <row r="461" spans="1:4" s="969" customFormat="1" ht="11.25" customHeight="1" x14ac:dyDescent="0.2">
      <c r="A461" s="1258"/>
      <c r="B461" s="979">
        <v>780</v>
      </c>
      <c r="C461" s="979">
        <v>780</v>
      </c>
      <c r="D461" s="966" t="s">
        <v>11</v>
      </c>
    </row>
    <row r="462" spans="1:4" s="969" customFormat="1" ht="11.25" customHeight="1" x14ac:dyDescent="0.2">
      <c r="A462" s="1256" t="s">
        <v>5013</v>
      </c>
      <c r="B462" s="978">
        <v>10</v>
      </c>
      <c r="C462" s="978">
        <v>10</v>
      </c>
      <c r="D462" s="965" t="s">
        <v>622</v>
      </c>
    </row>
    <row r="463" spans="1:4" s="969" customFormat="1" ht="11.25" customHeight="1" x14ac:dyDescent="0.2">
      <c r="A463" s="1256"/>
      <c r="B463" s="978">
        <v>10</v>
      </c>
      <c r="C463" s="978">
        <v>10</v>
      </c>
      <c r="D463" s="965" t="s">
        <v>11</v>
      </c>
    </row>
    <row r="464" spans="1:4" s="969" customFormat="1" ht="11.25" customHeight="1" x14ac:dyDescent="0.2">
      <c r="A464" s="1257" t="s">
        <v>2974</v>
      </c>
      <c r="B464" s="977">
        <v>593</v>
      </c>
      <c r="C464" s="977">
        <v>593</v>
      </c>
      <c r="D464" s="964" t="s">
        <v>2108</v>
      </c>
    </row>
    <row r="465" spans="1:4" s="969" customFormat="1" ht="11.25" customHeight="1" x14ac:dyDescent="0.2">
      <c r="A465" s="1258"/>
      <c r="B465" s="979">
        <v>593</v>
      </c>
      <c r="C465" s="979">
        <v>593</v>
      </c>
      <c r="D465" s="966" t="s">
        <v>11</v>
      </c>
    </row>
    <row r="466" spans="1:4" s="969" customFormat="1" ht="11.25" customHeight="1" x14ac:dyDescent="0.2">
      <c r="A466" s="1256" t="s">
        <v>2975</v>
      </c>
      <c r="B466" s="978">
        <v>804</v>
      </c>
      <c r="C466" s="978">
        <v>804</v>
      </c>
      <c r="D466" s="965" t="s">
        <v>2108</v>
      </c>
    </row>
    <row r="467" spans="1:4" s="969" customFormat="1" ht="11.25" customHeight="1" x14ac:dyDescent="0.2">
      <c r="A467" s="1256"/>
      <c r="B467" s="978">
        <v>336.6</v>
      </c>
      <c r="C467" s="978">
        <v>336.6</v>
      </c>
      <c r="D467" s="965" t="s">
        <v>2114</v>
      </c>
    </row>
    <row r="468" spans="1:4" s="969" customFormat="1" ht="11.25" customHeight="1" x14ac:dyDescent="0.2">
      <c r="A468" s="1256"/>
      <c r="B468" s="978">
        <v>1140.5999999999999</v>
      </c>
      <c r="C468" s="978">
        <v>1140.5999999999999</v>
      </c>
      <c r="D468" s="965" t="s">
        <v>11</v>
      </c>
    </row>
    <row r="469" spans="1:4" s="969" customFormat="1" ht="21" x14ac:dyDescent="0.2">
      <c r="A469" s="1257" t="s">
        <v>4274</v>
      </c>
      <c r="B469" s="977">
        <v>90</v>
      </c>
      <c r="C469" s="977">
        <v>90</v>
      </c>
      <c r="D469" s="964" t="s">
        <v>2232</v>
      </c>
    </row>
    <row r="470" spans="1:4" s="969" customFormat="1" ht="11.25" customHeight="1" x14ac:dyDescent="0.2">
      <c r="A470" s="1256"/>
      <c r="B470" s="978">
        <v>713</v>
      </c>
      <c r="C470" s="978">
        <v>713</v>
      </c>
      <c r="D470" s="965" t="s">
        <v>2108</v>
      </c>
    </row>
    <row r="471" spans="1:4" s="969" customFormat="1" ht="11.25" customHeight="1" x14ac:dyDescent="0.2">
      <c r="A471" s="1258"/>
      <c r="B471" s="979">
        <v>803</v>
      </c>
      <c r="C471" s="979">
        <v>803</v>
      </c>
      <c r="D471" s="966" t="s">
        <v>11</v>
      </c>
    </row>
    <row r="472" spans="1:4" s="969" customFormat="1" ht="11.25" customHeight="1" x14ac:dyDescent="0.2">
      <c r="A472" s="1256" t="s">
        <v>2976</v>
      </c>
      <c r="B472" s="978">
        <v>4000</v>
      </c>
      <c r="C472" s="978">
        <v>4000</v>
      </c>
      <c r="D472" s="965" t="s">
        <v>2947</v>
      </c>
    </row>
    <row r="473" spans="1:4" s="969" customFormat="1" ht="11.25" customHeight="1" x14ac:dyDescent="0.2">
      <c r="A473" s="1256"/>
      <c r="B473" s="978">
        <v>6700</v>
      </c>
      <c r="C473" s="978">
        <v>6542.6</v>
      </c>
      <c r="D473" s="965" t="s">
        <v>2904</v>
      </c>
    </row>
    <row r="474" spans="1:4" s="969" customFormat="1" ht="11.25" customHeight="1" x14ac:dyDescent="0.2">
      <c r="A474" s="1256"/>
      <c r="B474" s="978">
        <v>10700</v>
      </c>
      <c r="C474" s="978">
        <v>10542.6</v>
      </c>
      <c r="D474" s="965" t="s">
        <v>11</v>
      </c>
    </row>
    <row r="475" spans="1:4" s="969" customFormat="1" ht="11.25" customHeight="1" x14ac:dyDescent="0.2">
      <c r="A475" s="1257" t="s">
        <v>5013</v>
      </c>
      <c r="B475" s="977">
        <v>54</v>
      </c>
      <c r="C475" s="977">
        <v>54</v>
      </c>
      <c r="D475" s="964" t="s">
        <v>2116</v>
      </c>
    </row>
    <row r="476" spans="1:4" s="969" customFormat="1" ht="11.25" customHeight="1" x14ac:dyDescent="0.2">
      <c r="A476" s="1258"/>
      <c r="B476" s="979">
        <v>54</v>
      </c>
      <c r="C476" s="979">
        <v>54</v>
      </c>
      <c r="D476" s="966" t="s">
        <v>11</v>
      </c>
    </row>
    <row r="477" spans="1:4" s="969" customFormat="1" ht="11.25" customHeight="1" x14ac:dyDescent="0.2">
      <c r="A477" s="1256" t="s">
        <v>771</v>
      </c>
      <c r="B477" s="978">
        <v>500</v>
      </c>
      <c r="C477" s="978">
        <v>500</v>
      </c>
      <c r="D477" s="965" t="s">
        <v>555</v>
      </c>
    </row>
    <row r="478" spans="1:4" s="969" customFormat="1" ht="11.25" customHeight="1" x14ac:dyDescent="0.2">
      <c r="A478" s="1256"/>
      <c r="B478" s="978">
        <v>500</v>
      </c>
      <c r="C478" s="978">
        <v>500</v>
      </c>
      <c r="D478" s="965" t="s">
        <v>11</v>
      </c>
    </row>
    <row r="479" spans="1:4" s="969" customFormat="1" ht="21" x14ac:dyDescent="0.2">
      <c r="A479" s="1257" t="s">
        <v>790</v>
      </c>
      <c r="B479" s="977">
        <v>300</v>
      </c>
      <c r="C479" s="977">
        <v>300</v>
      </c>
      <c r="D479" s="964" t="s">
        <v>2881</v>
      </c>
    </row>
    <row r="480" spans="1:4" s="969" customFormat="1" ht="11.25" customHeight="1" x14ac:dyDescent="0.2">
      <c r="A480" s="1258"/>
      <c r="B480" s="979">
        <v>300</v>
      </c>
      <c r="C480" s="979">
        <v>300</v>
      </c>
      <c r="D480" s="966" t="s">
        <v>11</v>
      </c>
    </row>
    <row r="481" spans="1:4" s="969" customFormat="1" ht="11.25" customHeight="1" x14ac:dyDescent="0.2">
      <c r="A481" s="1256" t="s">
        <v>587</v>
      </c>
      <c r="B481" s="978">
        <v>60</v>
      </c>
      <c r="C481" s="978">
        <v>60</v>
      </c>
      <c r="D481" s="965" t="s">
        <v>650</v>
      </c>
    </row>
    <row r="482" spans="1:4" s="969" customFormat="1" ht="11.25" customHeight="1" x14ac:dyDescent="0.2">
      <c r="A482" s="1256"/>
      <c r="B482" s="978">
        <v>60</v>
      </c>
      <c r="C482" s="978">
        <v>60</v>
      </c>
      <c r="D482" s="965" t="s">
        <v>11</v>
      </c>
    </row>
    <row r="483" spans="1:4" s="969" customFormat="1" ht="11.25" customHeight="1" x14ac:dyDescent="0.2">
      <c r="A483" s="1257" t="s">
        <v>2977</v>
      </c>
      <c r="B483" s="977">
        <v>80</v>
      </c>
      <c r="C483" s="977">
        <v>80</v>
      </c>
      <c r="D483" s="964" t="s">
        <v>2123</v>
      </c>
    </row>
    <row r="484" spans="1:4" s="969" customFormat="1" ht="11.25" customHeight="1" x14ac:dyDescent="0.2">
      <c r="A484" s="1258"/>
      <c r="B484" s="979">
        <v>80</v>
      </c>
      <c r="C484" s="979">
        <v>80</v>
      </c>
      <c r="D484" s="966" t="s">
        <v>11</v>
      </c>
    </row>
    <row r="485" spans="1:4" s="969" customFormat="1" ht="11.25" customHeight="1" x14ac:dyDescent="0.2">
      <c r="A485" s="1256" t="s">
        <v>2978</v>
      </c>
      <c r="B485" s="978">
        <v>223.22</v>
      </c>
      <c r="C485" s="978">
        <v>223.21799999999999</v>
      </c>
      <c r="D485" s="965" t="s">
        <v>4244</v>
      </c>
    </row>
    <row r="486" spans="1:4" s="969" customFormat="1" ht="11.25" customHeight="1" x14ac:dyDescent="0.2">
      <c r="A486" s="1256"/>
      <c r="B486" s="978">
        <v>223.22</v>
      </c>
      <c r="C486" s="978">
        <v>223.21799999999999</v>
      </c>
      <c r="D486" s="965" t="s">
        <v>11</v>
      </c>
    </row>
    <row r="487" spans="1:4" s="969" customFormat="1" ht="21" x14ac:dyDescent="0.2">
      <c r="A487" s="1257" t="s">
        <v>2979</v>
      </c>
      <c r="B487" s="977">
        <v>100</v>
      </c>
      <c r="C487" s="977">
        <v>100</v>
      </c>
      <c r="D487" s="964" t="s">
        <v>2118</v>
      </c>
    </row>
    <row r="488" spans="1:4" s="969" customFormat="1" ht="11.25" customHeight="1" x14ac:dyDescent="0.2">
      <c r="A488" s="1258"/>
      <c r="B488" s="979">
        <v>100</v>
      </c>
      <c r="C488" s="979">
        <v>100</v>
      </c>
      <c r="D488" s="966" t="s">
        <v>11</v>
      </c>
    </row>
    <row r="489" spans="1:4" s="969" customFormat="1" ht="21" x14ac:dyDescent="0.2">
      <c r="A489" s="1256" t="s">
        <v>2980</v>
      </c>
      <c r="B489" s="978">
        <v>310</v>
      </c>
      <c r="C489" s="978">
        <v>310</v>
      </c>
      <c r="D489" s="965" t="s">
        <v>2232</v>
      </c>
    </row>
    <row r="490" spans="1:4" s="969" customFormat="1" ht="11.25" customHeight="1" x14ac:dyDescent="0.2">
      <c r="A490" s="1256"/>
      <c r="B490" s="978">
        <v>2378</v>
      </c>
      <c r="C490" s="978">
        <v>2378</v>
      </c>
      <c r="D490" s="965" t="s">
        <v>2108</v>
      </c>
    </row>
    <row r="491" spans="1:4" s="969" customFormat="1" ht="11.25" customHeight="1" x14ac:dyDescent="0.2">
      <c r="A491" s="1256"/>
      <c r="B491" s="978">
        <v>2688</v>
      </c>
      <c r="C491" s="978">
        <v>2688</v>
      </c>
      <c r="D491" s="965" t="s">
        <v>11</v>
      </c>
    </row>
    <row r="492" spans="1:4" s="969" customFormat="1" ht="21" x14ac:dyDescent="0.2">
      <c r="A492" s="1257" t="s">
        <v>4275</v>
      </c>
      <c r="B492" s="977">
        <v>27.6</v>
      </c>
      <c r="C492" s="977">
        <v>27.6</v>
      </c>
      <c r="D492" s="964" t="s">
        <v>2890</v>
      </c>
    </row>
    <row r="493" spans="1:4" s="969" customFormat="1" ht="11.25" customHeight="1" x14ac:dyDescent="0.2">
      <c r="A493" s="1258"/>
      <c r="B493" s="979">
        <v>27.6</v>
      </c>
      <c r="C493" s="979">
        <v>27.6</v>
      </c>
      <c r="D493" s="966" t="s">
        <v>11</v>
      </c>
    </row>
    <row r="494" spans="1:4" s="969" customFormat="1" ht="11.25" customHeight="1" x14ac:dyDescent="0.2">
      <c r="A494" s="1256" t="s">
        <v>2981</v>
      </c>
      <c r="B494" s="978">
        <v>304.95</v>
      </c>
      <c r="C494" s="978">
        <v>304.95</v>
      </c>
      <c r="D494" s="965" t="s">
        <v>2254</v>
      </c>
    </row>
    <row r="495" spans="1:4" s="969" customFormat="1" ht="11.25" customHeight="1" x14ac:dyDescent="0.2">
      <c r="A495" s="1256"/>
      <c r="B495" s="978">
        <v>304.95</v>
      </c>
      <c r="C495" s="978">
        <v>304.95</v>
      </c>
      <c r="D495" s="965" t="s">
        <v>11</v>
      </c>
    </row>
    <row r="496" spans="1:4" s="969" customFormat="1" ht="11.25" customHeight="1" x14ac:dyDescent="0.2">
      <c r="A496" s="1257" t="s">
        <v>791</v>
      </c>
      <c r="B496" s="977">
        <v>500</v>
      </c>
      <c r="C496" s="977">
        <v>0</v>
      </c>
      <c r="D496" s="964" t="s">
        <v>3851</v>
      </c>
    </row>
    <row r="497" spans="1:4" s="969" customFormat="1" ht="11.25" customHeight="1" x14ac:dyDescent="0.2">
      <c r="A497" s="1258"/>
      <c r="B497" s="979">
        <v>500</v>
      </c>
      <c r="C497" s="979">
        <v>0</v>
      </c>
      <c r="D497" s="966" t="s">
        <v>11</v>
      </c>
    </row>
    <row r="498" spans="1:4" s="969" customFormat="1" ht="11.25" customHeight="1" x14ac:dyDescent="0.2">
      <c r="A498" s="1256" t="s">
        <v>5013</v>
      </c>
      <c r="B498" s="978">
        <v>40</v>
      </c>
      <c r="C498" s="978">
        <v>40</v>
      </c>
      <c r="D498" s="965" t="s">
        <v>622</v>
      </c>
    </row>
    <row r="499" spans="1:4" s="969" customFormat="1" ht="11.25" customHeight="1" x14ac:dyDescent="0.2">
      <c r="A499" s="1256"/>
      <c r="B499" s="978">
        <v>40</v>
      </c>
      <c r="C499" s="978">
        <v>40</v>
      </c>
      <c r="D499" s="965" t="s">
        <v>11</v>
      </c>
    </row>
    <row r="500" spans="1:4" s="969" customFormat="1" ht="11.25" customHeight="1" x14ac:dyDescent="0.2">
      <c r="A500" s="1257" t="s">
        <v>2982</v>
      </c>
      <c r="B500" s="977">
        <v>10609.35</v>
      </c>
      <c r="C500" s="977">
        <v>10609.352999999999</v>
      </c>
      <c r="D500" s="964" t="s">
        <v>721</v>
      </c>
    </row>
    <row r="501" spans="1:4" s="969" customFormat="1" ht="11.25" customHeight="1" x14ac:dyDescent="0.2">
      <c r="A501" s="1258"/>
      <c r="B501" s="979">
        <v>10609.35</v>
      </c>
      <c r="C501" s="979">
        <v>10609.352999999999</v>
      </c>
      <c r="D501" s="966" t="s">
        <v>11</v>
      </c>
    </row>
    <row r="502" spans="1:4" s="969" customFormat="1" ht="11.25" customHeight="1" x14ac:dyDescent="0.2">
      <c r="A502" s="1256" t="s">
        <v>4276</v>
      </c>
      <c r="B502" s="978">
        <v>150</v>
      </c>
      <c r="C502" s="978">
        <v>150</v>
      </c>
      <c r="D502" s="965" t="s">
        <v>2116</v>
      </c>
    </row>
    <row r="503" spans="1:4" s="969" customFormat="1" ht="11.25" customHeight="1" x14ac:dyDescent="0.2">
      <c r="A503" s="1256"/>
      <c r="B503" s="978">
        <v>150</v>
      </c>
      <c r="C503" s="978">
        <v>150</v>
      </c>
      <c r="D503" s="965" t="s">
        <v>11</v>
      </c>
    </row>
    <row r="504" spans="1:4" s="969" customFormat="1" ht="11.25" customHeight="1" x14ac:dyDescent="0.2">
      <c r="A504" s="1257" t="s">
        <v>2983</v>
      </c>
      <c r="B504" s="977">
        <v>160.79</v>
      </c>
      <c r="C504" s="977">
        <v>160.79</v>
      </c>
      <c r="D504" s="964" t="s">
        <v>725</v>
      </c>
    </row>
    <row r="505" spans="1:4" s="969" customFormat="1" ht="11.25" customHeight="1" x14ac:dyDescent="0.2">
      <c r="A505" s="1256"/>
      <c r="B505" s="978">
        <v>4986.88</v>
      </c>
      <c r="C505" s="978">
        <v>4986.884</v>
      </c>
      <c r="D505" s="965" t="s">
        <v>721</v>
      </c>
    </row>
    <row r="506" spans="1:4" s="969" customFormat="1" ht="11.25" customHeight="1" x14ac:dyDescent="0.2">
      <c r="A506" s="1258"/>
      <c r="B506" s="979">
        <v>5147.67</v>
      </c>
      <c r="C506" s="979">
        <v>5147.674</v>
      </c>
      <c r="D506" s="966" t="s">
        <v>11</v>
      </c>
    </row>
    <row r="507" spans="1:4" s="969" customFormat="1" ht="11.25" customHeight="1" x14ac:dyDescent="0.2">
      <c r="A507" s="1256" t="s">
        <v>2984</v>
      </c>
      <c r="B507" s="978">
        <v>300</v>
      </c>
      <c r="C507" s="978">
        <v>300</v>
      </c>
      <c r="D507" s="965" t="s">
        <v>555</v>
      </c>
    </row>
    <row r="508" spans="1:4" s="969" customFormat="1" ht="11.25" customHeight="1" x14ac:dyDescent="0.2">
      <c r="A508" s="1256"/>
      <c r="B508" s="978">
        <v>300</v>
      </c>
      <c r="C508" s="978">
        <v>300</v>
      </c>
      <c r="D508" s="965" t="s">
        <v>11</v>
      </c>
    </row>
    <row r="509" spans="1:4" s="969" customFormat="1" ht="11.25" customHeight="1" x14ac:dyDescent="0.2">
      <c r="A509" s="1257" t="s">
        <v>2985</v>
      </c>
      <c r="B509" s="977">
        <v>1304</v>
      </c>
      <c r="C509" s="977">
        <v>1304</v>
      </c>
      <c r="D509" s="964" t="s">
        <v>2108</v>
      </c>
    </row>
    <row r="510" spans="1:4" s="969" customFormat="1" ht="11.25" customHeight="1" x14ac:dyDescent="0.2">
      <c r="A510" s="1258"/>
      <c r="B510" s="979">
        <v>1304</v>
      </c>
      <c r="C510" s="979">
        <v>1304</v>
      </c>
      <c r="D510" s="966" t="s">
        <v>11</v>
      </c>
    </row>
    <row r="511" spans="1:4" s="969" customFormat="1" ht="11.25" customHeight="1" x14ac:dyDescent="0.2">
      <c r="A511" s="1256" t="s">
        <v>4277</v>
      </c>
      <c r="B511" s="978">
        <v>250</v>
      </c>
      <c r="C511" s="978">
        <v>250</v>
      </c>
      <c r="D511" s="965" t="s">
        <v>4005</v>
      </c>
    </row>
    <row r="512" spans="1:4" s="969" customFormat="1" ht="11.25" customHeight="1" x14ac:dyDescent="0.2">
      <c r="A512" s="1256"/>
      <c r="B512" s="978">
        <v>250</v>
      </c>
      <c r="C512" s="978">
        <v>250</v>
      </c>
      <c r="D512" s="965" t="s">
        <v>11</v>
      </c>
    </row>
    <row r="513" spans="1:4" s="969" customFormat="1" ht="11.25" customHeight="1" x14ac:dyDescent="0.2">
      <c r="A513" s="1257" t="s">
        <v>2986</v>
      </c>
      <c r="B513" s="977">
        <v>105</v>
      </c>
      <c r="C513" s="977">
        <v>105</v>
      </c>
      <c r="D513" s="964" t="s">
        <v>2877</v>
      </c>
    </row>
    <row r="514" spans="1:4" s="969" customFormat="1" ht="11.25" customHeight="1" x14ac:dyDescent="0.2">
      <c r="A514" s="1258"/>
      <c r="B514" s="979">
        <v>105</v>
      </c>
      <c r="C514" s="979">
        <v>105</v>
      </c>
      <c r="D514" s="966" t="s">
        <v>11</v>
      </c>
    </row>
    <row r="515" spans="1:4" s="969" customFormat="1" ht="11.25" customHeight="1" x14ac:dyDescent="0.2">
      <c r="A515" s="1256" t="s">
        <v>2987</v>
      </c>
      <c r="B515" s="978">
        <v>482.36</v>
      </c>
      <c r="C515" s="978">
        <v>482.35699999999997</v>
      </c>
      <c r="D515" s="965" t="s">
        <v>2254</v>
      </c>
    </row>
    <row r="516" spans="1:4" s="969" customFormat="1" ht="11.25" customHeight="1" x14ac:dyDescent="0.2">
      <c r="A516" s="1256"/>
      <c r="B516" s="978">
        <v>482.36</v>
      </c>
      <c r="C516" s="978">
        <v>482.35699999999997</v>
      </c>
      <c r="D516" s="965" t="s">
        <v>11</v>
      </c>
    </row>
    <row r="517" spans="1:4" s="969" customFormat="1" ht="11.25" customHeight="1" x14ac:dyDescent="0.2">
      <c r="A517" s="1257" t="s">
        <v>4278</v>
      </c>
      <c r="B517" s="977">
        <v>500</v>
      </c>
      <c r="C517" s="977">
        <v>500</v>
      </c>
      <c r="D517" s="964" t="s">
        <v>4260</v>
      </c>
    </row>
    <row r="518" spans="1:4" s="969" customFormat="1" ht="11.25" customHeight="1" x14ac:dyDescent="0.2">
      <c r="A518" s="1258"/>
      <c r="B518" s="979">
        <v>500</v>
      </c>
      <c r="C518" s="979">
        <v>500</v>
      </c>
      <c r="D518" s="966" t="s">
        <v>11</v>
      </c>
    </row>
    <row r="519" spans="1:4" s="969" customFormat="1" ht="21" x14ac:dyDescent="0.2">
      <c r="A519" s="1256" t="s">
        <v>2988</v>
      </c>
      <c r="B519" s="978">
        <v>222</v>
      </c>
      <c r="C519" s="978">
        <v>222</v>
      </c>
      <c r="D519" s="965" t="s">
        <v>2232</v>
      </c>
    </row>
    <row r="520" spans="1:4" s="969" customFormat="1" ht="11.25" customHeight="1" x14ac:dyDescent="0.2">
      <c r="A520" s="1256"/>
      <c r="B520" s="978">
        <v>1899</v>
      </c>
      <c r="C520" s="978">
        <v>1899</v>
      </c>
      <c r="D520" s="965" t="s">
        <v>2108</v>
      </c>
    </row>
    <row r="521" spans="1:4" s="969" customFormat="1" ht="11.25" customHeight="1" x14ac:dyDescent="0.2">
      <c r="A521" s="1256"/>
      <c r="B521" s="978">
        <v>2121</v>
      </c>
      <c r="C521" s="978">
        <v>2121</v>
      </c>
      <c r="D521" s="965" t="s">
        <v>11</v>
      </c>
    </row>
    <row r="522" spans="1:4" s="969" customFormat="1" ht="11.25" customHeight="1" x14ac:dyDescent="0.2">
      <c r="A522" s="1257" t="s">
        <v>4279</v>
      </c>
      <c r="B522" s="977">
        <v>100</v>
      </c>
      <c r="C522" s="977">
        <v>98.177999999999997</v>
      </c>
      <c r="D522" s="964" t="s">
        <v>3628</v>
      </c>
    </row>
    <row r="523" spans="1:4" s="969" customFormat="1" ht="11.25" customHeight="1" x14ac:dyDescent="0.2">
      <c r="A523" s="1258"/>
      <c r="B523" s="979">
        <v>100</v>
      </c>
      <c r="C523" s="979">
        <v>98.177999999999997</v>
      </c>
      <c r="D523" s="966" t="s">
        <v>11</v>
      </c>
    </row>
    <row r="524" spans="1:4" s="969" customFormat="1" ht="11.25" customHeight="1" x14ac:dyDescent="0.2">
      <c r="A524" s="1256" t="s">
        <v>4280</v>
      </c>
      <c r="B524" s="978">
        <v>300</v>
      </c>
      <c r="C524" s="978">
        <v>240</v>
      </c>
      <c r="D524" s="965" t="s">
        <v>2877</v>
      </c>
    </row>
    <row r="525" spans="1:4" s="969" customFormat="1" ht="11.25" customHeight="1" x14ac:dyDescent="0.2">
      <c r="A525" s="1256"/>
      <c r="B525" s="978">
        <v>300</v>
      </c>
      <c r="C525" s="978">
        <v>240</v>
      </c>
      <c r="D525" s="965" t="s">
        <v>11</v>
      </c>
    </row>
    <row r="526" spans="1:4" s="969" customFormat="1" ht="11.25" customHeight="1" x14ac:dyDescent="0.2">
      <c r="A526" s="1257" t="s">
        <v>4281</v>
      </c>
      <c r="B526" s="977">
        <v>158.69999999999999</v>
      </c>
      <c r="C526" s="977">
        <v>154.89624999999998</v>
      </c>
      <c r="D526" s="964" t="s">
        <v>4260</v>
      </c>
    </row>
    <row r="527" spans="1:4" s="969" customFormat="1" ht="11.25" customHeight="1" x14ac:dyDescent="0.2">
      <c r="A527" s="1258"/>
      <c r="B527" s="979">
        <v>158.69999999999999</v>
      </c>
      <c r="C527" s="979">
        <v>154.89624999999998</v>
      </c>
      <c r="D527" s="966" t="s">
        <v>11</v>
      </c>
    </row>
    <row r="528" spans="1:4" s="969" customFormat="1" ht="11.25" customHeight="1" x14ac:dyDescent="0.2">
      <c r="A528" s="1256" t="s">
        <v>2989</v>
      </c>
      <c r="B528" s="978">
        <v>147</v>
      </c>
      <c r="C528" s="978">
        <v>147</v>
      </c>
      <c r="D528" s="965" t="s">
        <v>2117</v>
      </c>
    </row>
    <row r="529" spans="1:4" s="969" customFormat="1" ht="11.25" customHeight="1" x14ac:dyDescent="0.2">
      <c r="A529" s="1256"/>
      <c r="B529" s="978">
        <v>147</v>
      </c>
      <c r="C529" s="978">
        <v>147</v>
      </c>
      <c r="D529" s="965" t="s">
        <v>11</v>
      </c>
    </row>
    <row r="530" spans="1:4" s="969" customFormat="1" ht="11.25" customHeight="1" x14ac:dyDescent="0.2">
      <c r="A530" s="1257" t="s">
        <v>4282</v>
      </c>
      <c r="B530" s="977">
        <v>95.9</v>
      </c>
      <c r="C530" s="977">
        <v>0</v>
      </c>
      <c r="D530" s="964" t="s">
        <v>4215</v>
      </c>
    </row>
    <row r="531" spans="1:4" s="969" customFormat="1" ht="11.25" customHeight="1" x14ac:dyDescent="0.2">
      <c r="A531" s="1258"/>
      <c r="B531" s="979">
        <v>95.9</v>
      </c>
      <c r="C531" s="979">
        <v>0</v>
      </c>
      <c r="D531" s="966" t="s">
        <v>11</v>
      </c>
    </row>
    <row r="532" spans="1:4" s="969" customFormat="1" ht="21" x14ac:dyDescent="0.2">
      <c r="A532" s="1256" t="s">
        <v>817</v>
      </c>
      <c r="B532" s="978">
        <v>350</v>
      </c>
      <c r="C532" s="978">
        <v>350</v>
      </c>
      <c r="D532" s="965" t="s">
        <v>4229</v>
      </c>
    </row>
    <row r="533" spans="1:4" s="969" customFormat="1" ht="11.25" customHeight="1" x14ac:dyDescent="0.2">
      <c r="A533" s="1256"/>
      <c r="B533" s="978">
        <v>195</v>
      </c>
      <c r="C533" s="978">
        <v>195</v>
      </c>
      <c r="D533" s="965" t="s">
        <v>622</v>
      </c>
    </row>
    <row r="534" spans="1:4" s="969" customFormat="1" ht="11.25" customHeight="1" x14ac:dyDescent="0.2">
      <c r="A534" s="1256"/>
      <c r="B534" s="978">
        <v>545</v>
      </c>
      <c r="C534" s="978">
        <v>545</v>
      </c>
      <c r="D534" s="965" t="s">
        <v>11</v>
      </c>
    </row>
    <row r="535" spans="1:4" s="969" customFormat="1" ht="11.25" customHeight="1" x14ac:dyDescent="0.2">
      <c r="A535" s="1257" t="s">
        <v>4283</v>
      </c>
      <c r="B535" s="977">
        <v>245</v>
      </c>
      <c r="C535" s="977">
        <v>242.40799999999999</v>
      </c>
      <c r="D535" s="964" t="s">
        <v>2108</v>
      </c>
    </row>
    <row r="536" spans="1:4" s="969" customFormat="1" ht="11.25" customHeight="1" x14ac:dyDescent="0.2">
      <c r="A536" s="1258"/>
      <c r="B536" s="979">
        <v>245</v>
      </c>
      <c r="C536" s="979">
        <v>242.40799999999999</v>
      </c>
      <c r="D536" s="966" t="s">
        <v>11</v>
      </c>
    </row>
    <row r="537" spans="1:4" s="969" customFormat="1" ht="11.25" customHeight="1" x14ac:dyDescent="0.2">
      <c r="A537" s="1256" t="s">
        <v>4284</v>
      </c>
      <c r="B537" s="978">
        <v>123.8</v>
      </c>
      <c r="C537" s="978">
        <v>0</v>
      </c>
      <c r="D537" s="965" t="s">
        <v>4215</v>
      </c>
    </row>
    <row r="538" spans="1:4" s="969" customFormat="1" ht="11.25" customHeight="1" x14ac:dyDescent="0.2">
      <c r="A538" s="1256"/>
      <c r="B538" s="978">
        <v>123.8</v>
      </c>
      <c r="C538" s="978">
        <v>0</v>
      </c>
      <c r="D538" s="965" t="s">
        <v>11</v>
      </c>
    </row>
    <row r="539" spans="1:4" s="969" customFormat="1" ht="11.25" customHeight="1" x14ac:dyDescent="0.2">
      <c r="A539" s="1257" t="s">
        <v>3875</v>
      </c>
      <c r="B539" s="977">
        <v>185</v>
      </c>
      <c r="C539" s="977">
        <v>185</v>
      </c>
      <c r="D539" s="964" t="s">
        <v>3874</v>
      </c>
    </row>
    <row r="540" spans="1:4" s="969" customFormat="1" ht="11.25" customHeight="1" x14ac:dyDescent="0.2">
      <c r="A540" s="1258"/>
      <c r="B540" s="979">
        <v>185</v>
      </c>
      <c r="C540" s="979">
        <v>185</v>
      </c>
      <c r="D540" s="966" t="s">
        <v>11</v>
      </c>
    </row>
    <row r="541" spans="1:4" s="969" customFormat="1" ht="11.25" customHeight="1" x14ac:dyDescent="0.2">
      <c r="A541" s="1256" t="s">
        <v>2990</v>
      </c>
      <c r="B541" s="978">
        <v>1209.9000000000001</v>
      </c>
      <c r="C541" s="978">
        <v>949.92</v>
      </c>
      <c r="D541" s="965" t="s">
        <v>4222</v>
      </c>
    </row>
    <row r="542" spans="1:4" s="969" customFormat="1" ht="11.25" customHeight="1" x14ac:dyDescent="0.2">
      <c r="A542" s="1256"/>
      <c r="B542" s="978">
        <v>1209.9000000000001</v>
      </c>
      <c r="C542" s="978">
        <v>949.92</v>
      </c>
      <c r="D542" s="965" t="s">
        <v>11</v>
      </c>
    </row>
    <row r="543" spans="1:4" s="969" customFormat="1" ht="21" x14ac:dyDescent="0.2">
      <c r="A543" s="1257" t="s">
        <v>2991</v>
      </c>
      <c r="B543" s="977">
        <v>102</v>
      </c>
      <c r="C543" s="977">
        <v>102</v>
      </c>
      <c r="D543" s="964" t="s">
        <v>2232</v>
      </c>
    </row>
    <row r="544" spans="1:4" s="969" customFormat="1" ht="21" x14ac:dyDescent="0.2">
      <c r="A544" s="1256"/>
      <c r="B544" s="978">
        <v>69.900000000000006</v>
      </c>
      <c r="C544" s="978">
        <v>69.900000000000006</v>
      </c>
      <c r="D544" s="965" t="s">
        <v>2890</v>
      </c>
    </row>
    <row r="545" spans="1:4" s="969" customFormat="1" ht="11.25" customHeight="1" x14ac:dyDescent="0.2">
      <c r="A545" s="1256"/>
      <c r="B545" s="978">
        <v>99.5</v>
      </c>
      <c r="C545" s="978">
        <v>99.5</v>
      </c>
      <c r="D545" s="965" t="s">
        <v>2933</v>
      </c>
    </row>
    <row r="546" spans="1:4" s="969" customFormat="1" ht="11.25" customHeight="1" x14ac:dyDescent="0.2">
      <c r="A546" s="1256"/>
      <c r="B546" s="978">
        <v>3497</v>
      </c>
      <c r="C546" s="978">
        <v>3497</v>
      </c>
      <c r="D546" s="965" t="s">
        <v>2108</v>
      </c>
    </row>
    <row r="547" spans="1:4" s="969" customFormat="1" ht="11.25" customHeight="1" x14ac:dyDescent="0.2">
      <c r="A547" s="1256"/>
      <c r="B547" s="978">
        <v>79.7</v>
      </c>
      <c r="C547" s="978">
        <v>79.7</v>
      </c>
      <c r="D547" s="965" t="s">
        <v>2123</v>
      </c>
    </row>
    <row r="548" spans="1:4" s="969" customFormat="1" ht="11.25" customHeight="1" x14ac:dyDescent="0.2">
      <c r="A548" s="1258"/>
      <c r="B548" s="979">
        <v>3848.1</v>
      </c>
      <c r="C548" s="979">
        <v>3848.1</v>
      </c>
      <c r="D548" s="966" t="s">
        <v>11</v>
      </c>
    </row>
    <row r="549" spans="1:4" s="969" customFormat="1" ht="11.25" customHeight="1" x14ac:dyDescent="0.2">
      <c r="A549" s="1256" t="s">
        <v>3856</v>
      </c>
      <c r="B549" s="978">
        <v>200</v>
      </c>
      <c r="C549" s="978">
        <v>200</v>
      </c>
      <c r="D549" s="965" t="s">
        <v>598</v>
      </c>
    </row>
    <row r="550" spans="1:4" s="969" customFormat="1" ht="11.25" customHeight="1" x14ac:dyDescent="0.2">
      <c r="A550" s="1256"/>
      <c r="B550" s="978">
        <v>200</v>
      </c>
      <c r="C550" s="978">
        <v>200</v>
      </c>
      <c r="D550" s="965" t="s">
        <v>11</v>
      </c>
    </row>
    <row r="551" spans="1:4" s="969" customFormat="1" ht="11.25" customHeight="1" x14ac:dyDescent="0.2">
      <c r="A551" s="1257" t="s">
        <v>618</v>
      </c>
      <c r="B551" s="977">
        <v>150</v>
      </c>
      <c r="C551" s="977">
        <v>150</v>
      </c>
      <c r="D551" s="964" t="s">
        <v>2992</v>
      </c>
    </row>
    <row r="552" spans="1:4" s="969" customFormat="1" ht="11.25" customHeight="1" x14ac:dyDescent="0.2">
      <c r="A552" s="1258"/>
      <c r="B552" s="979">
        <v>150</v>
      </c>
      <c r="C552" s="979">
        <v>150</v>
      </c>
      <c r="D552" s="966" t="s">
        <v>11</v>
      </c>
    </row>
    <row r="553" spans="1:4" s="969" customFormat="1" ht="11.25" customHeight="1" x14ac:dyDescent="0.2">
      <c r="A553" s="1256" t="s">
        <v>648</v>
      </c>
      <c r="B553" s="978">
        <v>50</v>
      </c>
      <c r="C553" s="978">
        <v>50</v>
      </c>
      <c r="D553" s="965" t="s">
        <v>646</v>
      </c>
    </row>
    <row r="554" spans="1:4" s="969" customFormat="1" ht="11.25" customHeight="1" x14ac:dyDescent="0.2">
      <c r="A554" s="1256"/>
      <c r="B554" s="978">
        <v>50</v>
      </c>
      <c r="C554" s="978">
        <v>50</v>
      </c>
      <c r="D554" s="965" t="s">
        <v>11</v>
      </c>
    </row>
    <row r="555" spans="1:4" s="969" customFormat="1" ht="11.25" customHeight="1" x14ac:dyDescent="0.2">
      <c r="A555" s="1257" t="s">
        <v>2993</v>
      </c>
      <c r="B555" s="977">
        <v>620.53</v>
      </c>
      <c r="C555" s="977">
        <v>620.53099999999995</v>
      </c>
      <c r="D555" s="964" t="s">
        <v>721</v>
      </c>
    </row>
    <row r="556" spans="1:4" s="969" customFormat="1" ht="11.25" customHeight="1" x14ac:dyDescent="0.2">
      <c r="A556" s="1258"/>
      <c r="B556" s="979">
        <v>620.53</v>
      </c>
      <c r="C556" s="979">
        <v>620.53099999999995</v>
      </c>
      <c r="D556" s="966" t="s">
        <v>11</v>
      </c>
    </row>
    <row r="557" spans="1:4" s="969" customFormat="1" ht="11.25" customHeight="1" x14ac:dyDescent="0.2">
      <c r="A557" s="1256" t="s">
        <v>3920</v>
      </c>
      <c r="B557" s="978">
        <v>190</v>
      </c>
      <c r="C557" s="978">
        <v>190</v>
      </c>
      <c r="D557" s="965" t="s">
        <v>4285</v>
      </c>
    </row>
    <row r="558" spans="1:4" s="969" customFormat="1" ht="11.25" customHeight="1" x14ac:dyDescent="0.2">
      <c r="A558" s="1256"/>
      <c r="B558" s="978">
        <v>190</v>
      </c>
      <c r="C558" s="978">
        <v>190</v>
      </c>
      <c r="D558" s="965" t="s">
        <v>11</v>
      </c>
    </row>
    <row r="559" spans="1:4" s="969" customFormat="1" ht="11.25" customHeight="1" x14ac:dyDescent="0.2">
      <c r="A559" s="1257" t="s">
        <v>847</v>
      </c>
      <c r="B559" s="977">
        <v>400</v>
      </c>
      <c r="C559" s="977">
        <v>400</v>
      </c>
      <c r="D559" s="964" t="s">
        <v>2874</v>
      </c>
    </row>
    <row r="560" spans="1:4" s="969" customFormat="1" ht="11.25" customHeight="1" x14ac:dyDescent="0.2">
      <c r="A560" s="1256"/>
      <c r="B560" s="978">
        <v>800</v>
      </c>
      <c r="C560" s="978">
        <v>800</v>
      </c>
      <c r="D560" s="965" t="s">
        <v>4228</v>
      </c>
    </row>
    <row r="561" spans="1:4" s="969" customFormat="1" ht="21" x14ac:dyDescent="0.2">
      <c r="A561" s="1256"/>
      <c r="B561" s="978">
        <v>200</v>
      </c>
      <c r="C561" s="978">
        <v>200</v>
      </c>
      <c r="D561" s="965" t="s">
        <v>4229</v>
      </c>
    </row>
    <row r="562" spans="1:4" s="969" customFormat="1" ht="11.25" customHeight="1" x14ac:dyDescent="0.2">
      <c r="A562" s="1258"/>
      <c r="B562" s="979">
        <v>1400</v>
      </c>
      <c r="C562" s="979">
        <v>1400</v>
      </c>
      <c r="D562" s="966" t="s">
        <v>11</v>
      </c>
    </row>
    <row r="563" spans="1:4" s="969" customFormat="1" ht="11.25" customHeight="1" x14ac:dyDescent="0.2">
      <c r="A563" s="1256" t="s">
        <v>848</v>
      </c>
      <c r="B563" s="978">
        <v>4000</v>
      </c>
      <c r="C563" s="978">
        <v>4000</v>
      </c>
      <c r="D563" s="965" t="s">
        <v>622</v>
      </c>
    </row>
    <row r="564" spans="1:4" s="969" customFormat="1" ht="11.25" customHeight="1" x14ac:dyDescent="0.2">
      <c r="A564" s="1256"/>
      <c r="B564" s="978">
        <v>4000</v>
      </c>
      <c r="C564" s="978">
        <v>4000</v>
      </c>
      <c r="D564" s="965" t="s">
        <v>11</v>
      </c>
    </row>
    <row r="565" spans="1:4" s="969" customFormat="1" ht="11.25" customHeight="1" x14ac:dyDescent="0.2">
      <c r="A565" s="1257" t="s">
        <v>2994</v>
      </c>
      <c r="B565" s="977">
        <v>140</v>
      </c>
      <c r="C565" s="977">
        <v>140</v>
      </c>
      <c r="D565" s="964" t="s">
        <v>2874</v>
      </c>
    </row>
    <row r="566" spans="1:4" s="969" customFormat="1" ht="21" x14ac:dyDescent="0.2">
      <c r="A566" s="1256"/>
      <c r="B566" s="978">
        <v>42</v>
      </c>
      <c r="C566" s="978">
        <v>42</v>
      </c>
      <c r="D566" s="965" t="s">
        <v>4229</v>
      </c>
    </row>
    <row r="567" spans="1:4" s="969" customFormat="1" ht="11.25" customHeight="1" x14ac:dyDescent="0.2">
      <c r="A567" s="1258"/>
      <c r="B567" s="979">
        <v>182</v>
      </c>
      <c r="C567" s="979">
        <v>182</v>
      </c>
      <c r="D567" s="966" t="s">
        <v>11</v>
      </c>
    </row>
    <row r="568" spans="1:4" s="969" customFormat="1" ht="11.25" customHeight="1" x14ac:dyDescent="0.2">
      <c r="A568" s="1256" t="s">
        <v>2995</v>
      </c>
      <c r="B568" s="978">
        <v>400</v>
      </c>
      <c r="C568" s="978">
        <v>400</v>
      </c>
      <c r="D568" s="965" t="s">
        <v>2874</v>
      </c>
    </row>
    <row r="569" spans="1:4" s="969" customFormat="1" ht="11.25" customHeight="1" x14ac:dyDescent="0.2">
      <c r="A569" s="1256"/>
      <c r="B569" s="978">
        <v>400</v>
      </c>
      <c r="C569" s="978">
        <v>400</v>
      </c>
      <c r="D569" s="965" t="s">
        <v>11</v>
      </c>
    </row>
    <row r="570" spans="1:4" s="969" customFormat="1" ht="11.25" customHeight="1" x14ac:dyDescent="0.2">
      <c r="A570" s="1257" t="s">
        <v>600</v>
      </c>
      <c r="B570" s="977">
        <v>200</v>
      </c>
      <c r="C570" s="977">
        <v>200</v>
      </c>
      <c r="D570" s="964" t="s">
        <v>598</v>
      </c>
    </row>
    <row r="571" spans="1:4" s="969" customFormat="1" ht="11.25" customHeight="1" x14ac:dyDescent="0.2">
      <c r="A571" s="1258"/>
      <c r="B571" s="979">
        <v>200</v>
      </c>
      <c r="C571" s="979">
        <v>200</v>
      </c>
      <c r="D571" s="966" t="s">
        <v>11</v>
      </c>
    </row>
    <row r="572" spans="1:4" s="969" customFormat="1" ht="11.25" customHeight="1" x14ac:dyDescent="0.2">
      <c r="A572" s="1256" t="s">
        <v>3939</v>
      </c>
      <c r="B572" s="978">
        <v>150</v>
      </c>
      <c r="C572" s="978">
        <v>150</v>
      </c>
      <c r="D572" s="965" t="s">
        <v>670</v>
      </c>
    </row>
    <row r="573" spans="1:4" s="969" customFormat="1" ht="11.25" customHeight="1" x14ac:dyDescent="0.2">
      <c r="A573" s="1256"/>
      <c r="B573" s="978">
        <v>150</v>
      </c>
      <c r="C573" s="978">
        <v>150</v>
      </c>
      <c r="D573" s="965" t="s">
        <v>11</v>
      </c>
    </row>
    <row r="574" spans="1:4" s="969" customFormat="1" ht="11.25" customHeight="1" x14ac:dyDescent="0.2">
      <c r="A574" s="1257" t="s">
        <v>558</v>
      </c>
      <c r="B574" s="977">
        <v>127.5</v>
      </c>
      <c r="C574" s="977">
        <v>127.30500000000001</v>
      </c>
      <c r="D574" s="964" t="s">
        <v>2116</v>
      </c>
    </row>
    <row r="575" spans="1:4" s="969" customFormat="1" ht="11.25" customHeight="1" x14ac:dyDescent="0.2">
      <c r="A575" s="1258"/>
      <c r="B575" s="979">
        <v>127.5</v>
      </c>
      <c r="C575" s="979">
        <v>127.30500000000001</v>
      </c>
      <c r="D575" s="966" t="s">
        <v>11</v>
      </c>
    </row>
    <row r="576" spans="1:4" s="969" customFormat="1" ht="11.25" customHeight="1" x14ac:dyDescent="0.2">
      <c r="A576" s="1256" t="s">
        <v>4286</v>
      </c>
      <c r="B576" s="978">
        <v>400</v>
      </c>
      <c r="C576" s="978">
        <v>400</v>
      </c>
      <c r="D576" s="965" t="s">
        <v>2874</v>
      </c>
    </row>
    <row r="577" spans="1:4" s="969" customFormat="1" ht="11.25" customHeight="1" x14ac:dyDescent="0.2">
      <c r="A577" s="1256"/>
      <c r="B577" s="978">
        <v>400</v>
      </c>
      <c r="C577" s="978">
        <v>400</v>
      </c>
      <c r="D577" s="965" t="s">
        <v>11</v>
      </c>
    </row>
    <row r="578" spans="1:4" s="969" customFormat="1" ht="21" x14ac:dyDescent="0.2">
      <c r="A578" s="1257" t="s">
        <v>2996</v>
      </c>
      <c r="B578" s="977">
        <v>54</v>
      </c>
      <c r="C578" s="977">
        <v>54</v>
      </c>
      <c r="D578" s="964" t="s">
        <v>2232</v>
      </c>
    </row>
    <row r="579" spans="1:4" s="969" customFormat="1" ht="11.25" customHeight="1" x14ac:dyDescent="0.2">
      <c r="A579" s="1256"/>
      <c r="B579" s="978">
        <v>831</v>
      </c>
      <c r="C579" s="978">
        <v>831</v>
      </c>
      <c r="D579" s="965" t="s">
        <v>2108</v>
      </c>
    </row>
    <row r="580" spans="1:4" s="969" customFormat="1" ht="11.25" customHeight="1" x14ac:dyDescent="0.2">
      <c r="A580" s="1258"/>
      <c r="B580" s="979">
        <v>885</v>
      </c>
      <c r="C580" s="979">
        <v>885</v>
      </c>
      <c r="D580" s="966" t="s">
        <v>11</v>
      </c>
    </row>
    <row r="581" spans="1:4" s="969" customFormat="1" ht="11.25" customHeight="1" x14ac:dyDescent="0.2">
      <c r="A581" s="1256" t="s">
        <v>4287</v>
      </c>
      <c r="B581" s="978">
        <v>50</v>
      </c>
      <c r="C581" s="978">
        <v>50</v>
      </c>
      <c r="D581" s="965" t="s">
        <v>2116</v>
      </c>
    </row>
    <row r="582" spans="1:4" s="969" customFormat="1" ht="11.25" customHeight="1" x14ac:dyDescent="0.2">
      <c r="A582" s="1256"/>
      <c r="B582" s="978">
        <v>50</v>
      </c>
      <c r="C582" s="978">
        <v>50</v>
      </c>
      <c r="D582" s="965" t="s">
        <v>11</v>
      </c>
    </row>
    <row r="583" spans="1:4" s="969" customFormat="1" ht="11.25" customHeight="1" x14ac:dyDescent="0.2">
      <c r="A583" s="1257" t="s">
        <v>4288</v>
      </c>
      <c r="B583" s="977">
        <v>250</v>
      </c>
      <c r="C583" s="977">
        <v>250</v>
      </c>
      <c r="D583" s="964" t="s">
        <v>2874</v>
      </c>
    </row>
    <row r="584" spans="1:4" s="969" customFormat="1" ht="11.25" customHeight="1" x14ac:dyDescent="0.2">
      <c r="A584" s="1258"/>
      <c r="B584" s="979">
        <v>250</v>
      </c>
      <c r="C584" s="979">
        <v>250</v>
      </c>
      <c r="D584" s="966" t="s">
        <v>11</v>
      </c>
    </row>
    <row r="585" spans="1:4" s="969" customFormat="1" ht="11.25" customHeight="1" x14ac:dyDescent="0.2">
      <c r="A585" s="1256" t="s">
        <v>4289</v>
      </c>
      <c r="B585" s="978">
        <v>600</v>
      </c>
      <c r="C585" s="978">
        <v>400</v>
      </c>
      <c r="D585" s="965" t="s">
        <v>2874</v>
      </c>
    </row>
    <row r="586" spans="1:4" s="969" customFormat="1" ht="11.25" customHeight="1" x14ac:dyDescent="0.2">
      <c r="A586" s="1256"/>
      <c r="B586" s="978">
        <v>600</v>
      </c>
      <c r="C586" s="978">
        <v>400</v>
      </c>
      <c r="D586" s="965" t="s">
        <v>11</v>
      </c>
    </row>
    <row r="587" spans="1:4" s="969" customFormat="1" ht="11.25" customHeight="1" x14ac:dyDescent="0.2">
      <c r="A587" s="1257" t="s">
        <v>4290</v>
      </c>
      <c r="B587" s="977">
        <v>50</v>
      </c>
      <c r="C587" s="977">
        <v>50</v>
      </c>
      <c r="D587" s="964" t="s">
        <v>2874</v>
      </c>
    </row>
    <row r="588" spans="1:4" s="969" customFormat="1" ht="11.25" customHeight="1" x14ac:dyDescent="0.2">
      <c r="A588" s="1258"/>
      <c r="B588" s="979">
        <v>50</v>
      </c>
      <c r="C588" s="979">
        <v>50</v>
      </c>
      <c r="D588" s="966" t="s">
        <v>11</v>
      </c>
    </row>
    <row r="589" spans="1:4" s="969" customFormat="1" ht="11.25" customHeight="1" x14ac:dyDescent="0.2">
      <c r="A589" s="1256" t="s">
        <v>2997</v>
      </c>
      <c r="B589" s="978">
        <v>115.38</v>
      </c>
      <c r="C589" s="978">
        <v>115.375</v>
      </c>
      <c r="D589" s="965" t="s">
        <v>2877</v>
      </c>
    </row>
    <row r="590" spans="1:4" s="969" customFormat="1" ht="11.25" customHeight="1" x14ac:dyDescent="0.2">
      <c r="A590" s="1256"/>
      <c r="B590" s="978">
        <v>343.20000000000005</v>
      </c>
      <c r="C590" s="978">
        <v>343.19400000000002</v>
      </c>
      <c r="D590" s="965" t="s">
        <v>2254</v>
      </c>
    </row>
    <row r="591" spans="1:4" s="969" customFormat="1" ht="11.25" customHeight="1" x14ac:dyDescent="0.2">
      <c r="A591" s="1256"/>
      <c r="B591" s="978">
        <v>458.58000000000004</v>
      </c>
      <c r="C591" s="978">
        <v>458.56900000000002</v>
      </c>
      <c r="D591" s="965" t="s">
        <v>11</v>
      </c>
    </row>
    <row r="592" spans="1:4" s="969" customFormat="1" ht="11.25" customHeight="1" x14ac:dyDescent="0.2">
      <c r="A592" s="1257" t="s">
        <v>4291</v>
      </c>
      <c r="B592" s="977">
        <v>150</v>
      </c>
      <c r="C592" s="977">
        <v>150</v>
      </c>
      <c r="D592" s="964" t="s">
        <v>2116</v>
      </c>
    </row>
    <row r="593" spans="1:4" s="969" customFormat="1" ht="11.25" customHeight="1" x14ac:dyDescent="0.2">
      <c r="A593" s="1258"/>
      <c r="B593" s="979">
        <v>150</v>
      </c>
      <c r="C593" s="979">
        <v>150</v>
      </c>
      <c r="D593" s="966" t="s">
        <v>11</v>
      </c>
    </row>
    <row r="594" spans="1:4" s="969" customFormat="1" ht="11.25" customHeight="1" x14ac:dyDescent="0.2">
      <c r="A594" s="1256" t="s">
        <v>4292</v>
      </c>
      <c r="B594" s="978">
        <v>1627</v>
      </c>
      <c r="C594" s="978">
        <v>1627</v>
      </c>
      <c r="D594" s="965" t="s">
        <v>2108</v>
      </c>
    </row>
    <row r="595" spans="1:4" s="969" customFormat="1" ht="11.25" customHeight="1" x14ac:dyDescent="0.2">
      <c r="A595" s="1256"/>
      <c r="B595" s="978">
        <v>2283</v>
      </c>
      <c r="C595" s="978">
        <v>2283</v>
      </c>
      <c r="D595" s="965" t="s">
        <v>3465</v>
      </c>
    </row>
    <row r="596" spans="1:4" s="969" customFormat="1" ht="11.25" customHeight="1" x14ac:dyDescent="0.2">
      <c r="A596" s="1256"/>
      <c r="B596" s="978">
        <v>3910</v>
      </c>
      <c r="C596" s="978">
        <v>3910</v>
      </c>
      <c r="D596" s="965" t="s">
        <v>11</v>
      </c>
    </row>
    <row r="597" spans="1:4" s="969" customFormat="1" ht="11.25" customHeight="1" x14ac:dyDescent="0.2">
      <c r="A597" s="1257" t="s">
        <v>2998</v>
      </c>
      <c r="B597" s="977">
        <v>150</v>
      </c>
      <c r="C597" s="977">
        <v>150</v>
      </c>
      <c r="D597" s="964" t="s">
        <v>2116</v>
      </c>
    </row>
    <row r="598" spans="1:4" s="969" customFormat="1" ht="11.25" customHeight="1" x14ac:dyDescent="0.2">
      <c r="A598" s="1258"/>
      <c r="B598" s="979">
        <v>150</v>
      </c>
      <c r="C598" s="979">
        <v>150</v>
      </c>
      <c r="D598" s="966" t="s">
        <v>11</v>
      </c>
    </row>
    <row r="599" spans="1:4" s="969" customFormat="1" ht="11.25" customHeight="1" x14ac:dyDescent="0.2">
      <c r="A599" s="1257" t="s">
        <v>2999</v>
      </c>
      <c r="B599" s="977">
        <v>2346.88</v>
      </c>
      <c r="C599" s="977">
        <v>2346.88</v>
      </c>
      <c r="D599" s="964" t="s">
        <v>1882</v>
      </c>
    </row>
    <row r="600" spans="1:4" s="969" customFormat="1" ht="11.25" customHeight="1" x14ac:dyDescent="0.2">
      <c r="A600" s="1258"/>
      <c r="B600" s="979">
        <v>2346.88</v>
      </c>
      <c r="C600" s="979">
        <v>2346.88</v>
      </c>
      <c r="D600" s="966" t="s">
        <v>11</v>
      </c>
    </row>
    <row r="601" spans="1:4" s="969" customFormat="1" ht="11.25" customHeight="1" x14ac:dyDescent="0.2">
      <c r="A601" s="1257" t="s">
        <v>572</v>
      </c>
      <c r="B601" s="977">
        <v>50</v>
      </c>
      <c r="C601" s="977">
        <v>50</v>
      </c>
      <c r="D601" s="964" t="s">
        <v>568</v>
      </c>
    </row>
    <row r="602" spans="1:4" s="969" customFormat="1" ht="11.25" customHeight="1" x14ac:dyDescent="0.2">
      <c r="A602" s="1256"/>
      <c r="B602" s="978">
        <v>100</v>
      </c>
      <c r="C602" s="978">
        <v>100</v>
      </c>
      <c r="D602" s="965" t="s">
        <v>570</v>
      </c>
    </row>
    <row r="603" spans="1:4" s="969" customFormat="1" ht="11.25" customHeight="1" x14ac:dyDescent="0.2">
      <c r="A603" s="1258"/>
      <c r="B603" s="979">
        <v>150</v>
      </c>
      <c r="C603" s="979">
        <v>150</v>
      </c>
      <c r="D603" s="966" t="s">
        <v>11</v>
      </c>
    </row>
    <row r="604" spans="1:4" s="969" customFormat="1" ht="11.25" customHeight="1" x14ac:dyDescent="0.2">
      <c r="A604" s="1256" t="s">
        <v>3905</v>
      </c>
      <c r="B604" s="978">
        <v>15.25</v>
      </c>
      <c r="C604" s="978">
        <v>15.25</v>
      </c>
      <c r="D604" s="965" t="s">
        <v>638</v>
      </c>
    </row>
    <row r="605" spans="1:4" s="969" customFormat="1" ht="11.25" customHeight="1" x14ac:dyDescent="0.2">
      <c r="A605" s="1256"/>
      <c r="B605" s="978">
        <v>15.25</v>
      </c>
      <c r="C605" s="978">
        <v>15.25</v>
      </c>
      <c r="D605" s="965" t="s">
        <v>11</v>
      </c>
    </row>
    <row r="606" spans="1:4" s="969" customFormat="1" ht="11.25" customHeight="1" x14ac:dyDescent="0.2">
      <c r="A606" s="1257" t="s">
        <v>3000</v>
      </c>
      <c r="B606" s="977">
        <v>497.7</v>
      </c>
      <c r="C606" s="977">
        <v>497.7</v>
      </c>
      <c r="D606" s="964" t="s">
        <v>2254</v>
      </c>
    </row>
    <row r="607" spans="1:4" s="969" customFormat="1" ht="11.25" customHeight="1" x14ac:dyDescent="0.2">
      <c r="A607" s="1258"/>
      <c r="B607" s="979">
        <v>497.7</v>
      </c>
      <c r="C607" s="979">
        <v>497.7</v>
      </c>
      <c r="D607" s="966" t="s">
        <v>11</v>
      </c>
    </row>
    <row r="608" spans="1:4" s="969" customFormat="1" ht="11.25" customHeight="1" x14ac:dyDescent="0.2">
      <c r="A608" s="1256" t="s">
        <v>4293</v>
      </c>
      <c r="B608" s="978">
        <v>123.8</v>
      </c>
      <c r="C608" s="978">
        <v>0</v>
      </c>
      <c r="D608" s="965" t="s">
        <v>4215</v>
      </c>
    </row>
    <row r="609" spans="1:4" s="969" customFormat="1" ht="11.25" customHeight="1" x14ac:dyDescent="0.2">
      <c r="A609" s="1256"/>
      <c r="B609" s="978">
        <v>123.8</v>
      </c>
      <c r="C609" s="978">
        <v>0</v>
      </c>
      <c r="D609" s="965" t="s">
        <v>11</v>
      </c>
    </row>
    <row r="610" spans="1:4" s="969" customFormat="1" ht="11.25" customHeight="1" x14ac:dyDescent="0.2">
      <c r="A610" s="1257" t="s">
        <v>3001</v>
      </c>
      <c r="B610" s="977">
        <v>450</v>
      </c>
      <c r="C610" s="977">
        <v>450</v>
      </c>
      <c r="D610" s="964" t="s">
        <v>2874</v>
      </c>
    </row>
    <row r="611" spans="1:4" s="969" customFormat="1" ht="21" x14ac:dyDescent="0.2">
      <c r="A611" s="1256"/>
      <c r="B611" s="978">
        <v>25.5</v>
      </c>
      <c r="C611" s="978">
        <v>25.5</v>
      </c>
      <c r="D611" s="965" t="s">
        <v>4229</v>
      </c>
    </row>
    <row r="612" spans="1:4" s="969" customFormat="1" ht="11.25" customHeight="1" x14ac:dyDescent="0.2">
      <c r="A612" s="1258"/>
      <c r="B612" s="979">
        <v>475.5</v>
      </c>
      <c r="C612" s="979">
        <v>475.5</v>
      </c>
      <c r="D612" s="966" t="s">
        <v>11</v>
      </c>
    </row>
    <row r="613" spans="1:4" s="969" customFormat="1" ht="11.25" customHeight="1" x14ac:dyDescent="0.2">
      <c r="A613" s="1256" t="s">
        <v>627</v>
      </c>
      <c r="B613" s="978">
        <v>195</v>
      </c>
      <c r="C613" s="978">
        <v>0</v>
      </c>
      <c r="D613" s="965" t="s">
        <v>622</v>
      </c>
    </row>
    <row r="614" spans="1:4" s="969" customFormat="1" ht="11.25" customHeight="1" x14ac:dyDescent="0.2">
      <c r="A614" s="1256"/>
      <c r="B614" s="978">
        <v>195</v>
      </c>
      <c r="C614" s="978">
        <v>0</v>
      </c>
      <c r="D614" s="965" t="s">
        <v>11</v>
      </c>
    </row>
    <row r="615" spans="1:4" s="969" customFormat="1" ht="11.25" customHeight="1" x14ac:dyDescent="0.2">
      <c r="A615" s="1257" t="s">
        <v>3002</v>
      </c>
      <c r="B615" s="977">
        <v>100</v>
      </c>
      <c r="C615" s="977">
        <v>100</v>
      </c>
      <c r="D615" s="964" t="s">
        <v>2874</v>
      </c>
    </row>
    <row r="616" spans="1:4" s="969" customFormat="1" ht="11.25" customHeight="1" x14ac:dyDescent="0.2">
      <c r="A616" s="1258"/>
      <c r="B616" s="979">
        <v>100</v>
      </c>
      <c r="C616" s="979">
        <v>100</v>
      </c>
      <c r="D616" s="966" t="s">
        <v>11</v>
      </c>
    </row>
    <row r="617" spans="1:4" s="969" customFormat="1" ht="11.25" customHeight="1" x14ac:dyDescent="0.2">
      <c r="A617" s="1256" t="s">
        <v>4294</v>
      </c>
      <c r="B617" s="978">
        <v>80</v>
      </c>
      <c r="C617" s="978">
        <v>80</v>
      </c>
      <c r="D617" s="965" t="s">
        <v>2116</v>
      </c>
    </row>
    <row r="618" spans="1:4" s="969" customFormat="1" ht="11.25" customHeight="1" x14ac:dyDescent="0.2">
      <c r="A618" s="1256"/>
      <c r="B618" s="978">
        <v>80</v>
      </c>
      <c r="C618" s="978">
        <v>80</v>
      </c>
      <c r="D618" s="965" t="s">
        <v>11</v>
      </c>
    </row>
    <row r="619" spans="1:4" s="969" customFormat="1" ht="11.25" customHeight="1" x14ac:dyDescent="0.2">
      <c r="A619" s="1257" t="s">
        <v>3817</v>
      </c>
      <c r="B619" s="977">
        <v>75</v>
      </c>
      <c r="C619" s="977">
        <v>75</v>
      </c>
      <c r="D619" s="964" t="s">
        <v>570</v>
      </c>
    </row>
    <row r="620" spans="1:4" s="969" customFormat="1" ht="11.25" customHeight="1" x14ac:dyDescent="0.2">
      <c r="A620" s="1258"/>
      <c r="B620" s="979">
        <v>75</v>
      </c>
      <c r="C620" s="979">
        <v>75</v>
      </c>
      <c r="D620" s="966" t="s">
        <v>11</v>
      </c>
    </row>
    <row r="621" spans="1:4" s="969" customFormat="1" ht="21" x14ac:dyDescent="0.2">
      <c r="A621" s="1256" t="s">
        <v>3003</v>
      </c>
      <c r="B621" s="978">
        <v>60</v>
      </c>
      <c r="C621" s="978">
        <v>60</v>
      </c>
      <c r="D621" s="965" t="s">
        <v>2232</v>
      </c>
    </row>
    <row r="622" spans="1:4" s="969" customFormat="1" ht="11.25" customHeight="1" x14ac:dyDescent="0.2">
      <c r="A622" s="1256"/>
      <c r="B622" s="978">
        <v>588</v>
      </c>
      <c r="C622" s="978">
        <v>588</v>
      </c>
      <c r="D622" s="965" t="s">
        <v>2108</v>
      </c>
    </row>
    <row r="623" spans="1:4" s="969" customFormat="1" ht="11.25" customHeight="1" x14ac:dyDescent="0.2">
      <c r="A623" s="1256"/>
      <c r="B623" s="978">
        <v>648</v>
      </c>
      <c r="C623" s="978">
        <v>648</v>
      </c>
      <c r="D623" s="965" t="s">
        <v>11</v>
      </c>
    </row>
    <row r="624" spans="1:4" s="969" customFormat="1" ht="11.25" customHeight="1" x14ac:dyDescent="0.2">
      <c r="A624" s="1257" t="s">
        <v>3004</v>
      </c>
      <c r="B624" s="977">
        <v>75</v>
      </c>
      <c r="C624" s="977">
        <v>75</v>
      </c>
      <c r="D624" s="964" t="s">
        <v>2874</v>
      </c>
    </row>
    <row r="625" spans="1:4" s="969" customFormat="1" ht="11.25" customHeight="1" x14ac:dyDescent="0.2">
      <c r="A625" s="1256"/>
      <c r="B625" s="978">
        <v>50</v>
      </c>
      <c r="C625" s="978">
        <v>50</v>
      </c>
      <c r="D625" s="965" t="s">
        <v>622</v>
      </c>
    </row>
    <row r="626" spans="1:4" s="969" customFormat="1" ht="11.25" customHeight="1" x14ac:dyDescent="0.2">
      <c r="A626" s="1258"/>
      <c r="B626" s="979">
        <v>125</v>
      </c>
      <c r="C626" s="979">
        <v>125</v>
      </c>
      <c r="D626" s="966" t="s">
        <v>11</v>
      </c>
    </row>
    <row r="627" spans="1:4" s="969" customFormat="1" ht="11.25" customHeight="1" x14ac:dyDescent="0.2">
      <c r="A627" s="1256" t="s">
        <v>3921</v>
      </c>
      <c r="B627" s="978">
        <v>150</v>
      </c>
      <c r="C627" s="978">
        <v>150</v>
      </c>
      <c r="D627" s="965" t="s">
        <v>4295</v>
      </c>
    </row>
    <row r="628" spans="1:4" s="969" customFormat="1" ht="11.25" customHeight="1" x14ac:dyDescent="0.2">
      <c r="A628" s="1256"/>
      <c r="B628" s="978">
        <v>150</v>
      </c>
      <c r="C628" s="978">
        <v>150</v>
      </c>
      <c r="D628" s="965" t="s">
        <v>11</v>
      </c>
    </row>
    <row r="629" spans="1:4" s="969" customFormat="1" ht="21" x14ac:dyDescent="0.2">
      <c r="A629" s="1257" t="s">
        <v>5013</v>
      </c>
      <c r="B629" s="977">
        <v>39</v>
      </c>
      <c r="C629" s="977">
        <v>39</v>
      </c>
      <c r="D629" s="964" t="s">
        <v>2118</v>
      </c>
    </row>
    <row r="630" spans="1:4" s="969" customFormat="1" ht="11.25" customHeight="1" x14ac:dyDescent="0.2">
      <c r="A630" s="1258"/>
      <c r="B630" s="979">
        <v>39</v>
      </c>
      <c r="C630" s="979">
        <v>39</v>
      </c>
      <c r="D630" s="966" t="s">
        <v>11</v>
      </c>
    </row>
    <row r="631" spans="1:4" s="969" customFormat="1" ht="11.25" customHeight="1" x14ac:dyDescent="0.2">
      <c r="A631" s="1256" t="s">
        <v>3005</v>
      </c>
      <c r="B631" s="978">
        <v>2487</v>
      </c>
      <c r="C631" s="978">
        <v>2487</v>
      </c>
      <c r="D631" s="965" t="s">
        <v>2108</v>
      </c>
    </row>
    <row r="632" spans="1:4" s="969" customFormat="1" ht="11.25" customHeight="1" x14ac:dyDescent="0.2">
      <c r="A632" s="1256"/>
      <c r="B632" s="978">
        <v>2487</v>
      </c>
      <c r="C632" s="978">
        <v>2487</v>
      </c>
      <c r="D632" s="965" t="s">
        <v>11</v>
      </c>
    </row>
    <row r="633" spans="1:4" s="969" customFormat="1" ht="11.25" customHeight="1" x14ac:dyDescent="0.2">
      <c r="A633" s="1257" t="s">
        <v>3922</v>
      </c>
      <c r="B633" s="977">
        <v>180</v>
      </c>
      <c r="C633" s="977">
        <v>180</v>
      </c>
      <c r="D633" s="964" t="s">
        <v>4296</v>
      </c>
    </row>
    <row r="634" spans="1:4" s="969" customFormat="1" ht="11.25" customHeight="1" x14ac:dyDescent="0.2">
      <c r="A634" s="1258"/>
      <c r="B634" s="979">
        <v>180</v>
      </c>
      <c r="C634" s="979">
        <v>180</v>
      </c>
      <c r="D634" s="966" t="s">
        <v>11</v>
      </c>
    </row>
    <row r="635" spans="1:4" s="969" customFormat="1" ht="11.25" customHeight="1" x14ac:dyDescent="0.2">
      <c r="A635" s="1256" t="s">
        <v>3006</v>
      </c>
      <c r="B635" s="978">
        <v>128.63</v>
      </c>
      <c r="C635" s="978">
        <v>128.63200000000001</v>
      </c>
      <c r="D635" s="965" t="s">
        <v>725</v>
      </c>
    </row>
    <row r="636" spans="1:4" s="969" customFormat="1" ht="11.25" customHeight="1" x14ac:dyDescent="0.2">
      <c r="A636" s="1256"/>
      <c r="B636" s="978">
        <v>6496.75</v>
      </c>
      <c r="C636" s="978">
        <v>6496.746000000001</v>
      </c>
      <c r="D636" s="965" t="s">
        <v>721</v>
      </c>
    </row>
    <row r="637" spans="1:4" s="969" customFormat="1" ht="11.25" customHeight="1" x14ac:dyDescent="0.2">
      <c r="A637" s="1256"/>
      <c r="B637" s="978">
        <v>6625.38</v>
      </c>
      <c r="C637" s="978">
        <v>6625.3780000000006</v>
      </c>
      <c r="D637" s="965" t="s">
        <v>11</v>
      </c>
    </row>
    <row r="638" spans="1:4" s="969" customFormat="1" ht="11.25" customHeight="1" x14ac:dyDescent="0.2">
      <c r="A638" s="1257" t="s">
        <v>4297</v>
      </c>
      <c r="B638" s="977">
        <v>247</v>
      </c>
      <c r="C638" s="977">
        <v>246.148</v>
      </c>
      <c r="D638" s="964" t="s">
        <v>4260</v>
      </c>
    </row>
    <row r="639" spans="1:4" s="969" customFormat="1" ht="11.25" customHeight="1" x14ac:dyDescent="0.2">
      <c r="A639" s="1258"/>
      <c r="B639" s="979">
        <v>247</v>
      </c>
      <c r="C639" s="979">
        <v>246.148</v>
      </c>
      <c r="D639" s="966" t="s">
        <v>11</v>
      </c>
    </row>
    <row r="640" spans="1:4" s="969" customFormat="1" ht="11.25" customHeight="1" x14ac:dyDescent="0.2">
      <c r="A640" s="1256" t="s">
        <v>3923</v>
      </c>
      <c r="B640" s="978">
        <v>196.98</v>
      </c>
      <c r="C640" s="978">
        <v>191.96899999999999</v>
      </c>
      <c r="D640" s="965" t="s">
        <v>4028</v>
      </c>
    </row>
    <row r="641" spans="1:4" s="969" customFormat="1" ht="11.25" customHeight="1" x14ac:dyDescent="0.2">
      <c r="A641" s="1256"/>
      <c r="B641" s="978">
        <v>196.98</v>
      </c>
      <c r="C641" s="978">
        <v>191.96899999999999</v>
      </c>
      <c r="D641" s="965" t="s">
        <v>11</v>
      </c>
    </row>
    <row r="642" spans="1:4" s="969" customFormat="1" ht="11.25" customHeight="1" x14ac:dyDescent="0.2">
      <c r="A642" s="1257" t="s">
        <v>4298</v>
      </c>
      <c r="B642" s="977">
        <v>101.6</v>
      </c>
      <c r="C642" s="977">
        <v>0</v>
      </c>
      <c r="D642" s="964" t="s">
        <v>4215</v>
      </c>
    </row>
    <row r="643" spans="1:4" s="969" customFormat="1" ht="11.25" customHeight="1" x14ac:dyDescent="0.2">
      <c r="A643" s="1258"/>
      <c r="B643" s="979">
        <v>101.6</v>
      </c>
      <c r="C643" s="979">
        <v>0</v>
      </c>
      <c r="D643" s="966" t="s">
        <v>11</v>
      </c>
    </row>
    <row r="644" spans="1:4" s="969" customFormat="1" ht="11.25" customHeight="1" x14ac:dyDescent="0.2">
      <c r="A644" s="1256" t="s">
        <v>3008</v>
      </c>
      <c r="B644" s="978">
        <v>83.5</v>
      </c>
      <c r="C644" s="978">
        <v>83.5</v>
      </c>
      <c r="D644" s="965" t="s">
        <v>2877</v>
      </c>
    </row>
    <row r="645" spans="1:4" s="969" customFormat="1" ht="11.25" customHeight="1" x14ac:dyDescent="0.2">
      <c r="A645" s="1256"/>
      <c r="B645" s="978">
        <v>83.5</v>
      </c>
      <c r="C645" s="978">
        <v>83.5</v>
      </c>
      <c r="D645" s="965" t="s">
        <v>11</v>
      </c>
    </row>
    <row r="646" spans="1:4" s="969" customFormat="1" ht="11.25" customHeight="1" x14ac:dyDescent="0.2">
      <c r="A646" s="1257" t="s">
        <v>3009</v>
      </c>
      <c r="B646" s="977">
        <v>227.3</v>
      </c>
      <c r="C646" s="977">
        <v>169.94800000000001</v>
      </c>
      <c r="D646" s="964" t="s">
        <v>4299</v>
      </c>
    </row>
    <row r="647" spans="1:4" s="969" customFormat="1" ht="11.25" customHeight="1" x14ac:dyDescent="0.2">
      <c r="A647" s="1258"/>
      <c r="B647" s="979">
        <v>227.3</v>
      </c>
      <c r="C647" s="979">
        <v>169.94800000000001</v>
      </c>
      <c r="D647" s="966" t="s">
        <v>11</v>
      </c>
    </row>
    <row r="648" spans="1:4" s="969" customFormat="1" ht="11.25" customHeight="1" x14ac:dyDescent="0.2">
      <c r="A648" s="1256" t="s">
        <v>3881</v>
      </c>
      <c r="B648" s="978">
        <v>190</v>
      </c>
      <c r="C648" s="978">
        <v>190</v>
      </c>
      <c r="D648" s="965" t="s">
        <v>622</v>
      </c>
    </row>
    <row r="649" spans="1:4" s="969" customFormat="1" ht="11.25" customHeight="1" x14ac:dyDescent="0.2">
      <c r="A649" s="1256"/>
      <c r="B649" s="978">
        <v>190</v>
      </c>
      <c r="C649" s="978">
        <v>190</v>
      </c>
      <c r="D649" s="965" t="s">
        <v>11</v>
      </c>
    </row>
    <row r="650" spans="1:4" s="969" customFormat="1" ht="11.25" customHeight="1" x14ac:dyDescent="0.2">
      <c r="A650" s="1257" t="s">
        <v>4300</v>
      </c>
      <c r="B650" s="977">
        <v>200</v>
      </c>
      <c r="C650" s="977">
        <v>200</v>
      </c>
      <c r="D650" s="964" t="s">
        <v>2874</v>
      </c>
    </row>
    <row r="651" spans="1:4" s="969" customFormat="1" ht="11.25" customHeight="1" x14ac:dyDescent="0.2">
      <c r="A651" s="1258"/>
      <c r="B651" s="979">
        <v>200</v>
      </c>
      <c r="C651" s="979">
        <v>200</v>
      </c>
      <c r="D651" s="966" t="s">
        <v>11</v>
      </c>
    </row>
    <row r="652" spans="1:4" s="969" customFormat="1" ht="11.25" customHeight="1" x14ac:dyDescent="0.2">
      <c r="A652" s="1256" t="s">
        <v>3010</v>
      </c>
      <c r="B652" s="978">
        <v>160.22</v>
      </c>
      <c r="C652" s="978">
        <v>160.22300000000001</v>
      </c>
      <c r="D652" s="965" t="s">
        <v>725</v>
      </c>
    </row>
    <row r="653" spans="1:4" s="969" customFormat="1" ht="11.25" customHeight="1" x14ac:dyDescent="0.2">
      <c r="A653" s="1256"/>
      <c r="B653" s="978">
        <v>4540.03</v>
      </c>
      <c r="C653" s="978">
        <v>4540.0339999999997</v>
      </c>
      <c r="D653" s="965" t="s">
        <v>721</v>
      </c>
    </row>
    <row r="654" spans="1:4" s="969" customFormat="1" ht="11.25" customHeight="1" x14ac:dyDescent="0.2">
      <c r="A654" s="1256"/>
      <c r="B654" s="978">
        <v>4700.26</v>
      </c>
      <c r="C654" s="978">
        <v>4700.2569999999996</v>
      </c>
      <c r="D654" s="965" t="s">
        <v>11</v>
      </c>
    </row>
    <row r="655" spans="1:4" s="969" customFormat="1" ht="11.25" customHeight="1" x14ac:dyDescent="0.2">
      <c r="A655" s="1257" t="s">
        <v>3857</v>
      </c>
      <c r="B655" s="977">
        <v>100</v>
      </c>
      <c r="C655" s="977">
        <v>100</v>
      </c>
      <c r="D655" s="964" t="s">
        <v>598</v>
      </c>
    </row>
    <row r="656" spans="1:4" s="969" customFormat="1" ht="11.25" customHeight="1" x14ac:dyDescent="0.2">
      <c r="A656" s="1258"/>
      <c r="B656" s="979">
        <v>100</v>
      </c>
      <c r="C656" s="979">
        <v>100</v>
      </c>
      <c r="D656" s="966" t="s">
        <v>11</v>
      </c>
    </row>
    <row r="657" spans="1:4" s="969" customFormat="1" ht="11.25" customHeight="1" x14ac:dyDescent="0.2">
      <c r="A657" s="1256" t="s">
        <v>3011</v>
      </c>
      <c r="B657" s="978">
        <v>8869</v>
      </c>
      <c r="C657" s="978">
        <v>8869</v>
      </c>
      <c r="D657" s="965" t="s">
        <v>2947</v>
      </c>
    </row>
    <row r="658" spans="1:4" s="969" customFormat="1" ht="11.25" customHeight="1" x14ac:dyDescent="0.2">
      <c r="A658" s="1256"/>
      <c r="B658" s="978">
        <v>8869</v>
      </c>
      <c r="C658" s="978">
        <v>8869</v>
      </c>
      <c r="D658" s="965" t="s">
        <v>11</v>
      </c>
    </row>
    <row r="659" spans="1:4" s="969" customFormat="1" ht="11.25" customHeight="1" x14ac:dyDescent="0.2">
      <c r="A659" s="1257" t="s">
        <v>849</v>
      </c>
      <c r="B659" s="977">
        <v>227</v>
      </c>
      <c r="C659" s="977">
        <v>227</v>
      </c>
      <c r="D659" s="964" t="s">
        <v>2874</v>
      </c>
    </row>
    <row r="660" spans="1:4" s="969" customFormat="1" ht="11.25" customHeight="1" x14ac:dyDescent="0.2">
      <c r="A660" s="1258"/>
      <c r="B660" s="979">
        <v>227</v>
      </c>
      <c r="C660" s="979">
        <v>227</v>
      </c>
      <c r="D660" s="966" t="s">
        <v>11</v>
      </c>
    </row>
    <row r="661" spans="1:4" s="969" customFormat="1" ht="11.25" customHeight="1" x14ac:dyDescent="0.2">
      <c r="A661" s="1256" t="s">
        <v>3012</v>
      </c>
      <c r="B661" s="978">
        <v>5580.44</v>
      </c>
      <c r="C661" s="978">
        <v>5566.9380000000001</v>
      </c>
      <c r="D661" s="965" t="s">
        <v>721</v>
      </c>
    </row>
    <row r="662" spans="1:4" s="969" customFormat="1" ht="11.25" customHeight="1" x14ac:dyDescent="0.2">
      <c r="A662" s="1256"/>
      <c r="B662" s="978">
        <v>5580.44</v>
      </c>
      <c r="C662" s="978">
        <v>5566.9380000000001</v>
      </c>
      <c r="D662" s="965" t="s">
        <v>11</v>
      </c>
    </row>
    <row r="663" spans="1:4" s="969" customFormat="1" ht="11.25" customHeight="1" x14ac:dyDescent="0.2">
      <c r="A663" s="1257" t="s">
        <v>3013</v>
      </c>
      <c r="B663" s="977">
        <v>2984.9</v>
      </c>
      <c r="C663" s="977">
        <v>2973.5419999999999</v>
      </c>
      <c r="D663" s="964" t="s">
        <v>721</v>
      </c>
    </row>
    <row r="664" spans="1:4" s="969" customFormat="1" ht="11.25" customHeight="1" x14ac:dyDescent="0.2">
      <c r="A664" s="1258"/>
      <c r="B664" s="979">
        <v>2984.9</v>
      </c>
      <c r="C664" s="979">
        <v>2973.5419999999999</v>
      </c>
      <c r="D664" s="966" t="s">
        <v>11</v>
      </c>
    </row>
    <row r="665" spans="1:4" s="969" customFormat="1" ht="11.25" customHeight="1" x14ac:dyDescent="0.2">
      <c r="A665" s="1256" t="s">
        <v>5013</v>
      </c>
      <c r="B665" s="978">
        <v>90</v>
      </c>
      <c r="C665" s="978">
        <v>90</v>
      </c>
      <c r="D665" s="965" t="s">
        <v>862</v>
      </c>
    </row>
    <row r="666" spans="1:4" s="969" customFormat="1" ht="11.25" customHeight="1" x14ac:dyDescent="0.2">
      <c r="A666" s="1256"/>
      <c r="B666" s="978">
        <v>90</v>
      </c>
      <c r="C666" s="978">
        <v>90</v>
      </c>
      <c r="D666" s="965" t="s">
        <v>11</v>
      </c>
    </row>
    <row r="667" spans="1:4" s="969" customFormat="1" ht="11.25" customHeight="1" x14ac:dyDescent="0.2">
      <c r="A667" s="1257" t="s">
        <v>3014</v>
      </c>
      <c r="B667" s="977">
        <v>400</v>
      </c>
      <c r="C667" s="977">
        <v>400</v>
      </c>
      <c r="D667" s="964" t="s">
        <v>2874</v>
      </c>
    </row>
    <row r="668" spans="1:4" s="969" customFormat="1" ht="11.25" customHeight="1" x14ac:dyDescent="0.2">
      <c r="A668" s="1256"/>
      <c r="B668" s="978">
        <v>200</v>
      </c>
      <c r="C668" s="978">
        <v>200</v>
      </c>
      <c r="D668" s="965" t="s">
        <v>622</v>
      </c>
    </row>
    <row r="669" spans="1:4" s="969" customFormat="1" ht="11.25" customHeight="1" x14ac:dyDescent="0.2">
      <c r="A669" s="1258"/>
      <c r="B669" s="979">
        <v>600</v>
      </c>
      <c r="C669" s="979">
        <v>600</v>
      </c>
      <c r="D669" s="966" t="s">
        <v>11</v>
      </c>
    </row>
    <row r="670" spans="1:4" s="969" customFormat="1" ht="11.25" customHeight="1" x14ac:dyDescent="0.2">
      <c r="A670" s="1256" t="s">
        <v>850</v>
      </c>
      <c r="B670" s="978">
        <v>700</v>
      </c>
      <c r="C670" s="978">
        <v>700</v>
      </c>
      <c r="D670" s="965" t="s">
        <v>4228</v>
      </c>
    </row>
    <row r="671" spans="1:4" s="969" customFormat="1" ht="11.25" customHeight="1" x14ac:dyDescent="0.2">
      <c r="A671" s="1256"/>
      <c r="B671" s="978">
        <v>700</v>
      </c>
      <c r="C671" s="978">
        <v>700</v>
      </c>
      <c r="D671" s="965" t="s">
        <v>11</v>
      </c>
    </row>
    <row r="672" spans="1:4" s="969" customFormat="1" ht="21" x14ac:dyDescent="0.2">
      <c r="A672" s="1257" t="s">
        <v>3015</v>
      </c>
      <c r="B672" s="977">
        <v>135</v>
      </c>
      <c r="C672" s="977">
        <v>135</v>
      </c>
      <c r="D672" s="964" t="s">
        <v>2232</v>
      </c>
    </row>
    <row r="673" spans="1:4" s="969" customFormat="1" ht="11.25" customHeight="1" x14ac:dyDescent="0.2">
      <c r="A673" s="1256"/>
      <c r="B673" s="978">
        <v>1243</v>
      </c>
      <c r="C673" s="978">
        <v>1243</v>
      </c>
      <c r="D673" s="965" t="s">
        <v>2108</v>
      </c>
    </row>
    <row r="674" spans="1:4" s="969" customFormat="1" ht="11.25" customHeight="1" x14ac:dyDescent="0.2">
      <c r="A674" s="1258"/>
      <c r="B674" s="979">
        <v>1378</v>
      </c>
      <c r="C674" s="979">
        <v>1378</v>
      </c>
      <c r="D674" s="966" t="s">
        <v>11</v>
      </c>
    </row>
    <row r="675" spans="1:4" s="969" customFormat="1" ht="11.25" customHeight="1" x14ac:dyDescent="0.2">
      <c r="A675" s="1256" t="s">
        <v>4301</v>
      </c>
      <c r="B675" s="978">
        <v>575</v>
      </c>
      <c r="C675" s="978">
        <v>575</v>
      </c>
      <c r="D675" s="965" t="s">
        <v>2874</v>
      </c>
    </row>
    <row r="676" spans="1:4" s="969" customFormat="1" ht="11.25" customHeight="1" x14ac:dyDescent="0.2">
      <c r="A676" s="1256"/>
      <c r="B676" s="978">
        <v>575</v>
      </c>
      <c r="C676" s="978">
        <v>575</v>
      </c>
      <c r="D676" s="965" t="s">
        <v>11</v>
      </c>
    </row>
    <row r="677" spans="1:4" s="969" customFormat="1" ht="11.25" customHeight="1" x14ac:dyDescent="0.2">
      <c r="A677" s="1257" t="s">
        <v>4302</v>
      </c>
      <c r="B677" s="977">
        <v>58.5</v>
      </c>
      <c r="C677" s="977">
        <v>58.5</v>
      </c>
      <c r="D677" s="964" t="s">
        <v>2874</v>
      </c>
    </row>
    <row r="678" spans="1:4" s="969" customFormat="1" ht="11.25" customHeight="1" x14ac:dyDescent="0.2">
      <c r="A678" s="1258"/>
      <c r="B678" s="979">
        <v>58.5</v>
      </c>
      <c r="C678" s="979">
        <v>58.5</v>
      </c>
      <c r="D678" s="966" t="s">
        <v>11</v>
      </c>
    </row>
    <row r="679" spans="1:4" s="969" customFormat="1" ht="11.25" customHeight="1" x14ac:dyDescent="0.2">
      <c r="A679" s="1256" t="s">
        <v>3016</v>
      </c>
      <c r="B679" s="978">
        <v>58</v>
      </c>
      <c r="C679" s="978">
        <v>58</v>
      </c>
      <c r="D679" s="965" t="s">
        <v>2874</v>
      </c>
    </row>
    <row r="680" spans="1:4" s="969" customFormat="1" ht="11.25" customHeight="1" x14ac:dyDescent="0.2">
      <c r="A680" s="1256"/>
      <c r="B680" s="978">
        <v>100</v>
      </c>
      <c r="C680" s="978">
        <v>100</v>
      </c>
      <c r="D680" s="965" t="s">
        <v>622</v>
      </c>
    </row>
    <row r="681" spans="1:4" s="969" customFormat="1" ht="11.25" customHeight="1" x14ac:dyDescent="0.2">
      <c r="A681" s="1256"/>
      <c r="B681" s="978">
        <v>158</v>
      </c>
      <c r="C681" s="978">
        <v>158</v>
      </c>
      <c r="D681" s="965" t="s">
        <v>11</v>
      </c>
    </row>
    <row r="682" spans="1:4" s="969" customFormat="1" ht="11.25" customHeight="1" x14ac:dyDescent="0.2">
      <c r="A682" s="1257" t="s">
        <v>4303</v>
      </c>
      <c r="B682" s="977">
        <v>490</v>
      </c>
      <c r="C682" s="977">
        <v>490</v>
      </c>
      <c r="D682" s="964" t="s">
        <v>4260</v>
      </c>
    </row>
    <row r="683" spans="1:4" s="969" customFormat="1" ht="11.25" customHeight="1" x14ac:dyDescent="0.2">
      <c r="A683" s="1258"/>
      <c r="B683" s="979">
        <v>490</v>
      </c>
      <c r="C683" s="979">
        <v>490</v>
      </c>
      <c r="D683" s="966" t="s">
        <v>11</v>
      </c>
    </row>
    <row r="684" spans="1:4" s="969" customFormat="1" ht="11.25" customHeight="1" x14ac:dyDescent="0.2">
      <c r="A684" s="1256" t="s">
        <v>851</v>
      </c>
      <c r="B684" s="978">
        <v>350</v>
      </c>
      <c r="C684" s="978">
        <v>350</v>
      </c>
      <c r="D684" s="965" t="s">
        <v>622</v>
      </c>
    </row>
    <row r="685" spans="1:4" s="969" customFormat="1" ht="11.25" customHeight="1" x14ac:dyDescent="0.2">
      <c r="A685" s="1256"/>
      <c r="B685" s="978">
        <v>350</v>
      </c>
      <c r="C685" s="978">
        <v>350</v>
      </c>
      <c r="D685" s="965" t="s">
        <v>11</v>
      </c>
    </row>
    <row r="686" spans="1:4" s="969" customFormat="1" ht="11.25" customHeight="1" x14ac:dyDescent="0.2">
      <c r="A686" s="1257" t="s">
        <v>3017</v>
      </c>
      <c r="B686" s="977">
        <v>400</v>
      </c>
      <c r="C686" s="977">
        <v>400</v>
      </c>
      <c r="D686" s="964" t="s">
        <v>2874</v>
      </c>
    </row>
    <row r="687" spans="1:4" s="969" customFormat="1" ht="11.25" customHeight="1" x14ac:dyDescent="0.2">
      <c r="A687" s="1258"/>
      <c r="B687" s="979">
        <v>400</v>
      </c>
      <c r="C687" s="979">
        <v>400</v>
      </c>
      <c r="D687" s="966" t="s">
        <v>11</v>
      </c>
    </row>
    <row r="688" spans="1:4" s="969" customFormat="1" ht="11.25" customHeight="1" x14ac:dyDescent="0.2">
      <c r="A688" s="1257" t="s">
        <v>3018</v>
      </c>
      <c r="B688" s="977">
        <v>100</v>
      </c>
      <c r="C688" s="977">
        <v>100</v>
      </c>
      <c r="D688" s="964" t="s">
        <v>622</v>
      </c>
    </row>
    <row r="689" spans="1:4" s="969" customFormat="1" ht="11.25" customHeight="1" x14ac:dyDescent="0.2">
      <c r="A689" s="1258"/>
      <c r="B689" s="979">
        <v>100</v>
      </c>
      <c r="C689" s="979">
        <v>100</v>
      </c>
      <c r="D689" s="966" t="s">
        <v>11</v>
      </c>
    </row>
    <row r="690" spans="1:4" s="969" customFormat="1" ht="11.25" customHeight="1" x14ac:dyDescent="0.2">
      <c r="A690" s="1257" t="s">
        <v>852</v>
      </c>
      <c r="B690" s="977">
        <v>400</v>
      </c>
      <c r="C690" s="977">
        <v>400</v>
      </c>
      <c r="D690" s="964" t="s">
        <v>2874</v>
      </c>
    </row>
    <row r="691" spans="1:4" s="969" customFormat="1" ht="11.25" customHeight="1" x14ac:dyDescent="0.2">
      <c r="A691" s="1258"/>
      <c r="B691" s="979">
        <v>400</v>
      </c>
      <c r="C691" s="979">
        <v>400</v>
      </c>
      <c r="D691" s="966" t="s">
        <v>11</v>
      </c>
    </row>
    <row r="692" spans="1:4" s="969" customFormat="1" ht="11.25" customHeight="1" x14ac:dyDescent="0.2">
      <c r="A692" s="1256" t="s">
        <v>3882</v>
      </c>
      <c r="B692" s="978">
        <v>150</v>
      </c>
      <c r="C692" s="978">
        <v>150</v>
      </c>
      <c r="D692" s="965" t="s">
        <v>622</v>
      </c>
    </row>
    <row r="693" spans="1:4" s="969" customFormat="1" ht="11.25" customHeight="1" x14ac:dyDescent="0.2">
      <c r="A693" s="1256"/>
      <c r="B693" s="978">
        <v>150</v>
      </c>
      <c r="C693" s="978">
        <v>150</v>
      </c>
      <c r="D693" s="965" t="s">
        <v>11</v>
      </c>
    </row>
    <row r="694" spans="1:4" s="969" customFormat="1" ht="11.25" customHeight="1" x14ac:dyDescent="0.2">
      <c r="A694" s="1257" t="s">
        <v>652</v>
      </c>
      <c r="B694" s="977">
        <v>30</v>
      </c>
      <c r="C694" s="977">
        <v>30</v>
      </c>
      <c r="D694" s="964" t="s">
        <v>650</v>
      </c>
    </row>
    <row r="695" spans="1:4" s="969" customFormat="1" ht="11.25" customHeight="1" x14ac:dyDescent="0.2">
      <c r="A695" s="1258"/>
      <c r="B695" s="979">
        <v>30</v>
      </c>
      <c r="C695" s="979">
        <v>30</v>
      </c>
      <c r="D695" s="966" t="s">
        <v>11</v>
      </c>
    </row>
    <row r="696" spans="1:4" s="969" customFormat="1" ht="21" x14ac:dyDescent="0.2">
      <c r="A696" s="1256" t="s">
        <v>3019</v>
      </c>
      <c r="B696" s="978">
        <v>250</v>
      </c>
      <c r="C696" s="978">
        <v>250</v>
      </c>
      <c r="D696" s="965" t="s">
        <v>2232</v>
      </c>
    </row>
    <row r="697" spans="1:4" s="969" customFormat="1" ht="11.25" customHeight="1" x14ac:dyDescent="0.2">
      <c r="A697" s="1256"/>
      <c r="B697" s="978">
        <v>2278</v>
      </c>
      <c r="C697" s="978">
        <v>2278</v>
      </c>
      <c r="D697" s="965" t="s">
        <v>2108</v>
      </c>
    </row>
    <row r="698" spans="1:4" s="969" customFormat="1" ht="11.25" customHeight="1" x14ac:dyDescent="0.2">
      <c r="A698" s="1256"/>
      <c r="B698" s="978">
        <v>2528</v>
      </c>
      <c r="C698" s="978">
        <v>2528</v>
      </c>
      <c r="D698" s="965" t="s">
        <v>11</v>
      </c>
    </row>
    <row r="699" spans="1:4" s="969" customFormat="1" ht="11.25" customHeight="1" x14ac:dyDescent="0.2">
      <c r="A699" s="1257" t="s">
        <v>818</v>
      </c>
      <c r="B699" s="977">
        <v>30</v>
      </c>
      <c r="C699" s="977">
        <v>30</v>
      </c>
      <c r="D699" s="964" t="s">
        <v>622</v>
      </c>
    </row>
    <row r="700" spans="1:4" s="969" customFormat="1" ht="11.25" customHeight="1" x14ac:dyDescent="0.2">
      <c r="A700" s="1258"/>
      <c r="B700" s="979">
        <v>30</v>
      </c>
      <c r="C700" s="979">
        <v>30</v>
      </c>
      <c r="D700" s="966" t="s">
        <v>11</v>
      </c>
    </row>
    <row r="701" spans="1:4" s="969" customFormat="1" ht="11.25" customHeight="1" x14ac:dyDescent="0.2">
      <c r="A701" s="1256" t="s">
        <v>3020</v>
      </c>
      <c r="B701" s="978">
        <v>68</v>
      </c>
      <c r="C701" s="978">
        <v>68</v>
      </c>
      <c r="D701" s="965" t="s">
        <v>2110</v>
      </c>
    </row>
    <row r="702" spans="1:4" s="969" customFormat="1" ht="11.25" customHeight="1" x14ac:dyDescent="0.2">
      <c r="A702" s="1256"/>
      <c r="B702" s="978">
        <v>68</v>
      </c>
      <c r="C702" s="978">
        <v>68</v>
      </c>
      <c r="D702" s="965" t="s">
        <v>11</v>
      </c>
    </row>
    <row r="703" spans="1:4" s="969" customFormat="1" ht="11.25" customHeight="1" x14ac:dyDescent="0.2">
      <c r="A703" s="1257" t="s">
        <v>3021</v>
      </c>
      <c r="B703" s="977">
        <v>393.4</v>
      </c>
      <c r="C703" s="977">
        <v>393.4</v>
      </c>
      <c r="D703" s="964" t="s">
        <v>2874</v>
      </c>
    </row>
    <row r="704" spans="1:4" s="969" customFormat="1" ht="11.25" customHeight="1" x14ac:dyDescent="0.2">
      <c r="A704" s="1258"/>
      <c r="B704" s="979">
        <v>393.4</v>
      </c>
      <c r="C704" s="979">
        <v>393.4</v>
      </c>
      <c r="D704" s="966" t="s">
        <v>11</v>
      </c>
    </row>
    <row r="705" spans="1:4" s="969" customFormat="1" ht="11.25" customHeight="1" x14ac:dyDescent="0.2">
      <c r="A705" s="1256" t="s">
        <v>628</v>
      </c>
      <c r="B705" s="978">
        <v>4000</v>
      </c>
      <c r="C705" s="978">
        <v>4000</v>
      </c>
      <c r="D705" s="965" t="s">
        <v>4228</v>
      </c>
    </row>
    <row r="706" spans="1:4" s="969" customFormat="1" ht="11.25" customHeight="1" x14ac:dyDescent="0.2">
      <c r="A706" s="1256"/>
      <c r="B706" s="978">
        <v>250</v>
      </c>
      <c r="C706" s="978">
        <v>250</v>
      </c>
      <c r="D706" s="965" t="s">
        <v>622</v>
      </c>
    </row>
    <row r="707" spans="1:4" s="969" customFormat="1" ht="11.25" customHeight="1" x14ac:dyDescent="0.2">
      <c r="A707" s="1256"/>
      <c r="B707" s="978">
        <v>4250</v>
      </c>
      <c r="C707" s="978">
        <v>4250</v>
      </c>
      <c r="D707" s="965" t="s">
        <v>11</v>
      </c>
    </row>
    <row r="708" spans="1:4" s="969" customFormat="1" ht="11.25" customHeight="1" x14ac:dyDescent="0.2">
      <c r="A708" s="1257" t="s">
        <v>3022</v>
      </c>
      <c r="B708" s="977">
        <v>205</v>
      </c>
      <c r="C708" s="977">
        <v>205</v>
      </c>
      <c r="D708" s="964" t="s">
        <v>2874</v>
      </c>
    </row>
    <row r="709" spans="1:4" s="969" customFormat="1" ht="11.25" customHeight="1" x14ac:dyDescent="0.2">
      <c r="A709" s="1258"/>
      <c r="B709" s="979">
        <v>205</v>
      </c>
      <c r="C709" s="979">
        <v>205</v>
      </c>
      <c r="D709" s="966" t="s">
        <v>11</v>
      </c>
    </row>
    <row r="710" spans="1:4" s="969" customFormat="1" ht="11.25" customHeight="1" x14ac:dyDescent="0.2">
      <c r="A710" s="1256" t="s">
        <v>819</v>
      </c>
      <c r="B710" s="978">
        <v>400</v>
      </c>
      <c r="C710" s="978">
        <v>400</v>
      </c>
      <c r="D710" s="965" t="s">
        <v>2874</v>
      </c>
    </row>
    <row r="711" spans="1:4" s="969" customFormat="1" ht="11.25" customHeight="1" x14ac:dyDescent="0.2">
      <c r="A711" s="1256"/>
      <c r="B711" s="978">
        <v>4000</v>
      </c>
      <c r="C711" s="978">
        <v>4000</v>
      </c>
      <c r="D711" s="965" t="s">
        <v>4228</v>
      </c>
    </row>
    <row r="712" spans="1:4" s="969" customFormat="1" ht="21" x14ac:dyDescent="0.2">
      <c r="A712" s="1256"/>
      <c r="B712" s="978">
        <v>150</v>
      </c>
      <c r="C712" s="978">
        <v>150</v>
      </c>
      <c r="D712" s="965" t="s">
        <v>4229</v>
      </c>
    </row>
    <row r="713" spans="1:4" s="969" customFormat="1" ht="11.25" customHeight="1" x14ac:dyDescent="0.2">
      <c r="A713" s="1256"/>
      <c r="B713" s="978">
        <v>4550</v>
      </c>
      <c r="C713" s="978">
        <v>4550</v>
      </c>
      <c r="D713" s="965" t="s">
        <v>11</v>
      </c>
    </row>
    <row r="714" spans="1:4" s="969" customFormat="1" ht="11.25" customHeight="1" x14ac:dyDescent="0.2">
      <c r="A714" s="1257" t="s">
        <v>3023</v>
      </c>
      <c r="B714" s="977">
        <v>300</v>
      </c>
      <c r="C714" s="977">
        <v>300</v>
      </c>
      <c r="D714" s="964" t="s">
        <v>2874</v>
      </c>
    </row>
    <row r="715" spans="1:4" s="969" customFormat="1" ht="11.25" customHeight="1" x14ac:dyDescent="0.2">
      <c r="A715" s="1258"/>
      <c r="B715" s="979">
        <v>300</v>
      </c>
      <c r="C715" s="979">
        <v>300</v>
      </c>
      <c r="D715" s="966" t="s">
        <v>11</v>
      </c>
    </row>
    <row r="716" spans="1:4" s="969" customFormat="1" ht="11.25" customHeight="1" x14ac:dyDescent="0.2">
      <c r="A716" s="1256" t="s">
        <v>3024</v>
      </c>
      <c r="B716" s="978">
        <v>400</v>
      </c>
      <c r="C716" s="978">
        <v>400</v>
      </c>
      <c r="D716" s="965" t="s">
        <v>2874</v>
      </c>
    </row>
    <row r="717" spans="1:4" s="969" customFormat="1" ht="11.25" customHeight="1" x14ac:dyDescent="0.2">
      <c r="A717" s="1256"/>
      <c r="B717" s="978">
        <v>400</v>
      </c>
      <c r="C717" s="978">
        <v>400</v>
      </c>
      <c r="D717" s="965" t="s">
        <v>11</v>
      </c>
    </row>
    <row r="718" spans="1:4" s="969" customFormat="1" ht="11.25" customHeight="1" x14ac:dyDescent="0.2">
      <c r="A718" s="1257" t="s">
        <v>3025</v>
      </c>
      <c r="B718" s="977">
        <v>400</v>
      </c>
      <c r="C718" s="977">
        <v>400</v>
      </c>
      <c r="D718" s="964" t="s">
        <v>2874</v>
      </c>
    </row>
    <row r="719" spans="1:4" s="969" customFormat="1" ht="11.25" customHeight="1" x14ac:dyDescent="0.2">
      <c r="A719" s="1258"/>
      <c r="B719" s="979">
        <v>400</v>
      </c>
      <c r="C719" s="979">
        <v>400</v>
      </c>
      <c r="D719" s="966" t="s">
        <v>11</v>
      </c>
    </row>
    <row r="720" spans="1:4" s="969" customFormat="1" ht="11.25" customHeight="1" x14ac:dyDescent="0.2">
      <c r="A720" s="1256" t="s">
        <v>3026</v>
      </c>
      <c r="B720" s="978">
        <v>463</v>
      </c>
      <c r="C720" s="978">
        <v>463</v>
      </c>
      <c r="D720" s="965" t="s">
        <v>2108</v>
      </c>
    </row>
    <row r="721" spans="1:4" s="969" customFormat="1" ht="11.25" customHeight="1" x14ac:dyDescent="0.2">
      <c r="A721" s="1256"/>
      <c r="B721" s="978">
        <v>463</v>
      </c>
      <c r="C721" s="978">
        <v>463</v>
      </c>
      <c r="D721" s="965" t="s">
        <v>11</v>
      </c>
    </row>
    <row r="722" spans="1:4" s="969" customFormat="1" ht="11.25" customHeight="1" x14ac:dyDescent="0.2">
      <c r="A722" s="1257" t="s">
        <v>4304</v>
      </c>
      <c r="B722" s="977">
        <v>54</v>
      </c>
      <c r="C722" s="977">
        <v>54</v>
      </c>
      <c r="D722" s="964" t="s">
        <v>2874</v>
      </c>
    </row>
    <row r="723" spans="1:4" s="969" customFormat="1" ht="11.25" customHeight="1" x14ac:dyDescent="0.2">
      <c r="A723" s="1258"/>
      <c r="B723" s="979">
        <v>54</v>
      </c>
      <c r="C723" s="979">
        <v>54</v>
      </c>
      <c r="D723" s="966" t="s">
        <v>11</v>
      </c>
    </row>
    <row r="724" spans="1:4" s="969" customFormat="1" ht="11.25" customHeight="1" x14ac:dyDescent="0.2">
      <c r="A724" s="1256" t="s">
        <v>453</v>
      </c>
      <c r="B724" s="978">
        <v>300</v>
      </c>
      <c r="C724" s="978">
        <v>225.00360999999998</v>
      </c>
      <c r="D724" s="965" t="s">
        <v>452</v>
      </c>
    </row>
    <row r="725" spans="1:4" s="969" customFormat="1" ht="11.25" customHeight="1" x14ac:dyDescent="0.2">
      <c r="A725" s="1256"/>
      <c r="B725" s="978">
        <v>300</v>
      </c>
      <c r="C725" s="978">
        <v>225.00360999999998</v>
      </c>
      <c r="D725" s="965" t="s">
        <v>11</v>
      </c>
    </row>
    <row r="726" spans="1:4" s="969" customFormat="1" ht="11.25" customHeight="1" x14ac:dyDescent="0.2">
      <c r="A726" s="1257" t="s">
        <v>610</v>
      </c>
      <c r="B726" s="977">
        <v>450</v>
      </c>
      <c r="C726" s="977">
        <v>300</v>
      </c>
      <c r="D726" s="964" t="s">
        <v>4244</v>
      </c>
    </row>
    <row r="727" spans="1:4" s="969" customFormat="1" ht="11.25" customHeight="1" x14ac:dyDescent="0.2">
      <c r="A727" s="1258"/>
      <c r="B727" s="979">
        <v>450</v>
      </c>
      <c r="C727" s="979">
        <v>300</v>
      </c>
      <c r="D727" s="966" t="s">
        <v>11</v>
      </c>
    </row>
    <row r="728" spans="1:4" s="969" customFormat="1" ht="11.25" customHeight="1" x14ac:dyDescent="0.2">
      <c r="A728" s="1256" t="s">
        <v>3027</v>
      </c>
      <c r="B728" s="978">
        <v>160.79</v>
      </c>
      <c r="C728" s="978">
        <v>160.792</v>
      </c>
      <c r="D728" s="965" t="s">
        <v>725</v>
      </c>
    </row>
    <row r="729" spans="1:4" s="969" customFormat="1" ht="11.25" customHeight="1" x14ac:dyDescent="0.2">
      <c r="A729" s="1256"/>
      <c r="B729" s="978">
        <v>11253.099999999999</v>
      </c>
      <c r="C729" s="978">
        <v>11253.091</v>
      </c>
      <c r="D729" s="965" t="s">
        <v>721</v>
      </c>
    </row>
    <row r="730" spans="1:4" s="969" customFormat="1" ht="11.25" customHeight="1" x14ac:dyDescent="0.2">
      <c r="A730" s="1256"/>
      <c r="B730" s="978">
        <v>11413.89</v>
      </c>
      <c r="C730" s="978">
        <v>11413.883</v>
      </c>
      <c r="D730" s="965" t="s">
        <v>11</v>
      </c>
    </row>
    <row r="731" spans="1:4" s="969" customFormat="1" ht="11.25" customHeight="1" x14ac:dyDescent="0.2">
      <c r="A731" s="1257" t="s">
        <v>3818</v>
      </c>
      <c r="B731" s="977">
        <v>190</v>
      </c>
      <c r="C731" s="977">
        <v>190</v>
      </c>
      <c r="D731" s="964" t="s">
        <v>570</v>
      </c>
    </row>
    <row r="732" spans="1:4" s="969" customFormat="1" ht="11.25" customHeight="1" x14ac:dyDescent="0.2">
      <c r="A732" s="1258"/>
      <c r="B732" s="979">
        <v>190</v>
      </c>
      <c r="C732" s="979">
        <v>190</v>
      </c>
      <c r="D732" s="966" t="s">
        <v>11</v>
      </c>
    </row>
    <row r="733" spans="1:4" s="969" customFormat="1" ht="11.25" customHeight="1" x14ac:dyDescent="0.2">
      <c r="A733" s="1257" t="s">
        <v>792</v>
      </c>
      <c r="B733" s="977">
        <v>500</v>
      </c>
      <c r="C733" s="977">
        <v>500</v>
      </c>
      <c r="D733" s="964" t="s">
        <v>3851</v>
      </c>
    </row>
    <row r="734" spans="1:4" s="969" customFormat="1" ht="11.25" customHeight="1" x14ac:dyDescent="0.2">
      <c r="A734" s="1258"/>
      <c r="B734" s="979">
        <v>500</v>
      </c>
      <c r="C734" s="979">
        <v>500</v>
      </c>
      <c r="D734" s="966" t="s">
        <v>11</v>
      </c>
    </row>
    <row r="735" spans="1:4" s="969" customFormat="1" ht="11.25" customHeight="1" x14ac:dyDescent="0.2">
      <c r="A735" s="1257" t="s">
        <v>4305</v>
      </c>
      <c r="B735" s="977">
        <v>244.5</v>
      </c>
      <c r="C735" s="977">
        <v>195.6</v>
      </c>
      <c r="D735" s="964" t="s">
        <v>2877</v>
      </c>
    </row>
    <row r="736" spans="1:4" s="969" customFormat="1" ht="11.25" customHeight="1" x14ac:dyDescent="0.2">
      <c r="A736" s="1256"/>
      <c r="B736" s="978">
        <v>208.6</v>
      </c>
      <c r="C736" s="978">
        <v>62.7</v>
      </c>
      <c r="D736" s="965" t="s">
        <v>4215</v>
      </c>
    </row>
    <row r="737" spans="1:4" s="969" customFormat="1" ht="11.25" customHeight="1" x14ac:dyDescent="0.2">
      <c r="A737" s="1258"/>
      <c r="B737" s="979">
        <v>453.1</v>
      </c>
      <c r="C737" s="979">
        <v>258.3</v>
      </c>
      <c r="D737" s="966" t="s">
        <v>11</v>
      </c>
    </row>
    <row r="738" spans="1:4" s="969" customFormat="1" ht="11.25" customHeight="1" x14ac:dyDescent="0.2">
      <c r="A738" s="1256" t="s">
        <v>3028</v>
      </c>
      <c r="B738" s="978">
        <v>150</v>
      </c>
      <c r="C738" s="978">
        <v>0</v>
      </c>
      <c r="D738" s="965" t="s">
        <v>2877</v>
      </c>
    </row>
    <row r="739" spans="1:4" s="969" customFormat="1" ht="11.25" customHeight="1" x14ac:dyDescent="0.2">
      <c r="A739" s="1256"/>
      <c r="B739" s="978">
        <v>150</v>
      </c>
      <c r="C739" s="978">
        <v>0</v>
      </c>
      <c r="D739" s="965" t="s">
        <v>11</v>
      </c>
    </row>
    <row r="740" spans="1:4" s="969" customFormat="1" ht="11.25" customHeight="1" x14ac:dyDescent="0.2">
      <c r="A740" s="1257" t="s">
        <v>4306</v>
      </c>
      <c r="B740" s="977">
        <v>82.9</v>
      </c>
      <c r="C740" s="977">
        <v>41.45</v>
      </c>
      <c r="D740" s="964" t="s">
        <v>4215</v>
      </c>
    </row>
    <row r="741" spans="1:4" s="969" customFormat="1" ht="11.25" customHeight="1" x14ac:dyDescent="0.2">
      <c r="A741" s="1258"/>
      <c r="B741" s="979">
        <v>82.9</v>
      </c>
      <c r="C741" s="979">
        <v>41.45</v>
      </c>
      <c r="D741" s="966" t="s">
        <v>11</v>
      </c>
    </row>
    <row r="742" spans="1:4" s="969" customFormat="1" ht="21" x14ac:dyDescent="0.2">
      <c r="A742" s="1256" t="s">
        <v>3029</v>
      </c>
      <c r="B742" s="978">
        <v>320</v>
      </c>
      <c r="C742" s="978">
        <v>320</v>
      </c>
      <c r="D742" s="965" t="s">
        <v>2232</v>
      </c>
    </row>
    <row r="743" spans="1:4" s="969" customFormat="1" ht="11.25" customHeight="1" x14ac:dyDescent="0.2">
      <c r="A743" s="1256"/>
      <c r="B743" s="978">
        <v>4392</v>
      </c>
      <c r="C743" s="978">
        <v>4392</v>
      </c>
      <c r="D743" s="965" t="s">
        <v>2108</v>
      </c>
    </row>
    <row r="744" spans="1:4" s="969" customFormat="1" ht="11.25" customHeight="1" x14ac:dyDescent="0.2">
      <c r="A744" s="1256"/>
      <c r="B744" s="978">
        <v>652.00000000000011</v>
      </c>
      <c r="C744" s="978">
        <v>652.00000000000011</v>
      </c>
      <c r="D744" s="965" t="s">
        <v>3465</v>
      </c>
    </row>
    <row r="745" spans="1:4" s="969" customFormat="1" ht="11.25" customHeight="1" x14ac:dyDescent="0.2">
      <c r="A745" s="1256"/>
      <c r="B745" s="978">
        <v>5364</v>
      </c>
      <c r="C745" s="978">
        <v>5364</v>
      </c>
      <c r="D745" s="965" t="s">
        <v>11</v>
      </c>
    </row>
    <row r="746" spans="1:4" s="969" customFormat="1" ht="21" x14ac:dyDescent="0.2">
      <c r="A746" s="1257" t="s">
        <v>3030</v>
      </c>
      <c r="B746" s="977">
        <v>1868</v>
      </c>
      <c r="C746" s="977">
        <v>1868</v>
      </c>
      <c r="D746" s="964" t="s">
        <v>2232</v>
      </c>
    </row>
    <row r="747" spans="1:4" s="969" customFormat="1" ht="11.25" customHeight="1" x14ac:dyDescent="0.2">
      <c r="A747" s="1256"/>
      <c r="B747" s="978">
        <v>30</v>
      </c>
      <c r="C747" s="978">
        <v>27.640999999999998</v>
      </c>
      <c r="D747" s="965" t="s">
        <v>2933</v>
      </c>
    </row>
    <row r="748" spans="1:4" s="969" customFormat="1" ht="11.25" customHeight="1" x14ac:dyDescent="0.2">
      <c r="A748" s="1256"/>
      <c r="B748" s="978">
        <v>10443</v>
      </c>
      <c r="C748" s="978">
        <v>10443</v>
      </c>
      <c r="D748" s="965" t="s">
        <v>2108</v>
      </c>
    </row>
    <row r="749" spans="1:4" s="969" customFormat="1" ht="11.25" customHeight="1" x14ac:dyDescent="0.2">
      <c r="A749" s="1256"/>
      <c r="B749" s="978">
        <v>32</v>
      </c>
      <c r="C749" s="978">
        <v>32</v>
      </c>
      <c r="D749" s="965" t="s">
        <v>3628</v>
      </c>
    </row>
    <row r="750" spans="1:4" s="969" customFormat="1" ht="11.25" customHeight="1" x14ac:dyDescent="0.2">
      <c r="A750" s="1256"/>
      <c r="B750" s="978">
        <v>200</v>
      </c>
      <c r="C750" s="978">
        <v>200</v>
      </c>
      <c r="D750" s="965" t="s">
        <v>2114</v>
      </c>
    </row>
    <row r="751" spans="1:4" s="969" customFormat="1" ht="21" x14ac:dyDescent="0.2">
      <c r="A751" s="1256"/>
      <c r="B751" s="978">
        <v>150</v>
      </c>
      <c r="C751" s="978">
        <v>150</v>
      </c>
      <c r="D751" s="965" t="s">
        <v>2881</v>
      </c>
    </row>
    <row r="752" spans="1:4" s="969" customFormat="1" ht="11.25" customHeight="1" x14ac:dyDescent="0.2">
      <c r="A752" s="1256"/>
      <c r="B752" s="978">
        <v>300</v>
      </c>
      <c r="C752" s="978">
        <v>300</v>
      </c>
      <c r="D752" s="965" t="s">
        <v>4307</v>
      </c>
    </row>
    <row r="753" spans="1:4" s="969" customFormat="1" ht="11.25" customHeight="1" x14ac:dyDescent="0.2">
      <c r="A753" s="1256"/>
      <c r="B753" s="978">
        <v>1799.0000000000002</v>
      </c>
      <c r="C753" s="978">
        <v>1799.0000000000002</v>
      </c>
      <c r="D753" s="965" t="s">
        <v>3465</v>
      </c>
    </row>
    <row r="754" spans="1:4" s="969" customFormat="1" ht="11.25" customHeight="1" x14ac:dyDescent="0.2">
      <c r="A754" s="1258"/>
      <c r="B754" s="979">
        <v>14822</v>
      </c>
      <c r="C754" s="979">
        <v>14819.641</v>
      </c>
      <c r="D754" s="966" t="s">
        <v>11</v>
      </c>
    </row>
    <row r="755" spans="1:4" s="969" customFormat="1" ht="21" x14ac:dyDescent="0.2">
      <c r="A755" s="1256" t="s">
        <v>3031</v>
      </c>
      <c r="B755" s="978">
        <v>192</v>
      </c>
      <c r="C755" s="978">
        <v>192</v>
      </c>
      <c r="D755" s="965" t="s">
        <v>2232</v>
      </c>
    </row>
    <row r="756" spans="1:4" s="969" customFormat="1" ht="11.25" customHeight="1" x14ac:dyDescent="0.2">
      <c r="A756" s="1256"/>
      <c r="B756" s="978">
        <v>2219</v>
      </c>
      <c r="C756" s="978">
        <v>2219</v>
      </c>
      <c r="D756" s="965" t="s">
        <v>2108</v>
      </c>
    </row>
    <row r="757" spans="1:4" s="969" customFormat="1" ht="11.25" customHeight="1" x14ac:dyDescent="0.2">
      <c r="A757" s="1256"/>
      <c r="B757" s="978">
        <v>240</v>
      </c>
      <c r="C757" s="978">
        <v>240</v>
      </c>
      <c r="D757" s="965" t="s">
        <v>2114</v>
      </c>
    </row>
    <row r="758" spans="1:4" s="969" customFormat="1" ht="11.25" customHeight="1" x14ac:dyDescent="0.2">
      <c r="A758" s="1256"/>
      <c r="B758" s="978">
        <v>180</v>
      </c>
      <c r="C758" s="978">
        <v>180</v>
      </c>
      <c r="D758" s="965" t="s">
        <v>615</v>
      </c>
    </row>
    <row r="759" spans="1:4" s="969" customFormat="1" ht="11.25" customHeight="1" x14ac:dyDescent="0.2">
      <c r="A759" s="1256"/>
      <c r="B759" s="978">
        <v>2831</v>
      </c>
      <c r="C759" s="978">
        <v>2831</v>
      </c>
      <c r="D759" s="965" t="s">
        <v>11</v>
      </c>
    </row>
    <row r="760" spans="1:4" s="969" customFormat="1" ht="21" x14ac:dyDescent="0.2">
      <c r="A760" s="1257" t="s">
        <v>3032</v>
      </c>
      <c r="B760" s="977">
        <v>2349</v>
      </c>
      <c r="C760" s="977">
        <v>2349</v>
      </c>
      <c r="D760" s="964" t="s">
        <v>2232</v>
      </c>
    </row>
    <row r="761" spans="1:4" s="969" customFormat="1" ht="11.25" customHeight="1" x14ac:dyDescent="0.2">
      <c r="A761" s="1256"/>
      <c r="B761" s="978">
        <v>27802</v>
      </c>
      <c r="C761" s="978">
        <v>27802</v>
      </c>
      <c r="D761" s="965" t="s">
        <v>2108</v>
      </c>
    </row>
    <row r="762" spans="1:4" s="969" customFormat="1" ht="11.25" customHeight="1" x14ac:dyDescent="0.2">
      <c r="A762" s="1256"/>
      <c r="B762" s="978">
        <v>64</v>
      </c>
      <c r="C762" s="978">
        <v>64</v>
      </c>
      <c r="D762" s="965" t="s">
        <v>2899</v>
      </c>
    </row>
    <row r="763" spans="1:4" s="969" customFormat="1" ht="11.25" customHeight="1" x14ac:dyDescent="0.2">
      <c r="A763" s="1256"/>
      <c r="B763" s="978">
        <v>500</v>
      </c>
      <c r="C763" s="978">
        <v>500</v>
      </c>
      <c r="D763" s="965" t="s">
        <v>2114</v>
      </c>
    </row>
    <row r="764" spans="1:4" s="969" customFormat="1" ht="11.25" customHeight="1" x14ac:dyDescent="0.2">
      <c r="A764" s="1256"/>
      <c r="B764" s="978">
        <v>400</v>
      </c>
      <c r="C764" s="978">
        <v>400</v>
      </c>
      <c r="D764" s="965" t="s">
        <v>4308</v>
      </c>
    </row>
    <row r="765" spans="1:4" s="969" customFormat="1" ht="11.25" customHeight="1" x14ac:dyDescent="0.2">
      <c r="A765" s="1256"/>
      <c r="B765" s="978">
        <v>10</v>
      </c>
      <c r="C765" s="978">
        <v>10</v>
      </c>
      <c r="D765" s="965" t="s">
        <v>4309</v>
      </c>
    </row>
    <row r="766" spans="1:4" s="969" customFormat="1" ht="11.25" customHeight="1" x14ac:dyDescent="0.2">
      <c r="A766" s="1258"/>
      <c r="B766" s="979">
        <v>31125</v>
      </c>
      <c r="C766" s="979">
        <v>31125</v>
      </c>
      <c r="D766" s="966" t="s">
        <v>11</v>
      </c>
    </row>
    <row r="767" spans="1:4" s="969" customFormat="1" ht="21" x14ac:dyDescent="0.2">
      <c r="A767" s="1256" t="s">
        <v>3033</v>
      </c>
      <c r="B767" s="978">
        <v>702</v>
      </c>
      <c r="C767" s="978">
        <v>702</v>
      </c>
      <c r="D767" s="965" t="s">
        <v>2232</v>
      </c>
    </row>
    <row r="768" spans="1:4" s="969" customFormat="1" ht="11.25" customHeight="1" x14ac:dyDescent="0.2">
      <c r="A768" s="1256"/>
      <c r="B768" s="978">
        <v>6381</v>
      </c>
      <c r="C768" s="978">
        <v>6381</v>
      </c>
      <c r="D768" s="965" t="s">
        <v>2108</v>
      </c>
    </row>
    <row r="769" spans="1:4" s="969" customFormat="1" ht="11.25" customHeight="1" x14ac:dyDescent="0.2">
      <c r="A769" s="1256"/>
      <c r="B769" s="978">
        <v>260</v>
      </c>
      <c r="C769" s="978">
        <v>260</v>
      </c>
      <c r="D769" s="965" t="s">
        <v>2114</v>
      </c>
    </row>
    <row r="770" spans="1:4" s="969" customFormat="1" ht="11.25" customHeight="1" x14ac:dyDescent="0.2">
      <c r="A770" s="1256"/>
      <c r="B770" s="978">
        <v>7343</v>
      </c>
      <c r="C770" s="978">
        <v>7343</v>
      </c>
      <c r="D770" s="965" t="s">
        <v>11</v>
      </c>
    </row>
    <row r="771" spans="1:4" s="969" customFormat="1" ht="21" x14ac:dyDescent="0.2">
      <c r="A771" s="1257" t="s">
        <v>814</v>
      </c>
      <c r="B771" s="977">
        <v>204</v>
      </c>
      <c r="C771" s="977">
        <v>204</v>
      </c>
      <c r="D771" s="964" t="s">
        <v>2232</v>
      </c>
    </row>
    <row r="772" spans="1:4" s="969" customFormat="1" ht="11.25" customHeight="1" x14ac:dyDescent="0.2">
      <c r="A772" s="1256"/>
      <c r="B772" s="978">
        <v>1451</v>
      </c>
      <c r="C772" s="978">
        <v>1451</v>
      </c>
      <c r="D772" s="965" t="s">
        <v>2108</v>
      </c>
    </row>
    <row r="773" spans="1:4" s="969" customFormat="1" ht="11.25" customHeight="1" x14ac:dyDescent="0.2">
      <c r="A773" s="1256"/>
      <c r="B773" s="978">
        <v>120</v>
      </c>
      <c r="C773" s="978">
        <v>120</v>
      </c>
      <c r="D773" s="965" t="s">
        <v>4310</v>
      </c>
    </row>
    <row r="774" spans="1:4" s="969" customFormat="1" ht="11.25" customHeight="1" x14ac:dyDescent="0.2">
      <c r="A774" s="1258"/>
      <c r="B774" s="979">
        <v>1775</v>
      </c>
      <c r="C774" s="979">
        <v>1775</v>
      </c>
      <c r="D774" s="966" t="s">
        <v>11</v>
      </c>
    </row>
    <row r="775" spans="1:4" s="969" customFormat="1" ht="11.25" customHeight="1" x14ac:dyDescent="0.2">
      <c r="A775" s="1256" t="s">
        <v>3034</v>
      </c>
      <c r="B775" s="978">
        <v>335</v>
      </c>
      <c r="C775" s="978">
        <v>335</v>
      </c>
      <c r="D775" s="965" t="s">
        <v>2108</v>
      </c>
    </row>
    <row r="776" spans="1:4" s="969" customFormat="1" ht="11.25" customHeight="1" x14ac:dyDescent="0.2">
      <c r="A776" s="1256"/>
      <c r="B776" s="978">
        <v>335</v>
      </c>
      <c r="C776" s="978">
        <v>335</v>
      </c>
      <c r="D776" s="965" t="s">
        <v>11</v>
      </c>
    </row>
    <row r="777" spans="1:4" s="969" customFormat="1" ht="21" x14ac:dyDescent="0.2">
      <c r="A777" s="1257" t="s">
        <v>3035</v>
      </c>
      <c r="B777" s="977">
        <v>240</v>
      </c>
      <c r="C777" s="977">
        <v>240</v>
      </c>
      <c r="D777" s="964" t="s">
        <v>2232</v>
      </c>
    </row>
    <row r="778" spans="1:4" s="969" customFormat="1" ht="11.25" customHeight="1" x14ac:dyDescent="0.2">
      <c r="A778" s="1256"/>
      <c r="B778" s="978">
        <v>3863</v>
      </c>
      <c r="C778" s="978">
        <v>3863</v>
      </c>
      <c r="D778" s="965" t="s">
        <v>2108</v>
      </c>
    </row>
    <row r="779" spans="1:4" s="969" customFormat="1" ht="11.25" customHeight="1" x14ac:dyDescent="0.2">
      <c r="A779" s="1258"/>
      <c r="B779" s="979">
        <v>4103</v>
      </c>
      <c r="C779" s="979">
        <v>4103</v>
      </c>
      <c r="D779" s="966" t="s">
        <v>11</v>
      </c>
    </row>
    <row r="780" spans="1:4" s="969" customFormat="1" ht="21" x14ac:dyDescent="0.2">
      <c r="A780" s="1256" t="s">
        <v>3036</v>
      </c>
      <c r="B780" s="978">
        <v>543</v>
      </c>
      <c r="C780" s="978">
        <v>543</v>
      </c>
      <c r="D780" s="965" t="s">
        <v>2232</v>
      </c>
    </row>
    <row r="781" spans="1:4" s="969" customFormat="1" ht="11.25" customHeight="1" x14ac:dyDescent="0.2">
      <c r="A781" s="1256"/>
      <c r="B781" s="978">
        <v>2260</v>
      </c>
      <c r="C781" s="978">
        <v>2260</v>
      </c>
      <c r="D781" s="965" t="s">
        <v>2108</v>
      </c>
    </row>
    <row r="782" spans="1:4" s="969" customFormat="1" ht="11.25" customHeight="1" x14ac:dyDescent="0.2">
      <c r="A782" s="1256"/>
      <c r="B782" s="978">
        <v>5148</v>
      </c>
      <c r="C782" s="978">
        <v>5148</v>
      </c>
      <c r="D782" s="965" t="s">
        <v>3465</v>
      </c>
    </row>
    <row r="783" spans="1:4" s="969" customFormat="1" ht="11.25" customHeight="1" x14ac:dyDescent="0.2">
      <c r="A783" s="1256"/>
      <c r="B783" s="978">
        <v>7951</v>
      </c>
      <c r="C783" s="978">
        <v>7951</v>
      </c>
      <c r="D783" s="965" t="s">
        <v>11</v>
      </c>
    </row>
    <row r="784" spans="1:4" s="969" customFormat="1" ht="21" x14ac:dyDescent="0.2">
      <c r="A784" s="1257" t="s">
        <v>3037</v>
      </c>
      <c r="B784" s="977">
        <v>609</v>
      </c>
      <c r="C784" s="977">
        <v>609</v>
      </c>
      <c r="D784" s="964" t="s">
        <v>2232</v>
      </c>
    </row>
    <row r="785" spans="1:4" s="969" customFormat="1" ht="11.25" customHeight="1" x14ac:dyDescent="0.2">
      <c r="A785" s="1256"/>
      <c r="B785" s="978">
        <v>3142</v>
      </c>
      <c r="C785" s="978">
        <v>3101.3207499999999</v>
      </c>
      <c r="D785" s="965" t="s">
        <v>2108</v>
      </c>
    </row>
    <row r="786" spans="1:4" s="969" customFormat="1" ht="11.25" customHeight="1" x14ac:dyDescent="0.2">
      <c r="A786" s="1256"/>
      <c r="B786" s="978">
        <v>315.5</v>
      </c>
      <c r="C786" s="978">
        <v>315.5</v>
      </c>
      <c r="D786" s="965" t="s">
        <v>2114</v>
      </c>
    </row>
    <row r="787" spans="1:4" s="969" customFormat="1" ht="11.25" customHeight="1" x14ac:dyDescent="0.2">
      <c r="A787" s="1258"/>
      <c r="B787" s="979">
        <v>4066.5</v>
      </c>
      <c r="C787" s="979">
        <v>4025.8207499999999</v>
      </c>
      <c r="D787" s="966" t="s">
        <v>11</v>
      </c>
    </row>
    <row r="788" spans="1:4" s="969" customFormat="1" ht="21" x14ac:dyDescent="0.2">
      <c r="A788" s="1256" t="s">
        <v>3038</v>
      </c>
      <c r="B788" s="978">
        <v>1757</v>
      </c>
      <c r="C788" s="978">
        <v>1757</v>
      </c>
      <c r="D788" s="965" t="s">
        <v>2232</v>
      </c>
    </row>
    <row r="789" spans="1:4" s="969" customFormat="1" ht="11.25" customHeight="1" x14ac:dyDescent="0.2">
      <c r="A789" s="1256"/>
      <c r="B789" s="978">
        <v>16159</v>
      </c>
      <c r="C789" s="978">
        <v>16159</v>
      </c>
      <c r="D789" s="965" t="s">
        <v>2108</v>
      </c>
    </row>
    <row r="790" spans="1:4" s="969" customFormat="1" ht="11.25" customHeight="1" x14ac:dyDescent="0.2">
      <c r="A790" s="1256"/>
      <c r="B790" s="978">
        <v>140</v>
      </c>
      <c r="C790" s="978">
        <v>140</v>
      </c>
      <c r="D790" s="965" t="s">
        <v>2899</v>
      </c>
    </row>
    <row r="791" spans="1:4" s="969" customFormat="1" ht="11.25" customHeight="1" x14ac:dyDescent="0.2">
      <c r="A791" s="1256"/>
      <c r="B791" s="978">
        <v>630</v>
      </c>
      <c r="C791" s="978">
        <v>630</v>
      </c>
      <c r="D791" s="965" t="s">
        <v>2114</v>
      </c>
    </row>
    <row r="792" spans="1:4" s="969" customFormat="1" ht="21" x14ac:dyDescent="0.2">
      <c r="A792" s="1256"/>
      <c r="B792" s="978">
        <v>300</v>
      </c>
      <c r="C792" s="978">
        <v>300</v>
      </c>
      <c r="D792" s="965" t="s">
        <v>2881</v>
      </c>
    </row>
    <row r="793" spans="1:4" s="969" customFormat="1" ht="11.25" customHeight="1" x14ac:dyDescent="0.2">
      <c r="A793" s="1256"/>
      <c r="B793" s="978">
        <v>967.99999999999989</v>
      </c>
      <c r="C793" s="978">
        <v>967.99999999999989</v>
      </c>
      <c r="D793" s="965" t="s">
        <v>3465</v>
      </c>
    </row>
    <row r="794" spans="1:4" s="969" customFormat="1" ht="11.25" customHeight="1" x14ac:dyDescent="0.2">
      <c r="A794" s="1256"/>
      <c r="B794" s="978">
        <v>19954</v>
      </c>
      <c r="C794" s="978">
        <v>19954</v>
      </c>
      <c r="D794" s="965" t="s">
        <v>11</v>
      </c>
    </row>
    <row r="795" spans="1:4" s="969" customFormat="1" ht="21" x14ac:dyDescent="0.2">
      <c r="A795" s="1257" t="s">
        <v>3039</v>
      </c>
      <c r="B795" s="977">
        <v>3328</v>
      </c>
      <c r="C795" s="977">
        <v>3328</v>
      </c>
      <c r="D795" s="964" t="s">
        <v>2232</v>
      </c>
    </row>
    <row r="796" spans="1:4" s="969" customFormat="1" ht="11.25" customHeight="1" x14ac:dyDescent="0.2">
      <c r="A796" s="1256"/>
      <c r="B796" s="978">
        <v>80</v>
      </c>
      <c r="C796" s="978">
        <v>80</v>
      </c>
      <c r="D796" s="965" t="s">
        <v>2933</v>
      </c>
    </row>
    <row r="797" spans="1:4" s="969" customFormat="1" ht="11.25" customHeight="1" x14ac:dyDescent="0.2">
      <c r="A797" s="1256"/>
      <c r="B797" s="978">
        <v>33929</v>
      </c>
      <c r="C797" s="978">
        <v>33929</v>
      </c>
      <c r="D797" s="965" t="s">
        <v>2108</v>
      </c>
    </row>
    <row r="798" spans="1:4" s="969" customFormat="1" ht="11.25" customHeight="1" x14ac:dyDescent="0.2">
      <c r="A798" s="1256"/>
      <c r="B798" s="978">
        <v>530.29999999999995</v>
      </c>
      <c r="C798" s="978">
        <v>530.29999999999995</v>
      </c>
      <c r="D798" s="965" t="s">
        <v>2899</v>
      </c>
    </row>
    <row r="799" spans="1:4" s="969" customFormat="1" ht="11.25" customHeight="1" x14ac:dyDescent="0.2">
      <c r="A799" s="1256"/>
      <c r="B799" s="978">
        <v>1927.8</v>
      </c>
      <c r="C799" s="978">
        <v>1927.8</v>
      </c>
      <c r="D799" s="965" t="s">
        <v>2114</v>
      </c>
    </row>
    <row r="800" spans="1:4" s="969" customFormat="1" ht="11.25" customHeight="1" x14ac:dyDescent="0.2">
      <c r="A800" s="1256"/>
      <c r="B800" s="978">
        <v>75</v>
      </c>
      <c r="C800" s="978">
        <v>75</v>
      </c>
      <c r="D800" s="965" t="s">
        <v>2116</v>
      </c>
    </row>
    <row r="801" spans="1:4" s="969" customFormat="1" ht="11.25" customHeight="1" x14ac:dyDescent="0.2">
      <c r="A801" s="1256"/>
      <c r="B801" s="978">
        <v>188.4</v>
      </c>
      <c r="C801" s="978">
        <v>144.041</v>
      </c>
      <c r="D801" s="965" t="s">
        <v>4028</v>
      </c>
    </row>
    <row r="802" spans="1:4" s="969" customFormat="1" ht="11.25" customHeight="1" x14ac:dyDescent="0.2">
      <c r="A802" s="1256"/>
      <c r="B802" s="978">
        <v>2338</v>
      </c>
      <c r="C802" s="978">
        <v>2338</v>
      </c>
      <c r="D802" s="965" t="s">
        <v>3465</v>
      </c>
    </row>
    <row r="803" spans="1:4" s="969" customFormat="1" ht="11.25" customHeight="1" x14ac:dyDescent="0.2">
      <c r="A803" s="1258"/>
      <c r="B803" s="979">
        <v>42396.500000000007</v>
      </c>
      <c r="C803" s="979">
        <v>42352.141000000011</v>
      </c>
      <c r="D803" s="966" t="s">
        <v>11</v>
      </c>
    </row>
    <row r="804" spans="1:4" s="969" customFormat="1" ht="21" x14ac:dyDescent="0.2">
      <c r="A804" s="1256" t="s">
        <v>3040</v>
      </c>
      <c r="B804" s="978">
        <v>448</v>
      </c>
      <c r="C804" s="978">
        <v>448</v>
      </c>
      <c r="D804" s="965" t="s">
        <v>2232</v>
      </c>
    </row>
    <row r="805" spans="1:4" s="969" customFormat="1" ht="11.25" customHeight="1" x14ac:dyDescent="0.2">
      <c r="A805" s="1256"/>
      <c r="B805" s="978">
        <v>4125</v>
      </c>
      <c r="C805" s="978">
        <v>4125</v>
      </c>
      <c r="D805" s="965" t="s">
        <v>2108</v>
      </c>
    </row>
    <row r="806" spans="1:4" s="969" customFormat="1" ht="11.25" customHeight="1" x14ac:dyDescent="0.2">
      <c r="A806" s="1256"/>
      <c r="B806" s="978">
        <v>224</v>
      </c>
      <c r="C806" s="978">
        <v>211.28</v>
      </c>
      <c r="D806" s="965" t="s">
        <v>2114</v>
      </c>
    </row>
    <row r="807" spans="1:4" s="969" customFormat="1" ht="11.25" customHeight="1" x14ac:dyDescent="0.2">
      <c r="A807" s="1256"/>
      <c r="B807" s="978">
        <v>4797</v>
      </c>
      <c r="C807" s="978">
        <v>4784.28</v>
      </c>
      <c r="D807" s="965" t="s">
        <v>11</v>
      </c>
    </row>
    <row r="808" spans="1:4" s="969" customFormat="1" ht="11.25" customHeight="1" x14ac:dyDescent="0.2">
      <c r="A808" s="1257" t="s">
        <v>3041</v>
      </c>
      <c r="B808" s="977">
        <v>2300</v>
      </c>
      <c r="C808" s="977">
        <v>2300</v>
      </c>
      <c r="D808" s="964" t="s">
        <v>2108</v>
      </c>
    </row>
    <row r="809" spans="1:4" s="969" customFormat="1" ht="21" x14ac:dyDescent="0.2">
      <c r="A809" s="1256"/>
      <c r="B809" s="978">
        <v>200</v>
      </c>
      <c r="C809" s="978">
        <v>200</v>
      </c>
      <c r="D809" s="965" t="s">
        <v>2881</v>
      </c>
    </row>
    <row r="810" spans="1:4" s="969" customFormat="1" ht="11.25" customHeight="1" x14ac:dyDescent="0.2">
      <c r="A810" s="1258"/>
      <c r="B810" s="979">
        <v>2500</v>
      </c>
      <c r="C810" s="979">
        <v>2500</v>
      </c>
      <c r="D810" s="966" t="s">
        <v>11</v>
      </c>
    </row>
    <row r="811" spans="1:4" s="969" customFormat="1" ht="21" x14ac:dyDescent="0.2">
      <c r="A811" s="1257" t="s">
        <v>813</v>
      </c>
      <c r="B811" s="977">
        <v>90</v>
      </c>
      <c r="C811" s="977">
        <v>90</v>
      </c>
      <c r="D811" s="964" t="s">
        <v>2232</v>
      </c>
    </row>
    <row r="812" spans="1:4" s="969" customFormat="1" ht="11.25" customHeight="1" x14ac:dyDescent="0.2">
      <c r="A812" s="1256"/>
      <c r="B812" s="978">
        <v>365</v>
      </c>
      <c r="C812" s="978">
        <v>365</v>
      </c>
      <c r="D812" s="965" t="s">
        <v>2108</v>
      </c>
    </row>
    <row r="813" spans="1:4" s="969" customFormat="1" ht="11.25" customHeight="1" x14ac:dyDescent="0.2">
      <c r="A813" s="1258"/>
      <c r="B813" s="979">
        <v>455</v>
      </c>
      <c r="C813" s="979">
        <v>455</v>
      </c>
      <c r="D813" s="966" t="s">
        <v>11</v>
      </c>
    </row>
    <row r="814" spans="1:4" s="969" customFormat="1" ht="11.25" customHeight="1" x14ac:dyDescent="0.2">
      <c r="A814" s="1257" t="s">
        <v>3042</v>
      </c>
      <c r="B814" s="977">
        <v>1838</v>
      </c>
      <c r="C814" s="977">
        <v>1838</v>
      </c>
      <c r="D814" s="964" t="s">
        <v>2108</v>
      </c>
    </row>
    <row r="815" spans="1:4" s="969" customFormat="1" ht="11.25" customHeight="1" x14ac:dyDescent="0.2">
      <c r="A815" s="1258"/>
      <c r="B815" s="979">
        <v>1838</v>
      </c>
      <c r="C815" s="979">
        <v>1838</v>
      </c>
      <c r="D815" s="966" t="s">
        <v>11</v>
      </c>
    </row>
    <row r="816" spans="1:4" s="969" customFormat="1" ht="11.25" customHeight="1" x14ac:dyDescent="0.2">
      <c r="A816" s="1256" t="s">
        <v>804</v>
      </c>
      <c r="B816" s="978">
        <v>103</v>
      </c>
      <c r="C816" s="978">
        <v>51.5</v>
      </c>
      <c r="D816" s="965" t="s">
        <v>4244</v>
      </c>
    </row>
    <row r="817" spans="1:4" s="969" customFormat="1" ht="11.25" customHeight="1" x14ac:dyDescent="0.2">
      <c r="A817" s="1256"/>
      <c r="B817" s="978">
        <v>65</v>
      </c>
      <c r="C817" s="978">
        <v>65</v>
      </c>
      <c r="D817" s="965" t="s">
        <v>2107</v>
      </c>
    </row>
    <row r="818" spans="1:4" s="969" customFormat="1" ht="11.25" customHeight="1" x14ac:dyDescent="0.2">
      <c r="A818" s="1256"/>
      <c r="B818" s="978">
        <v>92.55</v>
      </c>
      <c r="C818" s="978">
        <v>92.55</v>
      </c>
      <c r="D818" s="965" t="s">
        <v>598</v>
      </c>
    </row>
    <row r="819" spans="1:4" s="969" customFormat="1" ht="11.25" customHeight="1" x14ac:dyDescent="0.2">
      <c r="A819" s="1256"/>
      <c r="B819" s="978">
        <v>260.55</v>
      </c>
      <c r="C819" s="978">
        <v>209.05</v>
      </c>
      <c r="D819" s="965" t="s">
        <v>11</v>
      </c>
    </row>
    <row r="820" spans="1:4" s="969" customFormat="1" ht="11.25" customHeight="1" x14ac:dyDescent="0.2">
      <c r="A820" s="1257" t="s">
        <v>794</v>
      </c>
      <c r="B820" s="977">
        <v>200</v>
      </c>
      <c r="C820" s="977">
        <v>0</v>
      </c>
      <c r="D820" s="964" t="s">
        <v>593</v>
      </c>
    </row>
    <row r="821" spans="1:4" s="969" customFormat="1" ht="11.25" customHeight="1" x14ac:dyDescent="0.2">
      <c r="A821" s="1258"/>
      <c r="B821" s="979">
        <v>200</v>
      </c>
      <c r="C821" s="979">
        <v>0</v>
      </c>
      <c r="D821" s="966" t="s">
        <v>11</v>
      </c>
    </row>
    <row r="822" spans="1:4" s="969" customFormat="1" ht="11.25" customHeight="1" x14ac:dyDescent="0.2">
      <c r="A822" s="1256" t="s">
        <v>5013</v>
      </c>
      <c r="B822" s="978">
        <v>70</v>
      </c>
      <c r="C822" s="978">
        <v>70</v>
      </c>
      <c r="D822" s="965" t="s">
        <v>2116</v>
      </c>
    </row>
    <row r="823" spans="1:4" s="969" customFormat="1" ht="11.25" customHeight="1" x14ac:dyDescent="0.2">
      <c r="A823" s="1256"/>
      <c r="B823" s="978">
        <v>58.5</v>
      </c>
      <c r="C823" s="978">
        <v>58.5</v>
      </c>
      <c r="D823" s="965" t="s">
        <v>570</v>
      </c>
    </row>
    <row r="824" spans="1:4" s="969" customFormat="1" ht="11.25" customHeight="1" x14ac:dyDescent="0.2">
      <c r="A824" s="1256"/>
      <c r="B824" s="978">
        <v>128.5</v>
      </c>
      <c r="C824" s="978">
        <v>128.5</v>
      </c>
      <c r="D824" s="965" t="s">
        <v>11</v>
      </c>
    </row>
    <row r="825" spans="1:4" s="969" customFormat="1" ht="11.25" customHeight="1" x14ac:dyDescent="0.2">
      <c r="A825" s="1257" t="s">
        <v>3043</v>
      </c>
      <c r="B825" s="977">
        <v>150</v>
      </c>
      <c r="C825" s="977">
        <v>150</v>
      </c>
      <c r="D825" s="964" t="s">
        <v>2877</v>
      </c>
    </row>
    <row r="826" spans="1:4" s="969" customFormat="1" ht="11.25" customHeight="1" x14ac:dyDescent="0.2">
      <c r="A826" s="1256"/>
      <c r="B826" s="978">
        <v>364.13</v>
      </c>
      <c r="C826" s="978">
        <v>364.13</v>
      </c>
      <c r="D826" s="965" t="s">
        <v>2254</v>
      </c>
    </row>
    <row r="827" spans="1:4" s="969" customFormat="1" ht="11.25" customHeight="1" x14ac:dyDescent="0.2">
      <c r="A827" s="1258"/>
      <c r="B827" s="979">
        <v>514.13</v>
      </c>
      <c r="C827" s="979">
        <v>514.13</v>
      </c>
      <c r="D827" s="966" t="s">
        <v>11</v>
      </c>
    </row>
    <row r="828" spans="1:4" s="969" customFormat="1" ht="11.25" customHeight="1" x14ac:dyDescent="0.2">
      <c r="A828" s="1256" t="s">
        <v>3883</v>
      </c>
      <c r="B828" s="978">
        <v>195</v>
      </c>
      <c r="C828" s="978">
        <v>195</v>
      </c>
      <c r="D828" s="965" t="s">
        <v>622</v>
      </c>
    </row>
    <row r="829" spans="1:4" s="969" customFormat="1" ht="11.25" customHeight="1" x14ac:dyDescent="0.2">
      <c r="A829" s="1256"/>
      <c r="B829" s="978">
        <v>195</v>
      </c>
      <c r="C829" s="978">
        <v>195</v>
      </c>
      <c r="D829" s="965" t="s">
        <v>11</v>
      </c>
    </row>
    <row r="830" spans="1:4" s="969" customFormat="1" ht="11.25" customHeight="1" x14ac:dyDescent="0.2">
      <c r="A830" s="1257" t="s">
        <v>3044</v>
      </c>
      <c r="B830" s="977">
        <v>68.8</v>
      </c>
      <c r="C830" s="977">
        <v>68.8</v>
      </c>
      <c r="D830" s="964" t="s">
        <v>4235</v>
      </c>
    </row>
    <row r="831" spans="1:4" s="969" customFormat="1" ht="11.25" customHeight="1" x14ac:dyDescent="0.2">
      <c r="A831" s="1258"/>
      <c r="B831" s="979">
        <v>68.8</v>
      </c>
      <c r="C831" s="979">
        <v>68.8</v>
      </c>
      <c r="D831" s="966" t="s">
        <v>11</v>
      </c>
    </row>
    <row r="832" spans="1:4" s="969" customFormat="1" ht="11.25" customHeight="1" x14ac:dyDescent="0.2">
      <c r="A832" s="1256" t="s">
        <v>3045</v>
      </c>
      <c r="B832" s="978">
        <v>150</v>
      </c>
      <c r="C832" s="978">
        <v>150</v>
      </c>
      <c r="D832" s="965" t="s">
        <v>2877</v>
      </c>
    </row>
    <row r="833" spans="1:4" s="969" customFormat="1" ht="11.25" customHeight="1" x14ac:dyDescent="0.2">
      <c r="A833" s="1256"/>
      <c r="B833" s="978">
        <v>401.28999999999996</v>
      </c>
      <c r="C833" s="978">
        <v>401.286</v>
      </c>
      <c r="D833" s="965" t="s">
        <v>2254</v>
      </c>
    </row>
    <row r="834" spans="1:4" s="969" customFormat="1" ht="11.25" customHeight="1" x14ac:dyDescent="0.2">
      <c r="A834" s="1256"/>
      <c r="B834" s="978">
        <v>551.29</v>
      </c>
      <c r="C834" s="978">
        <v>551.28600000000006</v>
      </c>
      <c r="D834" s="965" t="s">
        <v>11</v>
      </c>
    </row>
    <row r="835" spans="1:4" s="969" customFormat="1" ht="11.25" customHeight="1" x14ac:dyDescent="0.2">
      <c r="A835" s="1257" t="s">
        <v>4311</v>
      </c>
      <c r="B835" s="977">
        <v>173.8</v>
      </c>
      <c r="C835" s="977">
        <v>86.9</v>
      </c>
      <c r="D835" s="964" t="s">
        <v>4244</v>
      </c>
    </row>
    <row r="836" spans="1:4" s="969" customFormat="1" ht="11.25" customHeight="1" x14ac:dyDescent="0.2">
      <c r="A836" s="1258"/>
      <c r="B836" s="979">
        <v>173.8</v>
      </c>
      <c r="C836" s="979">
        <v>86.9</v>
      </c>
      <c r="D836" s="966" t="s">
        <v>11</v>
      </c>
    </row>
    <row r="837" spans="1:4" s="969" customFormat="1" ht="11.25" customHeight="1" x14ac:dyDescent="0.2">
      <c r="A837" s="1256" t="s">
        <v>3884</v>
      </c>
      <c r="B837" s="978">
        <v>200</v>
      </c>
      <c r="C837" s="978">
        <v>200</v>
      </c>
      <c r="D837" s="965" t="s">
        <v>622</v>
      </c>
    </row>
    <row r="838" spans="1:4" s="969" customFormat="1" ht="11.25" customHeight="1" x14ac:dyDescent="0.2">
      <c r="A838" s="1256"/>
      <c r="B838" s="978">
        <v>200</v>
      </c>
      <c r="C838" s="978">
        <v>200</v>
      </c>
      <c r="D838" s="965" t="s">
        <v>11</v>
      </c>
    </row>
    <row r="839" spans="1:4" s="969" customFormat="1" ht="11.25" customHeight="1" x14ac:dyDescent="0.2">
      <c r="A839" s="1257" t="s">
        <v>4312</v>
      </c>
      <c r="B839" s="977">
        <v>150</v>
      </c>
      <c r="C839" s="977">
        <v>150</v>
      </c>
      <c r="D839" s="964" t="s">
        <v>2116</v>
      </c>
    </row>
    <row r="840" spans="1:4" s="969" customFormat="1" ht="11.25" customHeight="1" x14ac:dyDescent="0.2">
      <c r="A840" s="1258"/>
      <c r="B840" s="979">
        <v>150</v>
      </c>
      <c r="C840" s="979">
        <v>150</v>
      </c>
      <c r="D840" s="966" t="s">
        <v>11</v>
      </c>
    </row>
    <row r="841" spans="1:4" s="969" customFormat="1" ht="11.25" customHeight="1" x14ac:dyDescent="0.2">
      <c r="A841" s="1256" t="s">
        <v>5013</v>
      </c>
      <c r="B841" s="978">
        <v>260</v>
      </c>
      <c r="C841" s="978">
        <v>260</v>
      </c>
      <c r="D841" s="965" t="s">
        <v>2110</v>
      </c>
    </row>
    <row r="842" spans="1:4" s="969" customFormat="1" ht="11.25" customHeight="1" x14ac:dyDescent="0.2">
      <c r="A842" s="1256"/>
      <c r="B842" s="978">
        <v>260</v>
      </c>
      <c r="C842" s="978">
        <v>260</v>
      </c>
      <c r="D842" s="965" t="s">
        <v>11</v>
      </c>
    </row>
    <row r="843" spans="1:4" s="969" customFormat="1" ht="11.25" customHeight="1" x14ac:dyDescent="0.2">
      <c r="A843" s="1257" t="s">
        <v>4313</v>
      </c>
      <c r="B843" s="977">
        <v>47.2</v>
      </c>
      <c r="C843" s="977">
        <v>47.2</v>
      </c>
      <c r="D843" s="964" t="s">
        <v>2151</v>
      </c>
    </row>
    <row r="844" spans="1:4" s="969" customFormat="1" ht="11.25" customHeight="1" x14ac:dyDescent="0.2">
      <c r="A844" s="1258"/>
      <c r="B844" s="979">
        <v>47.2</v>
      </c>
      <c r="C844" s="979">
        <v>47.2</v>
      </c>
      <c r="D844" s="966" t="s">
        <v>11</v>
      </c>
    </row>
    <row r="845" spans="1:4" s="969" customFormat="1" ht="11.25" customHeight="1" x14ac:dyDescent="0.2">
      <c r="A845" s="1256" t="s">
        <v>3046</v>
      </c>
      <c r="B845" s="978">
        <v>500</v>
      </c>
      <c r="C845" s="978">
        <v>500</v>
      </c>
      <c r="D845" s="965" t="s">
        <v>2254</v>
      </c>
    </row>
    <row r="846" spans="1:4" s="969" customFormat="1" ht="11.25" customHeight="1" x14ac:dyDescent="0.2">
      <c r="A846" s="1256"/>
      <c r="B846" s="978">
        <v>500</v>
      </c>
      <c r="C846" s="978">
        <v>500</v>
      </c>
      <c r="D846" s="965" t="s">
        <v>11</v>
      </c>
    </row>
    <row r="847" spans="1:4" s="969" customFormat="1" ht="11.25" customHeight="1" x14ac:dyDescent="0.2">
      <c r="A847" s="1257" t="s">
        <v>4314</v>
      </c>
      <c r="B847" s="977">
        <v>1274.32</v>
      </c>
      <c r="C847" s="977">
        <v>1271.1969999999999</v>
      </c>
      <c r="D847" s="964" t="s">
        <v>721</v>
      </c>
    </row>
    <row r="848" spans="1:4" s="969" customFormat="1" ht="11.25" customHeight="1" x14ac:dyDescent="0.2">
      <c r="A848" s="1258"/>
      <c r="B848" s="979">
        <v>1274.32</v>
      </c>
      <c r="C848" s="979">
        <v>1271.1969999999999</v>
      </c>
      <c r="D848" s="966" t="s">
        <v>11</v>
      </c>
    </row>
    <row r="849" spans="1:4" s="969" customFormat="1" ht="11.25" customHeight="1" x14ac:dyDescent="0.2">
      <c r="A849" s="1256" t="s">
        <v>3047</v>
      </c>
      <c r="B849" s="978">
        <v>150</v>
      </c>
      <c r="C849" s="978">
        <v>150</v>
      </c>
      <c r="D849" s="965" t="s">
        <v>2877</v>
      </c>
    </row>
    <row r="850" spans="1:4" s="969" customFormat="1" ht="11.25" customHeight="1" x14ac:dyDescent="0.2">
      <c r="A850" s="1256"/>
      <c r="B850" s="978">
        <v>150</v>
      </c>
      <c r="C850" s="978">
        <v>150</v>
      </c>
      <c r="D850" s="965" t="s">
        <v>11</v>
      </c>
    </row>
    <row r="851" spans="1:4" s="969" customFormat="1" ht="11.25" customHeight="1" x14ac:dyDescent="0.2">
      <c r="A851" s="1257" t="s">
        <v>3842</v>
      </c>
      <c r="B851" s="977">
        <v>100</v>
      </c>
      <c r="C851" s="977">
        <v>0</v>
      </c>
      <c r="D851" s="964" t="s">
        <v>593</v>
      </c>
    </row>
    <row r="852" spans="1:4" s="969" customFormat="1" ht="11.25" customHeight="1" x14ac:dyDescent="0.2">
      <c r="A852" s="1258"/>
      <c r="B852" s="979">
        <v>100</v>
      </c>
      <c r="C852" s="979">
        <v>0</v>
      </c>
      <c r="D852" s="966" t="s">
        <v>11</v>
      </c>
    </row>
    <row r="853" spans="1:4" s="969" customFormat="1" ht="11.25" customHeight="1" x14ac:dyDescent="0.2">
      <c r="A853" s="1256" t="s">
        <v>3048</v>
      </c>
      <c r="B853" s="978">
        <v>150</v>
      </c>
      <c r="C853" s="978">
        <v>150</v>
      </c>
      <c r="D853" s="965" t="s">
        <v>2877</v>
      </c>
    </row>
    <row r="854" spans="1:4" s="969" customFormat="1" ht="11.25" customHeight="1" x14ac:dyDescent="0.2">
      <c r="A854" s="1256"/>
      <c r="B854" s="978">
        <v>150</v>
      </c>
      <c r="C854" s="978">
        <v>150</v>
      </c>
      <c r="D854" s="965" t="s">
        <v>11</v>
      </c>
    </row>
    <row r="855" spans="1:4" s="969" customFormat="1" ht="11.25" customHeight="1" x14ac:dyDescent="0.2">
      <c r="A855" s="1257" t="s">
        <v>3049</v>
      </c>
      <c r="B855" s="977">
        <v>120</v>
      </c>
      <c r="C855" s="977">
        <v>120</v>
      </c>
      <c r="D855" s="964" t="s">
        <v>2877</v>
      </c>
    </row>
    <row r="856" spans="1:4" s="969" customFormat="1" ht="11.25" customHeight="1" x14ac:dyDescent="0.2">
      <c r="A856" s="1258"/>
      <c r="B856" s="979">
        <v>120</v>
      </c>
      <c r="C856" s="979">
        <v>120</v>
      </c>
      <c r="D856" s="966" t="s">
        <v>11</v>
      </c>
    </row>
    <row r="857" spans="1:4" s="969" customFormat="1" ht="11.25" customHeight="1" x14ac:dyDescent="0.2">
      <c r="A857" s="1256" t="s">
        <v>4315</v>
      </c>
      <c r="B857" s="978">
        <v>133</v>
      </c>
      <c r="C857" s="978">
        <v>133</v>
      </c>
      <c r="D857" s="965" t="s">
        <v>2108</v>
      </c>
    </row>
    <row r="858" spans="1:4" s="969" customFormat="1" ht="11.25" customHeight="1" x14ac:dyDescent="0.2">
      <c r="A858" s="1256"/>
      <c r="B858" s="978">
        <v>133</v>
      </c>
      <c r="C858" s="978">
        <v>133</v>
      </c>
      <c r="D858" s="965" t="s">
        <v>11</v>
      </c>
    </row>
    <row r="859" spans="1:4" s="969" customFormat="1" ht="11.25" customHeight="1" x14ac:dyDescent="0.2">
      <c r="A859" s="1257" t="s">
        <v>3050</v>
      </c>
      <c r="B859" s="977">
        <v>10485.209999999999</v>
      </c>
      <c r="C859" s="977">
        <v>10485.206999999999</v>
      </c>
      <c r="D859" s="964" t="s">
        <v>721</v>
      </c>
    </row>
    <row r="860" spans="1:4" s="969" customFormat="1" ht="11.25" customHeight="1" x14ac:dyDescent="0.2">
      <c r="A860" s="1258"/>
      <c r="B860" s="979">
        <v>10485.209999999999</v>
      </c>
      <c r="C860" s="979">
        <v>10485.206999999999</v>
      </c>
      <c r="D860" s="966" t="s">
        <v>11</v>
      </c>
    </row>
    <row r="861" spans="1:4" s="969" customFormat="1" ht="11.25" customHeight="1" x14ac:dyDescent="0.2">
      <c r="A861" s="1256" t="s">
        <v>788</v>
      </c>
      <c r="B861" s="978">
        <v>200</v>
      </c>
      <c r="C861" s="978">
        <v>200</v>
      </c>
      <c r="D861" s="965" t="s">
        <v>613</v>
      </c>
    </row>
    <row r="862" spans="1:4" s="969" customFormat="1" ht="11.25" customHeight="1" x14ac:dyDescent="0.2">
      <c r="A862" s="1256"/>
      <c r="B862" s="978">
        <v>200</v>
      </c>
      <c r="C862" s="978">
        <v>200</v>
      </c>
      <c r="D862" s="965" t="s">
        <v>11</v>
      </c>
    </row>
    <row r="863" spans="1:4" s="969" customFormat="1" ht="11.25" customHeight="1" x14ac:dyDescent="0.2">
      <c r="A863" s="1257" t="s">
        <v>3907</v>
      </c>
      <c r="B863" s="977">
        <v>50</v>
      </c>
      <c r="C863" s="977">
        <v>50</v>
      </c>
      <c r="D863" s="964" t="s">
        <v>646</v>
      </c>
    </row>
    <row r="864" spans="1:4" s="969" customFormat="1" ht="11.25" customHeight="1" x14ac:dyDescent="0.2">
      <c r="A864" s="1258"/>
      <c r="B864" s="979">
        <v>50</v>
      </c>
      <c r="C864" s="979">
        <v>50</v>
      </c>
      <c r="D864" s="966" t="s">
        <v>11</v>
      </c>
    </row>
    <row r="865" spans="1:4" s="969" customFormat="1" ht="11.25" customHeight="1" x14ac:dyDescent="0.2">
      <c r="A865" s="1256" t="s">
        <v>582</v>
      </c>
      <c r="B865" s="978">
        <v>3034.88</v>
      </c>
      <c r="C865" s="978">
        <v>3034.88</v>
      </c>
      <c r="D865" s="965" t="s">
        <v>580</v>
      </c>
    </row>
    <row r="866" spans="1:4" s="969" customFormat="1" ht="11.25" customHeight="1" x14ac:dyDescent="0.2">
      <c r="A866" s="1256"/>
      <c r="B866" s="978">
        <v>3034.88</v>
      </c>
      <c r="C866" s="978">
        <v>3034.88</v>
      </c>
      <c r="D866" s="965" t="s">
        <v>11</v>
      </c>
    </row>
    <row r="867" spans="1:4" s="969" customFormat="1" ht="11.25" customHeight="1" x14ac:dyDescent="0.2">
      <c r="A867" s="1257" t="s">
        <v>4316</v>
      </c>
      <c r="B867" s="977">
        <v>74.5</v>
      </c>
      <c r="C867" s="977">
        <v>74.5</v>
      </c>
      <c r="D867" s="964" t="s">
        <v>2116</v>
      </c>
    </row>
    <row r="868" spans="1:4" s="969" customFormat="1" ht="11.25" customHeight="1" x14ac:dyDescent="0.2">
      <c r="A868" s="1258"/>
      <c r="B868" s="979">
        <v>74.5</v>
      </c>
      <c r="C868" s="979">
        <v>74.5</v>
      </c>
      <c r="D868" s="966" t="s">
        <v>11</v>
      </c>
    </row>
    <row r="869" spans="1:4" s="969" customFormat="1" ht="11.25" customHeight="1" x14ac:dyDescent="0.2">
      <c r="A869" s="1256" t="s">
        <v>3843</v>
      </c>
      <c r="B869" s="978">
        <v>50</v>
      </c>
      <c r="C869" s="978">
        <v>50</v>
      </c>
      <c r="D869" s="965" t="s">
        <v>593</v>
      </c>
    </row>
    <row r="870" spans="1:4" s="969" customFormat="1" ht="11.25" customHeight="1" x14ac:dyDescent="0.2">
      <c r="A870" s="1256"/>
      <c r="B870" s="978">
        <v>50</v>
      </c>
      <c r="C870" s="978">
        <v>50</v>
      </c>
      <c r="D870" s="965" t="s">
        <v>11</v>
      </c>
    </row>
    <row r="871" spans="1:4" s="969" customFormat="1" ht="21" x14ac:dyDescent="0.2">
      <c r="A871" s="1257" t="s">
        <v>5013</v>
      </c>
      <c r="B871" s="977">
        <v>40</v>
      </c>
      <c r="C871" s="977">
        <v>0</v>
      </c>
      <c r="D871" s="964" t="s">
        <v>2118</v>
      </c>
    </row>
    <row r="872" spans="1:4" s="969" customFormat="1" ht="11.25" customHeight="1" x14ac:dyDescent="0.2">
      <c r="A872" s="1258"/>
      <c r="B872" s="979">
        <v>40</v>
      </c>
      <c r="C872" s="979">
        <v>0</v>
      </c>
      <c r="D872" s="966" t="s">
        <v>11</v>
      </c>
    </row>
    <row r="873" spans="1:4" s="969" customFormat="1" ht="11.25" customHeight="1" x14ac:dyDescent="0.2">
      <c r="A873" s="1256" t="s">
        <v>772</v>
      </c>
      <c r="B873" s="978">
        <v>400</v>
      </c>
      <c r="C873" s="978">
        <v>400</v>
      </c>
      <c r="D873" s="965" t="s">
        <v>555</v>
      </c>
    </row>
    <row r="874" spans="1:4" s="969" customFormat="1" ht="11.25" customHeight="1" x14ac:dyDescent="0.2">
      <c r="A874" s="1256"/>
      <c r="B874" s="978">
        <v>400</v>
      </c>
      <c r="C874" s="978">
        <v>400</v>
      </c>
      <c r="D874" s="965" t="s">
        <v>11</v>
      </c>
    </row>
    <row r="875" spans="1:4" s="969" customFormat="1" ht="11.25" customHeight="1" x14ac:dyDescent="0.2">
      <c r="A875" s="1257" t="s">
        <v>4317</v>
      </c>
      <c r="B875" s="977">
        <v>2000</v>
      </c>
      <c r="C875" s="977">
        <v>2000</v>
      </c>
      <c r="D875" s="964" t="s">
        <v>555</v>
      </c>
    </row>
    <row r="876" spans="1:4" s="969" customFormat="1" ht="11.25" customHeight="1" x14ac:dyDescent="0.2">
      <c r="A876" s="1258"/>
      <c r="B876" s="979">
        <v>2000</v>
      </c>
      <c r="C876" s="979">
        <v>2000</v>
      </c>
      <c r="D876" s="966" t="s">
        <v>11</v>
      </c>
    </row>
    <row r="877" spans="1:4" s="969" customFormat="1" ht="11.25" customHeight="1" x14ac:dyDescent="0.2">
      <c r="A877" s="1256" t="s">
        <v>3774</v>
      </c>
      <c r="B877" s="978">
        <v>52.5</v>
      </c>
      <c r="C877" s="978">
        <v>52.5</v>
      </c>
      <c r="D877" s="965" t="s">
        <v>3772</v>
      </c>
    </row>
    <row r="878" spans="1:4" s="969" customFormat="1" ht="11.25" customHeight="1" x14ac:dyDescent="0.2">
      <c r="A878" s="1256"/>
      <c r="B878" s="978">
        <v>52.5</v>
      </c>
      <c r="C878" s="978">
        <v>52.5</v>
      </c>
      <c r="D878" s="965" t="s">
        <v>11</v>
      </c>
    </row>
    <row r="879" spans="1:4" s="969" customFormat="1" ht="11.25" customHeight="1" x14ac:dyDescent="0.2">
      <c r="A879" s="1257" t="s">
        <v>3885</v>
      </c>
      <c r="B879" s="977">
        <v>74</v>
      </c>
      <c r="C879" s="977">
        <v>74</v>
      </c>
      <c r="D879" s="964" t="s">
        <v>622</v>
      </c>
    </row>
    <row r="880" spans="1:4" s="969" customFormat="1" ht="11.25" customHeight="1" x14ac:dyDescent="0.2">
      <c r="A880" s="1258"/>
      <c r="B880" s="979">
        <v>74</v>
      </c>
      <c r="C880" s="979">
        <v>74</v>
      </c>
      <c r="D880" s="966" t="s">
        <v>11</v>
      </c>
    </row>
    <row r="881" spans="1:4" s="969" customFormat="1" ht="21" x14ac:dyDescent="0.2">
      <c r="A881" s="1256" t="s">
        <v>3051</v>
      </c>
      <c r="B881" s="978">
        <v>31.4</v>
      </c>
      <c r="C881" s="978">
        <v>31.4</v>
      </c>
      <c r="D881" s="965" t="s">
        <v>4229</v>
      </c>
    </row>
    <row r="882" spans="1:4" s="969" customFormat="1" ht="11.25" customHeight="1" x14ac:dyDescent="0.2">
      <c r="A882" s="1256"/>
      <c r="B882" s="978">
        <v>31.4</v>
      </c>
      <c r="C882" s="978">
        <v>31.4</v>
      </c>
      <c r="D882" s="965" t="s">
        <v>11</v>
      </c>
    </row>
    <row r="883" spans="1:4" s="969" customFormat="1" ht="11.25" customHeight="1" x14ac:dyDescent="0.2">
      <c r="A883" s="1257" t="s">
        <v>3052</v>
      </c>
      <c r="B883" s="977">
        <v>3784</v>
      </c>
      <c r="C883" s="977">
        <v>3784</v>
      </c>
      <c r="D883" s="964" t="s">
        <v>2108</v>
      </c>
    </row>
    <row r="884" spans="1:4" s="969" customFormat="1" ht="11.25" customHeight="1" x14ac:dyDescent="0.2">
      <c r="A884" s="1256"/>
      <c r="B884" s="978">
        <v>69.599999999999994</v>
      </c>
      <c r="C884" s="978">
        <v>69.599999999999994</v>
      </c>
      <c r="D884" s="965" t="s">
        <v>2114</v>
      </c>
    </row>
    <row r="885" spans="1:4" s="969" customFormat="1" ht="21" x14ac:dyDescent="0.2">
      <c r="A885" s="1256"/>
      <c r="B885" s="978">
        <v>283.7</v>
      </c>
      <c r="C885" s="978">
        <v>283.7</v>
      </c>
      <c r="D885" s="965" t="s">
        <v>2881</v>
      </c>
    </row>
    <row r="886" spans="1:4" s="969" customFormat="1" ht="11.25" customHeight="1" x14ac:dyDescent="0.2">
      <c r="A886" s="1258"/>
      <c r="B886" s="979">
        <v>4137.3</v>
      </c>
      <c r="C886" s="979">
        <v>4137.3</v>
      </c>
      <c r="D886" s="966" t="s">
        <v>11</v>
      </c>
    </row>
    <row r="887" spans="1:4" s="969" customFormat="1" ht="11.25" customHeight="1" x14ac:dyDescent="0.2">
      <c r="A887" s="1256" t="s">
        <v>3786</v>
      </c>
      <c r="B887" s="978">
        <v>360</v>
      </c>
      <c r="C887" s="978">
        <v>360</v>
      </c>
      <c r="D887" s="965" t="s">
        <v>555</v>
      </c>
    </row>
    <row r="888" spans="1:4" s="969" customFormat="1" ht="11.25" customHeight="1" x14ac:dyDescent="0.2">
      <c r="A888" s="1256"/>
      <c r="B888" s="978">
        <v>360</v>
      </c>
      <c r="C888" s="978">
        <v>360</v>
      </c>
      <c r="D888" s="965" t="s">
        <v>11</v>
      </c>
    </row>
    <row r="889" spans="1:4" s="969" customFormat="1" ht="11.25" customHeight="1" x14ac:dyDescent="0.2">
      <c r="A889" s="1257" t="s">
        <v>4318</v>
      </c>
      <c r="B889" s="977">
        <v>128</v>
      </c>
      <c r="C889" s="977">
        <v>128</v>
      </c>
      <c r="D889" s="964" t="s">
        <v>2116</v>
      </c>
    </row>
    <row r="890" spans="1:4" s="969" customFormat="1" ht="11.25" customHeight="1" x14ac:dyDescent="0.2">
      <c r="A890" s="1258"/>
      <c r="B890" s="979">
        <v>128</v>
      </c>
      <c r="C890" s="979">
        <v>128</v>
      </c>
      <c r="D890" s="966" t="s">
        <v>11</v>
      </c>
    </row>
    <row r="891" spans="1:4" s="969" customFormat="1" ht="11.25" customHeight="1" x14ac:dyDescent="0.2">
      <c r="A891" s="1256" t="s">
        <v>4319</v>
      </c>
      <c r="B891" s="978">
        <v>119</v>
      </c>
      <c r="C891" s="978">
        <v>119</v>
      </c>
      <c r="D891" s="965" t="s">
        <v>4244</v>
      </c>
    </row>
    <row r="892" spans="1:4" s="969" customFormat="1" ht="11.25" customHeight="1" x14ac:dyDescent="0.2">
      <c r="A892" s="1256"/>
      <c r="B892" s="978">
        <v>119</v>
      </c>
      <c r="C892" s="978">
        <v>119</v>
      </c>
      <c r="D892" s="965" t="s">
        <v>11</v>
      </c>
    </row>
    <row r="893" spans="1:4" s="969" customFormat="1" ht="11.25" customHeight="1" x14ac:dyDescent="0.2">
      <c r="A893" s="1257" t="s">
        <v>3053</v>
      </c>
      <c r="B893" s="977">
        <v>250</v>
      </c>
      <c r="C893" s="977">
        <v>250</v>
      </c>
      <c r="D893" s="964" t="s">
        <v>4244</v>
      </c>
    </row>
    <row r="894" spans="1:4" s="969" customFormat="1" ht="11.25" customHeight="1" x14ac:dyDescent="0.2">
      <c r="A894" s="1258"/>
      <c r="B894" s="979">
        <v>250</v>
      </c>
      <c r="C894" s="979">
        <v>250</v>
      </c>
      <c r="D894" s="966" t="s">
        <v>11</v>
      </c>
    </row>
    <row r="895" spans="1:4" s="969" customFormat="1" ht="11.25" customHeight="1" x14ac:dyDescent="0.2">
      <c r="A895" s="1256" t="s">
        <v>4320</v>
      </c>
      <c r="B895" s="978">
        <v>500</v>
      </c>
      <c r="C895" s="978">
        <v>250</v>
      </c>
      <c r="D895" s="965" t="s">
        <v>4244</v>
      </c>
    </row>
    <row r="896" spans="1:4" s="969" customFormat="1" ht="11.25" customHeight="1" x14ac:dyDescent="0.2">
      <c r="A896" s="1256"/>
      <c r="B896" s="978">
        <v>500</v>
      </c>
      <c r="C896" s="978">
        <v>250</v>
      </c>
      <c r="D896" s="965" t="s">
        <v>11</v>
      </c>
    </row>
    <row r="897" spans="1:4" s="969" customFormat="1" ht="11.25" customHeight="1" x14ac:dyDescent="0.2">
      <c r="A897" s="1257" t="s">
        <v>3054</v>
      </c>
      <c r="B897" s="977">
        <v>499.9</v>
      </c>
      <c r="C897" s="977">
        <v>249.95</v>
      </c>
      <c r="D897" s="964" t="s">
        <v>4244</v>
      </c>
    </row>
    <row r="898" spans="1:4" s="969" customFormat="1" ht="11.25" customHeight="1" x14ac:dyDescent="0.2">
      <c r="A898" s="1258"/>
      <c r="B898" s="979">
        <v>499.9</v>
      </c>
      <c r="C898" s="979">
        <v>249.95</v>
      </c>
      <c r="D898" s="966" t="s">
        <v>11</v>
      </c>
    </row>
    <row r="899" spans="1:4" s="969" customFormat="1" ht="11.25" customHeight="1" x14ac:dyDescent="0.2">
      <c r="A899" s="1257" t="s">
        <v>4321</v>
      </c>
      <c r="B899" s="977">
        <v>100</v>
      </c>
      <c r="C899" s="977">
        <v>100</v>
      </c>
      <c r="D899" s="964" t="s">
        <v>4235</v>
      </c>
    </row>
    <row r="900" spans="1:4" s="969" customFormat="1" ht="21" x14ac:dyDescent="0.2">
      <c r="A900" s="1256"/>
      <c r="B900" s="978">
        <v>75</v>
      </c>
      <c r="C900" s="978">
        <v>75</v>
      </c>
      <c r="D900" s="965" t="s">
        <v>2118</v>
      </c>
    </row>
    <row r="901" spans="1:4" s="969" customFormat="1" ht="11.25" customHeight="1" x14ac:dyDescent="0.2">
      <c r="A901" s="1258"/>
      <c r="B901" s="979">
        <v>175</v>
      </c>
      <c r="C901" s="979">
        <v>175</v>
      </c>
      <c r="D901" s="966" t="s">
        <v>11</v>
      </c>
    </row>
    <row r="902" spans="1:4" s="969" customFormat="1" ht="11.25" customHeight="1" x14ac:dyDescent="0.2">
      <c r="A902" s="1257" t="s">
        <v>3055</v>
      </c>
      <c r="B902" s="977">
        <v>100</v>
      </c>
      <c r="C902" s="977">
        <v>100</v>
      </c>
      <c r="D902" s="964" t="s">
        <v>4235</v>
      </c>
    </row>
    <row r="903" spans="1:4" s="969" customFormat="1" ht="21" x14ac:dyDescent="0.2">
      <c r="A903" s="1256"/>
      <c r="B903" s="978">
        <v>100</v>
      </c>
      <c r="C903" s="978">
        <v>100</v>
      </c>
      <c r="D903" s="965" t="s">
        <v>2118</v>
      </c>
    </row>
    <row r="904" spans="1:4" s="969" customFormat="1" ht="11.25" customHeight="1" x14ac:dyDescent="0.2">
      <c r="A904" s="1256"/>
      <c r="B904" s="978">
        <v>100</v>
      </c>
      <c r="C904" s="978">
        <v>100</v>
      </c>
      <c r="D904" s="965" t="s">
        <v>622</v>
      </c>
    </row>
    <row r="905" spans="1:4" s="969" customFormat="1" ht="11.25" customHeight="1" x14ac:dyDescent="0.2">
      <c r="A905" s="1258"/>
      <c r="B905" s="979">
        <v>300</v>
      </c>
      <c r="C905" s="979">
        <v>300</v>
      </c>
      <c r="D905" s="966" t="s">
        <v>11</v>
      </c>
    </row>
    <row r="906" spans="1:4" s="969" customFormat="1" ht="11.25" customHeight="1" x14ac:dyDescent="0.2">
      <c r="A906" s="1256" t="s">
        <v>3056</v>
      </c>
      <c r="B906" s="978">
        <v>100</v>
      </c>
      <c r="C906" s="978">
        <v>100</v>
      </c>
      <c r="D906" s="965" t="s">
        <v>2877</v>
      </c>
    </row>
    <row r="907" spans="1:4" s="969" customFormat="1" ht="11.25" customHeight="1" x14ac:dyDescent="0.2">
      <c r="A907" s="1256"/>
      <c r="B907" s="978">
        <v>100</v>
      </c>
      <c r="C907" s="978">
        <v>100</v>
      </c>
      <c r="D907" s="965" t="s">
        <v>11</v>
      </c>
    </row>
    <row r="908" spans="1:4" s="969" customFormat="1" ht="11.25" customHeight="1" x14ac:dyDescent="0.2">
      <c r="A908" s="1257" t="s">
        <v>3057</v>
      </c>
      <c r="B908" s="977">
        <v>190</v>
      </c>
      <c r="C908" s="977">
        <v>190</v>
      </c>
      <c r="D908" s="964" t="s">
        <v>622</v>
      </c>
    </row>
    <row r="909" spans="1:4" s="969" customFormat="1" ht="11.25" customHeight="1" x14ac:dyDescent="0.2">
      <c r="A909" s="1258"/>
      <c r="B909" s="979">
        <v>190</v>
      </c>
      <c r="C909" s="979">
        <v>190</v>
      </c>
      <c r="D909" s="966" t="s">
        <v>11</v>
      </c>
    </row>
    <row r="910" spans="1:4" s="969" customFormat="1" ht="21" x14ac:dyDescent="0.2">
      <c r="A910" s="1256" t="s">
        <v>820</v>
      </c>
      <c r="B910" s="978">
        <v>327</v>
      </c>
      <c r="C910" s="978">
        <v>327</v>
      </c>
      <c r="D910" s="965" t="s">
        <v>2232</v>
      </c>
    </row>
    <row r="911" spans="1:4" s="969" customFormat="1" ht="11.25" customHeight="1" x14ac:dyDescent="0.2">
      <c r="A911" s="1256"/>
      <c r="B911" s="978">
        <v>2931</v>
      </c>
      <c r="C911" s="978">
        <v>2931</v>
      </c>
      <c r="D911" s="965" t="s">
        <v>2108</v>
      </c>
    </row>
    <row r="912" spans="1:4" s="969" customFormat="1" ht="11.25" customHeight="1" x14ac:dyDescent="0.2">
      <c r="A912" s="1256"/>
      <c r="B912" s="978">
        <v>60</v>
      </c>
      <c r="C912" s="978">
        <v>60</v>
      </c>
      <c r="D912" s="965" t="s">
        <v>2899</v>
      </c>
    </row>
    <row r="913" spans="1:4" s="969" customFormat="1" ht="11.25" customHeight="1" x14ac:dyDescent="0.2">
      <c r="A913" s="1256"/>
      <c r="B913" s="978">
        <v>372</v>
      </c>
      <c r="C913" s="978">
        <v>372</v>
      </c>
      <c r="D913" s="965" t="s">
        <v>2114</v>
      </c>
    </row>
    <row r="914" spans="1:4" s="969" customFormat="1" ht="21" x14ac:dyDescent="0.2">
      <c r="A914" s="1256"/>
      <c r="B914" s="978">
        <v>200</v>
      </c>
      <c r="C914" s="978">
        <v>200</v>
      </c>
      <c r="D914" s="965" t="s">
        <v>2881</v>
      </c>
    </row>
    <row r="915" spans="1:4" s="969" customFormat="1" ht="11.25" customHeight="1" x14ac:dyDescent="0.2">
      <c r="A915" s="1256"/>
      <c r="B915" s="978">
        <v>1139</v>
      </c>
      <c r="C915" s="978">
        <v>1139</v>
      </c>
      <c r="D915" s="965" t="s">
        <v>3465</v>
      </c>
    </row>
    <row r="916" spans="1:4" s="969" customFormat="1" ht="11.25" customHeight="1" x14ac:dyDescent="0.2">
      <c r="A916" s="1256"/>
      <c r="B916" s="978">
        <v>5029</v>
      </c>
      <c r="C916" s="978">
        <v>5029</v>
      </c>
      <c r="D916" s="965" t="s">
        <v>11</v>
      </c>
    </row>
    <row r="917" spans="1:4" s="969" customFormat="1" ht="11.25" customHeight="1" x14ac:dyDescent="0.2">
      <c r="A917" s="1257" t="s">
        <v>4322</v>
      </c>
      <c r="B917" s="977">
        <v>185</v>
      </c>
      <c r="C917" s="977">
        <v>173.39500000000001</v>
      </c>
      <c r="D917" s="964" t="s">
        <v>2874</v>
      </c>
    </row>
    <row r="918" spans="1:4" s="969" customFormat="1" ht="11.25" customHeight="1" x14ac:dyDescent="0.2">
      <c r="A918" s="1258"/>
      <c r="B918" s="979">
        <v>185</v>
      </c>
      <c r="C918" s="979">
        <v>173.39500000000001</v>
      </c>
      <c r="D918" s="966" t="s">
        <v>11</v>
      </c>
    </row>
    <row r="919" spans="1:4" s="969" customFormat="1" ht="11.25" customHeight="1" x14ac:dyDescent="0.2">
      <c r="A919" s="1256" t="s">
        <v>4323</v>
      </c>
      <c r="B919" s="978">
        <v>224.2</v>
      </c>
      <c r="C919" s="978">
        <v>224.2</v>
      </c>
      <c r="D919" s="965" t="s">
        <v>2874</v>
      </c>
    </row>
    <row r="920" spans="1:4" s="969" customFormat="1" ht="11.25" customHeight="1" x14ac:dyDescent="0.2">
      <c r="A920" s="1256"/>
      <c r="B920" s="978">
        <v>224.2</v>
      </c>
      <c r="C920" s="978">
        <v>224.2</v>
      </c>
      <c r="D920" s="965" t="s">
        <v>11</v>
      </c>
    </row>
    <row r="921" spans="1:4" s="969" customFormat="1" ht="11.25" customHeight="1" x14ac:dyDescent="0.2">
      <c r="A921" s="1257" t="s">
        <v>3058</v>
      </c>
      <c r="B921" s="977">
        <v>149</v>
      </c>
      <c r="C921" s="977">
        <v>149</v>
      </c>
      <c r="D921" s="964" t="s">
        <v>622</v>
      </c>
    </row>
    <row r="922" spans="1:4" s="969" customFormat="1" ht="11.25" customHeight="1" x14ac:dyDescent="0.2">
      <c r="A922" s="1258"/>
      <c r="B922" s="979">
        <v>149</v>
      </c>
      <c r="C922" s="979">
        <v>149</v>
      </c>
      <c r="D922" s="966" t="s">
        <v>11</v>
      </c>
    </row>
    <row r="923" spans="1:4" s="969" customFormat="1" ht="11.25" customHeight="1" x14ac:dyDescent="0.2">
      <c r="A923" s="1256" t="s">
        <v>3924</v>
      </c>
      <c r="B923" s="978">
        <v>1571.55</v>
      </c>
      <c r="C923" s="978">
        <v>1255.2929999999999</v>
      </c>
      <c r="D923" s="965" t="s">
        <v>4028</v>
      </c>
    </row>
    <row r="924" spans="1:4" s="969" customFormat="1" ht="11.25" customHeight="1" x14ac:dyDescent="0.2">
      <c r="A924" s="1256"/>
      <c r="B924" s="978">
        <v>1571.55</v>
      </c>
      <c r="C924" s="978">
        <v>1255.2929999999999</v>
      </c>
      <c r="D924" s="965" t="s">
        <v>11</v>
      </c>
    </row>
    <row r="925" spans="1:4" s="969" customFormat="1" ht="11.25" customHeight="1" x14ac:dyDescent="0.2">
      <c r="A925" s="1257" t="s">
        <v>3059</v>
      </c>
      <c r="B925" s="977">
        <v>100</v>
      </c>
      <c r="C925" s="977">
        <v>100</v>
      </c>
      <c r="D925" s="964" t="s">
        <v>2116</v>
      </c>
    </row>
    <row r="926" spans="1:4" s="969" customFormat="1" ht="11.25" customHeight="1" x14ac:dyDescent="0.2">
      <c r="A926" s="1258"/>
      <c r="B926" s="979">
        <v>100</v>
      </c>
      <c r="C926" s="979">
        <v>100</v>
      </c>
      <c r="D926" s="966" t="s">
        <v>11</v>
      </c>
    </row>
    <row r="927" spans="1:4" s="969" customFormat="1" ht="11.25" customHeight="1" x14ac:dyDescent="0.2">
      <c r="A927" s="1256" t="s">
        <v>601</v>
      </c>
      <c r="B927" s="978">
        <v>700</v>
      </c>
      <c r="C927" s="978">
        <v>700</v>
      </c>
      <c r="D927" s="965" t="s">
        <v>609</v>
      </c>
    </row>
    <row r="928" spans="1:4" s="969" customFormat="1" ht="11.25" customHeight="1" x14ac:dyDescent="0.2">
      <c r="A928" s="1256"/>
      <c r="B928" s="978">
        <v>700</v>
      </c>
      <c r="C928" s="978">
        <v>700</v>
      </c>
      <c r="D928" s="965" t="s">
        <v>11</v>
      </c>
    </row>
    <row r="929" spans="1:4" s="969" customFormat="1" ht="11.25" customHeight="1" x14ac:dyDescent="0.2">
      <c r="A929" s="1257" t="s">
        <v>805</v>
      </c>
      <c r="B929" s="977">
        <v>100</v>
      </c>
      <c r="C929" s="977">
        <v>0</v>
      </c>
      <c r="D929" s="964" t="s">
        <v>598</v>
      </c>
    </row>
    <row r="930" spans="1:4" s="969" customFormat="1" ht="11.25" customHeight="1" x14ac:dyDescent="0.2">
      <c r="A930" s="1256"/>
      <c r="B930" s="978">
        <v>180</v>
      </c>
      <c r="C930" s="978">
        <v>180</v>
      </c>
      <c r="D930" s="965" t="s">
        <v>671</v>
      </c>
    </row>
    <row r="931" spans="1:4" s="969" customFormat="1" ht="11.25" customHeight="1" x14ac:dyDescent="0.2">
      <c r="A931" s="1258"/>
      <c r="B931" s="979">
        <v>280</v>
      </c>
      <c r="C931" s="979">
        <v>180</v>
      </c>
      <c r="D931" s="966" t="s">
        <v>11</v>
      </c>
    </row>
    <row r="932" spans="1:4" s="969" customFormat="1" ht="11.25" customHeight="1" x14ac:dyDescent="0.2">
      <c r="A932" s="1256" t="s">
        <v>4324</v>
      </c>
      <c r="B932" s="978">
        <v>150</v>
      </c>
      <c r="C932" s="978">
        <v>150</v>
      </c>
      <c r="D932" s="965" t="s">
        <v>4244</v>
      </c>
    </row>
    <row r="933" spans="1:4" s="969" customFormat="1" ht="11.25" customHeight="1" x14ac:dyDescent="0.2">
      <c r="A933" s="1256"/>
      <c r="B933" s="978">
        <v>150</v>
      </c>
      <c r="C933" s="978">
        <v>150</v>
      </c>
      <c r="D933" s="965" t="s">
        <v>11</v>
      </c>
    </row>
    <row r="934" spans="1:4" s="969" customFormat="1" ht="11.25" customHeight="1" x14ac:dyDescent="0.2">
      <c r="A934" s="1257" t="s">
        <v>4325</v>
      </c>
      <c r="B934" s="977">
        <v>222.8</v>
      </c>
      <c r="C934" s="977">
        <v>111.4</v>
      </c>
      <c r="D934" s="964" t="s">
        <v>4215</v>
      </c>
    </row>
    <row r="935" spans="1:4" s="969" customFormat="1" ht="11.25" customHeight="1" x14ac:dyDescent="0.2">
      <c r="A935" s="1258"/>
      <c r="B935" s="979">
        <v>222.8</v>
      </c>
      <c r="C935" s="979">
        <v>111.4</v>
      </c>
      <c r="D935" s="966" t="s">
        <v>11</v>
      </c>
    </row>
    <row r="936" spans="1:4" s="969" customFormat="1" ht="11.25" customHeight="1" x14ac:dyDescent="0.2">
      <c r="A936" s="1256" t="s">
        <v>3835</v>
      </c>
      <c r="B936" s="978">
        <v>3000</v>
      </c>
      <c r="C936" s="978">
        <v>3000</v>
      </c>
      <c r="D936" s="965" t="s">
        <v>580</v>
      </c>
    </row>
    <row r="937" spans="1:4" s="969" customFormat="1" ht="11.25" customHeight="1" x14ac:dyDescent="0.2">
      <c r="A937" s="1256"/>
      <c r="B937" s="978">
        <v>3000</v>
      </c>
      <c r="C937" s="978">
        <v>3000</v>
      </c>
      <c r="D937" s="965" t="s">
        <v>11</v>
      </c>
    </row>
    <row r="938" spans="1:4" s="969" customFormat="1" ht="11.25" customHeight="1" x14ac:dyDescent="0.2">
      <c r="A938" s="1257" t="s">
        <v>3060</v>
      </c>
      <c r="B938" s="977">
        <v>63</v>
      </c>
      <c r="C938" s="977">
        <v>63</v>
      </c>
      <c r="D938" s="964" t="s">
        <v>2899</v>
      </c>
    </row>
    <row r="939" spans="1:4" s="969" customFormat="1" ht="11.25" customHeight="1" x14ac:dyDescent="0.2">
      <c r="A939" s="1258"/>
      <c r="B939" s="979">
        <v>63</v>
      </c>
      <c r="C939" s="979">
        <v>63</v>
      </c>
      <c r="D939" s="966" t="s">
        <v>11</v>
      </c>
    </row>
    <row r="940" spans="1:4" s="969" customFormat="1" ht="11.25" customHeight="1" x14ac:dyDescent="0.2">
      <c r="A940" s="1256" t="s">
        <v>3061</v>
      </c>
      <c r="B940" s="978">
        <v>22.35</v>
      </c>
      <c r="C940" s="978">
        <v>22.35</v>
      </c>
      <c r="D940" s="965" t="s">
        <v>2151</v>
      </c>
    </row>
    <row r="941" spans="1:4" s="969" customFormat="1" ht="11.25" customHeight="1" x14ac:dyDescent="0.2">
      <c r="A941" s="1256"/>
      <c r="B941" s="978">
        <v>22.35</v>
      </c>
      <c r="C941" s="978">
        <v>22.35</v>
      </c>
      <c r="D941" s="965" t="s">
        <v>11</v>
      </c>
    </row>
    <row r="942" spans="1:4" s="969" customFormat="1" ht="21" x14ac:dyDescent="0.2">
      <c r="A942" s="1257" t="s">
        <v>3062</v>
      </c>
      <c r="B942" s="977">
        <v>34</v>
      </c>
      <c r="C942" s="977">
        <v>34</v>
      </c>
      <c r="D942" s="964" t="s">
        <v>2118</v>
      </c>
    </row>
    <row r="943" spans="1:4" s="969" customFormat="1" ht="11.25" customHeight="1" x14ac:dyDescent="0.2">
      <c r="A943" s="1256"/>
      <c r="B943" s="978">
        <v>50</v>
      </c>
      <c r="C943" s="978">
        <v>50</v>
      </c>
      <c r="D943" s="965" t="s">
        <v>2899</v>
      </c>
    </row>
    <row r="944" spans="1:4" s="969" customFormat="1" ht="11.25" customHeight="1" x14ac:dyDescent="0.2">
      <c r="A944" s="1258"/>
      <c r="B944" s="979">
        <v>84</v>
      </c>
      <c r="C944" s="979">
        <v>84</v>
      </c>
      <c r="D944" s="966" t="s">
        <v>11</v>
      </c>
    </row>
    <row r="945" spans="1:4" s="969" customFormat="1" ht="11.25" customHeight="1" x14ac:dyDescent="0.2">
      <c r="A945" s="1256" t="s">
        <v>821</v>
      </c>
      <c r="B945" s="978">
        <v>700</v>
      </c>
      <c r="C945" s="978">
        <v>700</v>
      </c>
      <c r="D945" s="965" t="s">
        <v>4228</v>
      </c>
    </row>
    <row r="946" spans="1:4" s="969" customFormat="1" ht="21" x14ac:dyDescent="0.2">
      <c r="A946" s="1256"/>
      <c r="B946" s="978">
        <v>50</v>
      </c>
      <c r="C946" s="978">
        <v>41.204999999999998</v>
      </c>
      <c r="D946" s="965" t="s">
        <v>4229</v>
      </c>
    </row>
    <row r="947" spans="1:4" s="969" customFormat="1" ht="11.25" customHeight="1" x14ac:dyDescent="0.2">
      <c r="A947" s="1256"/>
      <c r="B947" s="978">
        <v>750</v>
      </c>
      <c r="C947" s="978">
        <v>741.20500000000004</v>
      </c>
      <c r="D947" s="965" t="s">
        <v>11</v>
      </c>
    </row>
    <row r="948" spans="1:4" s="969" customFormat="1" ht="11.25" customHeight="1" x14ac:dyDescent="0.2">
      <c r="A948" s="1257" t="s">
        <v>4326</v>
      </c>
      <c r="B948" s="977">
        <v>210</v>
      </c>
      <c r="C948" s="977">
        <v>210</v>
      </c>
      <c r="D948" s="964" t="s">
        <v>2874</v>
      </c>
    </row>
    <row r="949" spans="1:4" s="969" customFormat="1" ht="11.25" customHeight="1" x14ac:dyDescent="0.2">
      <c r="A949" s="1258"/>
      <c r="B949" s="979">
        <v>210</v>
      </c>
      <c r="C949" s="979">
        <v>210</v>
      </c>
      <c r="D949" s="966" t="s">
        <v>11</v>
      </c>
    </row>
    <row r="950" spans="1:4" s="969" customFormat="1" ht="11.25" customHeight="1" x14ac:dyDescent="0.2">
      <c r="A950" s="1256" t="s">
        <v>853</v>
      </c>
      <c r="B950" s="978">
        <v>400</v>
      </c>
      <c r="C950" s="978">
        <v>400</v>
      </c>
      <c r="D950" s="965" t="s">
        <v>2874</v>
      </c>
    </row>
    <row r="951" spans="1:4" s="969" customFormat="1" ht="11.25" customHeight="1" x14ac:dyDescent="0.2">
      <c r="A951" s="1256"/>
      <c r="B951" s="978">
        <v>300</v>
      </c>
      <c r="C951" s="978">
        <v>300</v>
      </c>
      <c r="D951" s="965" t="s">
        <v>4228</v>
      </c>
    </row>
    <row r="952" spans="1:4" s="969" customFormat="1" ht="11.25" customHeight="1" x14ac:dyDescent="0.2">
      <c r="A952" s="1256"/>
      <c r="B952" s="978">
        <v>700</v>
      </c>
      <c r="C952" s="978">
        <v>700</v>
      </c>
      <c r="D952" s="965" t="s">
        <v>11</v>
      </c>
    </row>
    <row r="953" spans="1:4" s="969" customFormat="1" ht="11.25" customHeight="1" x14ac:dyDescent="0.2">
      <c r="A953" s="1257" t="s">
        <v>3836</v>
      </c>
      <c r="B953" s="977">
        <v>150</v>
      </c>
      <c r="C953" s="977">
        <v>150</v>
      </c>
      <c r="D953" s="964" t="s">
        <v>4327</v>
      </c>
    </row>
    <row r="954" spans="1:4" s="969" customFormat="1" ht="11.25" customHeight="1" x14ac:dyDescent="0.2">
      <c r="A954" s="1258"/>
      <c r="B954" s="979">
        <v>150</v>
      </c>
      <c r="C954" s="979">
        <v>150</v>
      </c>
      <c r="D954" s="966" t="s">
        <v>11</v>
      </c>
    </row>
    <row r="955" spans="1:4" s="969" customFormat="1" ht="11.25" customHeight="1" x14ac:dyDescent="0.2">
      <c r="A955" s="1256" t="s">
        <v>649</v>
      </c>
      <c r="B955" s="978">
        <v>350</v>
      </c>
      <c r="C955" s="978">
        <v>350</v>
      </c>
      <c r="D955" s="965" t="s">
        <v>646</v>
      </c>
    </row>
    <row r="956" spans="1:4" s="969" customFormat="1" ht="11.25" customHeight="1" x14ac:dyDescent="0.2">
      <c r="A956" s="1256"/>
      <c r="B956" s="978">
        <v>350</v>
      </c>
      <c r="C956" s="978">
        <v>350</v>
      </c>
      <c r="D956" s="965" t="s">
        <v>11</v>
      </c>
    </row>
    <row r="957" spans="1:4" s="969" customFormat="1" ht="11.25" customHeight="1" x14ac:dyDescent="0.2">
      <c r="A957" s="1257" t="s">
        <v>3858</v>
      </c>
      <c r="B957" s="977">
        <v>30</v>
      </c>
      <c r="C957" s="977">
        <v>30</v>
      </c>
      <c r="D957" s="964" t="s">
        <v>598</v>
      </c>
    </row>
    <row r="958" spans="1:4" s="969" customFormat="1" ht="11.25" customHeight="1" x14ac:dyDescent="0.2">
      <c r="A958" s="1258"/>
      <c r="B958" s="979">
        <v>30</v>
      </c>
      <c r="C958" s="979">
        <v>30</v>
      </c>
      <c r="D958" s="966" t="s">
        <v>11</v>
      </c>
    </row>
    <row r="959" spans="1:4" s="969" customFormat="1" ht="11.25" customHeight="1" x14ac:dyDescent="0.2">
      <c r="A959" s="1256" t="s">
        <v>560</v>
      </c>
      <c r="B959" s="978">
        <v>170</v>
      </c>
      <c r="C959" s="978">
        <v>170</v>
      </c>
      <c r="D959" s="965" t="s">
        <v>570</v>
      </c>
    </row>
    <row r="960" spans="1:4" s="969" customFormat="1" ht="11.25" customHeight="1" x14ac:dyDescent="0.2">
      <c r="A960" s="1256"/>
      <c r="B960" s="978">
        <v>170</v>
      </c>
      <c r="C960" s="978">
        <v>170</v>
      </c>
      <c r="D960" s="965" t="s">
        <v>11</v>
      </c>
    </row>
    <row r="961" spans="1:4" s="969" customFormat="1" ht="11.25" customHeight="1" x14ac:dyDescent="0.2">
      <c r="A961" s="1257" t="s">
        <v>3063</v>
      </c>
      <c r="B961" s="977">
        <v>160</v>
      </c>
      <c r="C961" s="977">
        <v>160</v>
      </c>
      <c r="D961" s="964" t="s">
        <v>2123</v>
      </c>
    </row>
    <row r="962" spans="1:4" s="969" customFormat="1" ht="11.25" customHeight="1" x14ac:dyDescent="0.2">
      <c r="A962" s="1258"/>
      <c r="B962" s="979">
        <v>160</v>
      </c>
      <c r="C962" s="979">
        <v>160</v>
      </c>
      <c r="D962" s="966" t="s">
        <v>11</v>
      </c>
    </row>
    <row r="963" spans="1:4" s="969" customFormat="1" ht="11.25" customHeight="1" x14ac:dyDescent="0.2">
      <c r="A963" s="1256" t="s">
        <v>3886</v>
      </c>
      <c r="B963" s="978">
        <v>1998.8</v>
      </c>
      <c r="C963" s="978">
        <v>1998.8</v>
      </c>
      <c r="D963" s="965" t="s">
        <v>622</v>
      </c>
    </row>
    <row r="964" spans="1:4" s="969" customFormat="1" ht="11.25" customHeight="1" x14ac:dyDescent="0.2">
      <c r="A964" s="1256"/>
      <c r="B964" s="978">
        <v>1998.8</v>
      </c>
      <c r="C964" s="978">
        <v>1998.8</v>
      </c>
      <c r="D964" s="965" t="s">
        <v>11</v>
      </c>
    </row>
    <row r="965" spans="1:4" s="969" customFormat="1" ht="11.25" customHeight="1" x14ac:dyDescent="0.2">
      <c r="A965" s="1257" t="s">
        <v>3789</v>
      </c>
      <c r="B965" s="977">
        <v>30</v>
      </c>
      <c r="C965" s="977">
        <v>30</v>
      </c>
      <c r="D965" s="964" t="s">
        <v>567</v>
      </c>
    </row>
    <row r="966" spans="1:4" s="969" customFormat="1" ht="11.25" customHeight="1" x14ac:dyDescent="0.2">
      <c r="A966" s="1258"/>
      <c r="B966" s="979">
        <v>30</v>
      </c>
      <c r="C966" s="979">
        <v>30</v>
      </c>
      <c r="D966" s="966" t="s">
        <v>11</v>
      </c>
    </row>
    <row r="967" spans="1:4" s="969" customFormat="1" ht="21" x14ac:dyDescent="0.2">
      <c r="A967" s="1256" t="s">
        <v>3064</v>
      </c>
      <c r="B967" s="978">
        <v>690</v>
      </c>
      <c r="C967" s="978">
        <v>690</v>
      </c>
      <c r="D967" s="965" t="s">
        <v>2232</v>
      </c>
    </row>
    <row r="968" spans="1:4" s="969" customFormat="1" ht="11.25" customHeight="1" x14ac:dyDescent="0.2">
      <c r="A968" s="1256"/>
      <c r="B968" s="978">
        <v>7201</v>
      </c>
      <c r="C968" s="978">
        <v>7201</v>
      </c>
      <c r="D968" s="965" t="s">
        <v>2108</v>
      </c>
    </row>
    <row r="969" spans="1:4" s="969" customFormat="1" ht="11.25" customHeight="1" x14ac:dyDescent="0.2">
      <c r="A969" s="1256"/>
      <c r="B969" s="978">
        <v>287.3</v>
      </c>
      <c r="C969" s="978">
        <v>287.3</v>
      </c>
      <c r="D969" s="965" t="s">
        <v>2114</v>
      </c>
    </row>
    <row r="970" spans="1:4" s="969" customFormat="1" ht="11.25" customHeight="1" x14ac:dyDescent="0.2">
      <c r="A970" s="1256"/>
      <c r="B970" s="978">
        <v>8178.3</v>
      </c>
      <c r="C970" s="978">
        <v>8178.3</v>
      </c>
      <c r="D970" s="965" t="s">
        <v>11</v>
      </c>
    </row>
    <row r="971" spans="1:4" s="969" customFormat="1" ht="11.25" customHeight="1" x14ac:dyDescent="0.2">
      <c r="A971" s="1257" t="s">
        <v>3065</v>
      </c>
      <c r="B971" s="977">
        <v>6080</v>
      </c>
      <c r="C971" s="977">
        <v>4158.25</v>
      </c>
      <c r="D971" s="964" t="s">
        <v>3066</v>
      </c>
    </row>
    <row r="972" spans="1:4" s="969" customFormat="1" ht="11.25" customHeight="1" x14ac:dyDescent="0.2">
      <c r="A972" s="1258"/>
      <c r="B972" s="979">
        <v>6080</v>
      </c>
      <c r="C972" s="979">
        <v>4158.25</v>
      </c>
      <c r="D972" s="966" t="s">
        <v>11</v>
      </c>
    </row>
    <row r="973" spans="1:4" s="969" customFormat="1" ht="11.25" customHeight="1" x14ac:dyDescent="0.2">
      <c r="A973" s="1256" t="s">
        <v>806</v>
      </c>
      <c r="B973" s="978">
        <v>150</v>
      </c>
      <c r="C973" s="978">
        <v>149.39599999999999</v>
      </c>
      <c r="D973" s="965" t="s">
        <v>598</v>
      </c>
    </row>
    <row r="974" spans="1:4" s="969" customFormat="1" ht="11.25" customHeight="1" x14ac:dyDescent="0.2">
      <c r="A974" s="1256"/>
      <c r="B974" s="978">
        <v>150</v>
      </c>
      <c r="C974" s="978">
        <v>149.39599999999999</v>
      </c>
      <c r="D974" s="965" t="s">
        <v>11</v>
      </c>
    </row>
    <row r="975" spans="1:4" s="969" customFormat="1" ht="17.25" customHeight="1" x14ac:dyDescent="0.2">
      <c r="A975" s="1257" t="s">
        <v>822</v>
      </c>
      <c r="B975" s="977">
        <v>250</v>
      </c>
      <c r="C975" s="977">
        <v>250</v>
      </c>
      <c r="D975" s="964" t="s">
        <v>622</v>
      </c>
    </row>
    <row r="976" spans="1:4" s="969" customFormat="1" ht="17.25" customHeight="1" x14ac:dyDescent="0.2">
      <c r="A976" s="1258"/>
      <c r="B976" s="979">
        <v>250</v>
      </c>
      <c r="C976" s="979">
        <v>250</v>
      </c>
      <c r="D976" s="966" t="s">
        <v>11</v>
      </c>
    </row>
    <row r="977" spans="1:4" s="969" customFormat="1" ht="11.25" customHeight="1" x14ac:dyDescent="0.2">
      <c r="A977" s="1256" t="s">
        <v>3067</v>
      </c>
      <c r="B977" s="978">
        <v>100</v>
      </c>
      <c r="C977" s="978">
        <v>69.373999999999995</v>
      </c>
      <c r="D977" s="965" t="s">
        <v>3628</v>
      </c>
    </row>
    <row r="978" spans="1:4" s="969" customFormat="1" ht="11.25" customHeight="1" x14ac:dyDescent="0.2">
      <c r="A978" s="1256"/>
      <c r="B978" s="978">
        <v>200</v>
      </c>
      <c r="C978" s="978">
        <v>200</v>
      </c>
      <c r="D978" s="965" t="s">
        <v>613</v>
      </c>
    </row>
    <row r="979" spans="1:4" s="969" customFormat="1" ht="11.25" customHeight="1" x14ac:dyDescent="0.2">
      <c r="A979" s="1256"/>
      <c r="B979" s="978">
        <v>300</v>
      </c>
      <c r="C979" s="978">
        <v>269.37400000000002</v>
      </c>
      <c r="D979" s="965" t="s">
        <v>11</v>
      </c>
    </row>
    <row r="980" spans="1:4" s="969" customFormat="1" ht="11.25" customHeight="1" x14ac:dyDescent="0.2">
      <c r="A980" s="1257" t="s">
        <v>3068</v>
      </c>
      <c r="B980" s="977">
        <v>50</v>
      </c>
      <c r="C980" s="977">
        <v>50</v>
      </c>
      <c r="D980" s="964" t="s">
        <v>2874</v>
      </c>
    </row>
    <row r="981" spans="1:4" s="969" customFormat="1" ht="11.25" customHeight="1" x14ac:dyDescent="0.2">
      <c r="A981" s="1258"/>
      <c r="B981" s="979">
        <v>50</v>
      </c>
      <c r="C981" s="979">
        <v>50</v>
      </c>
      <c r="D981" s="966" t="s">
        <v>11</v>
      </c>
    </row>
    <row r="982" spans="1:4" s="969" customFormat="1" ht="11.25" customHeight="1" x14ac:dyDescent="0.2">
      <c r="A982" s="1256" t="s">
        <v>5013</v>
      </c>
      <c r="B982" s="978">
        <v>146.4</v>
      </c>
      <c r="C982" s="978">
        <v>146.4</v>
      </c>
      <c r="D982" s="965" t="s">
        <v>2110</v>
      </c>
    </row>
    <row r="983" spans="1:4" s="969" customFormat="1" ht="11.25" customHeight="1" x14ac:dyDescent="0.2">
      <c r="A983" s="1256"/>
      <c r="B983" s="978">
        <v>146.4</v>
      </c>
      <c r="C983" s="978">
        <v>146.4</v>
      </c>
      <c r="D983" s="965" t="s">
        <v>11</v>
      </c>
    </row>
    <row r="984" spans="1:4" s="969" customFormat="1" ht="11.25" customHeight="1" x14ac:dyDescent="0.2">
      <c r="A984" s="1257" t="s">
        <v>3887</v>
      </c>
      <c r="B984" s="977">
        <v>50</v>
      </c>
      <c r="C984" s="977">
        <v>50</v>
      </c>
      <c r="D984" s="964" t="s">
        <v>2874</v>
      </c>
    </row>
    <row r="985" spans="1:4" s="969" customFormat="1" ht="11.25" customHeight="1" x14ac:dyDescent="0.2">
      <c r="A985" s="1256"/>
      <c r="B985" s="978">
        <v>140</v>
      </c>
      <c r="C985" s="978">
        <v>140</v>
      </c>
      <c r="D985" s="965" t="s">
        <v>622</v>
      </c>
    </row>
    <row r="986" spans="1:4" s="969" customFormat="1" ht="11.25" customHeight="1" x14ac:dyDescent="0.2">
      <c r="A986" s="1258"/>
      <c r="B986" s="979">
        <v>190</v>
      </c>
      <c r="C986" s="979">
        <v>190</v>
      </c>
      <c r="D986" s="966" t="s">
        <v>11</v>
      </c>
    </row>
    <row r="987" spans="1:4" s="969" customFormat="1" ht="21" x14ac:dyDescent="0.2">
      <c r="A987" s="1256" t="s">
        <v>3069</v>
      </c>
      <c r="B987" s="978">
        <v>244</v>
      </c>
      <c r="C987" s="978">
        <v>244</v>
      </c>
      <c r="D987" s="965" t="s">
        <v>2232</v>
      </c>
    </row>
    <row r="988" spans="1:4" s="969" customFormat="1" ht="11.25" customHeight="1" x14ac:dyDescent="0.2">
      <c r="A988" s="1256"/>
      <c r="B988" s="978">
        <v>674</v>
      </c>
      <c r="C988" s="978">
        <v>674</v>
      </c>
      <c r="D988" s="965" t="s">
        <v>2108</v>
      </c>
    </row>
    <row r="989" spans="1:4" s="969" customFormat="1" ht="11.25" customHeight="1" x14ac:dyDescent="0.2">
      <c r="A989" s="1256"/>
      <c r="B989" s="978">
        <v>918</v>
      </c>
      <c r="C989" s="978">
        <v>918</v>
      </c>
      <c r="D989" s="965" t="s">
        <v>11</v>
      </c>
    </row>
    <row r="990" spans="1:4" s="969" customFormat="1" ht="11.25" customHeight="1" x14ac:dyDescent="0.2">
      <c r="A990" s="1257" t="s">
        <v>3070</v>
      </c>
      <c r="B990" s="977">
        <v>4217</v>
      </c>
      <c r="C990" s="977">
        <v>4217</v>
      </c>
      <c r="D990" s="964" t="s">
        <v>2108</v>
      </c>
    </row>
    <row r="991" spans="1:4" s="969" customFormat="1" ht="11.25" customHeight="1" x14ac:dyDescent="0.2">
      <c r="A991" s="1258"/>
      <c r="B991" s="979">
        <v>4217</v>
      </c>
      <c r="C991" s="979">
        <v>4217</v>
      </c>
      <c r="D991" s="966" t="s">
        <v>11</v>
      </c>
    </row>
    <row r="992" spans="1:4" s="969" customFormat="1" ht="11.25" customHeight="1" x14ac:dyDescent="0.2">
      <c r="A992" s="1256" t="s">
        <v>4328</v>
      </c>
      <c r="B992" s="978">
        <v>406</v>
      </c>
      <c r="C992" s="978">
        <v>406</v>
      </c>
      <c r="D992" s="965" t="s">
        <v>2108</v>
      </c>
    </row>
    <row r="993" spans="1:4" s="969" customFormat="1" ht="11.25" customHeight="1" x14ac:dyDescent="0.2">
      <c r="A993" s="1256"/>
      <c r="B993" s="978">
        <v>230</v>
      </c>
      <c r="C993" s="978">
        <v>230</v>
      </c>
      <c r="D993" s="965" t="s">
        <v>2114</v>
      </c>
    </row>
    <row r="994" spans="1:4" s="969" customFormat="1" ht="11.25" customHeight="1" x14ac:dyDescent="0.2">
      <c r="A994" s="1256"/>
      <c r="B994" s="978">
        <v>1612</v>
      </c>
      <c r="C994" s="978">
        <v>1612</v>
      </c>
      <c r="D994" s="965" t="s">
        <v>3465</v>
      </c>
    </row>
    <row r="995" spans="1:4" s="969" customFormat="1" ht="11.25" customHeight="1" x14ac:dyDescent="0.2">
      <c r="A995" s="1256"/>
      <c r="B995" s="978">
        <v>2248</v>
      </c>
      <c r="C995" s="978">
        <v>2248</v>
      </c>
      <c r="D995" s="965" t="s">
        <v>11</v>
      </c>
    </row>
    <row r="996" spans="1:4" s="969" customFormat="1" ht="11.25" customHeight="1" x14ac:dyDescent="0.2">
      <c r="A996" s="1257" t="s">
        <v>3819</v>
      </c>
      <c r="B996" s="977">
        <v>30</v>
      </c>
      <c r="C996" s="977">
        <v>30</v>
      </c>
      <c r="D996" s="964" t="s">
        <v>570</v>
      </c>
    </row>
    <row r="997" spans="1:4" s="969" customFormat="1" ht="11.25" customHeight="1" x14ac:dyDescent="0.2">
      <c r="A997" s="1258"/>
      <c r="B997" s="979">
        <v>30</v>
      </c>
      <c r="C997" s="979">
        <v>30</v>
      </c>
      <c r="D997" s="966" t="s">
        <v>11</v>
      </c>
    </row>
    <row r="998" spans="1:4" s="969" customFormat="1" ht="11.25" customHeight="1" x14ac:dyDescent="0.2">
      <c r="A998" s="1256" t="s">
        <v>3071</v>
      </c>
      <c r="B998" s="978">
        <v>150</v>
      </c>
      <c r="C998" s="978">
        <v>150</v>
      </c>
      <c r="D998" s="965" t="s">
        <v>2116</v>
      </c>
    </row>
    <row r="999" spans="1:4" s="969" customFormat="1" ht="11.25" customHeight="1" x14ac:dyDescent="0.2">
      <c r="A999" s="1256"/>
      <c r="B999" s="978">
        <v>150</v>
      </c>
      <c r="C999" s="978">
        <v>150</v>
      </c>
      <c r="D999" s="965" t="s">
        <v>11</v>
      </c>
    </row>
    <row r="1000" spans="1:4" s="969" customFormat="1" ht="11.25" customHeight="1" x14ac:dyDescent="0.2">
      <c r="A1000" s="1257" t="s">
        <v>4329</v>
      </c>
      <c r="B1000" s="977">
        <v>223</v>
      </c>
      <c r="C1000" s="977">
        <v>223</v>
      </c>
      <c r="D1000" s="964" t="s">
        <v>2116</v>
      </c>
    </row>
    <row r="1001" spans="1:4" s="969" customFormat="1" ht="11.25" customHeight="1" x14ac:dyDescent="0.2">
      <c r="A1001" s="1258"/>
      <c r="B1001" s="979">
        <v>223</v>
      </c>
      <c r="C1001" s="979">
        <v>223</v>
      </c>
      <c r="D1001" s="966" t="s">
        <v>11</v>
      </c>
    </row>
    <row r="1002" spans="1:4" s="969" customFormat="1" ht="11.25" customHeight="1" x14ac:dyDescent="0.2">
      <c r="A1002" s="1256" t="s">
        <v>3072</v>
      </c>
      <c r="B1002" s="978">
        <v>380.49</v>
      </c>
      <c r="C1002" s="978">
        <v>380.48599999999999</v>
      </c>
      <c r="D1002" s="965" t="s">
        <v>2254</v>
      </c>
    </row>
    <row r="1003" spans="1:4" s="969" customFormat="1" ht="11.25" customHeight="1" x14ac:dyDescent="0.2">
      <c r="A1003" s="1256"/>
      <c r="B1003" s="978">
        <v>380.49</v>
      </c>
      <c r="C1003" s="978">
        <v>380.48599999999999</v>
      </c>
      <c r="D1003" s="965" t="s">
        <v>11</v>
      </c>
    </row>
    <row r="1004" spans="1:4" s="969" customFormat="1" ht="11.25" customHeight="1" x14ac:dyDescent="0.2">
      <c r="A1004" s="1257" t="s">
        <v>3073</v>
      </c>
      <c r="B1004" s="977">
        <v>5620</v>
      </c>
      <c r="C1004" s="977">
        <v>5620</v>
      </c>
      <c r="D1004" s="964" t="s">
        <v>2904</v>
      </c>
    </row>
    <row r="1005" spans="1:4" s="969" customFormat="1" ht="11.25" customHeight="1" x14ac:dyDescent="0.2">
      <c r="A1005" s="1258"/>
      <c r="B1005" s="979">
        <v>5620</v>
      </c>
      <c r="C1005" s="979">
        <v>5620</v>
      </c>
      <c r="D1005" s="966" t="s">
        <v>11</v>
      </c>
    </row>
    <row r="1006" spans="1:4" s="969" customFormat="1" ht="11.25" customHeight="1" x14ac:dyDescent="0.2">
      <c r="A1006" s="1256" t="s">
        <v>3820</v>
      </c>
      <c r="B1006" s="978">
        <v>135.5</v>
      </c>
      <c r="C1006" s="978">
        <v>135.5</v>
      </c>
      <c r="D1006" s="965" t="s">
        <v>570</v>
      </c>
    </row>
    <row r="1007" spans="1:4" s="969" customFormat="1" ht="11.25" customHeight="1" x14ac:dyDescent="0.2">
      <c r="A1007" s="1256"/>
      <c r="B1007" s="978">
        <v>135.5</v>
      </c>
      <c r="C1007" s="978">
        <v>135.5</v>
      </c>
      <c r="D1007" s="965" t="s">
        <v>11</v>
      </c>
    </row>
    <row r="1008" spans="1:4" s="969" customFormat="1" ht="11.25" customHeight="1" x14ac:dyDescent="0.2">
      <c r="A1008" s="1257" t="s">
        <v>3074</v>
      </c>
      <c r="B1008" s="977">
        <v>140</v>
      </c>
      <c r="C1008" s="977">
        <v>140</v>
      </c>
      <c r="D1008" s="964" t="s">
        <v>2877</v>
      </c>
    </row>
    <row r="1009" spans="1:4" s="969" customFormat="1" ht="11.25" customHeight="1" x14ac:dyDescent="0.2">
      <c r="A1009" s="1258"/>
      <c r="B1009" s="979">
        <v>140</v>
      </c>
      <c r="C1009" s="979">
        <v>140</v>
      </c>
      <c r="D1009" s="966" t="s">
        <v>11</v>
      </c>
    </row>
    <row r="1010" spans="1:4" s="969" customFormat="1" ht="11.25" customHeight="1" x14ac:dyDescent="0.2">
      <c r="A1010" s="1256" t="s">
        <v>3075</v>
      </c>
      <c r="B1010" s="978">
        <v>1335</v>
      </c>
      <c r="C1010" s="978">
        <v>1335</v>
      </c>
      <c r="D1010" s="965" t="s">
        <v>2108</v>
      </c>
    </row>
    <row r="1011" spans="1:4" s="969" customFormat="1" ht="11.25" customHeight="1" x14ac:dyDescent="0.2">
      <c r="A1011" s="1256"/>
      <c r="B1011" s="978">
        <v>1335</v>
      </c>
      <c r="C1011" s="978">
        <v>1335</v>
      </c>
      <c r="D1011" s="965" t="s">
        <v>11</v>
      </c>
    </row>
    <row r="1012" spans="1:4" s="969" customFormat="1" ht="11.25" customHeight="1" x14ac:dyDescent="0.2">
      <c r="A1012" s="1257" t="s">
        <v>3076</v>
      </c>
      <c r="B1012" s="977">
        <v>594.79</v>
      </c>
      <c r="C1012" s="977">
        <v>444.78100000000001</v>
      </c>
      <c r="D1012" s="964" t="s">
        <v>4244</v>
      </c>
    </row>
    <row r="1013" spans="1:4" s="969" customFormat="1" ht="11.25" customHeight="1" x14ac:dyDescent="0.2">
      <c r="A1013" s="1256"/>
      <c r="B1013" s="978">
        <v>308.74</v>
      </c>
      <c r="C1013" s="978">
        <v>248.35</v>
      </c>
      <c r="D1013" s="965" t="s">
        <v>4028</v>
      </c>
    </row>
    <row r="1014" spans="1:4" s="969" customFormat="1" ht="11.25" customHeight="1" x14ac:dyDescent="0.2">
      <c r="A1014" s="1258"/>
      <c r="B1014" s="979">
        <v>903.53</v>
      </c>
      <c r="C1014" s="979">
        <v>693.13100000000009</v>
      </c>
      <c r="D1014" s="966" t="s">
        <v>11</v>
      </c>
    </row>
    <row r="1015" spans="1:4" s="969" customFormat="1" ht="11.25" customHeight="1" x14ac:dyDescent="0.2">
      <c r="A1015" s="1256" t="s">
        <v>4330</v>
      </c>
      <c r="B1015" s="978">
        <v>250.7</v>
      </c>
      <c r="C1015" s="978">
        <v>0</v>
      </c>
      <c r="D1015" s="965" t="s">
        <v>4215</v>
      </c>
    </row>
    <row r="1016" spans="1:4" s="969" customFormat="1" ht="11.25" customHeight="1" x14ac:dyDescent="0.2">
      <c r="A1016" s="1256"/>
      <c r="B1016" s="978">
        <v>250.7</v>
      </c>
      <c r="C1016" s="978">
        <v>0</v>
      </c>
      <c r="D1016" s="965" t="s">
        <v>11</v>
      </c>
    </row>
    <row r="1017" spans="1:4" s="969" customFormat="1" ht="11.25" customHeight="1" x14ac:dyDescent="0.2">
      <c r="A1017" s="1257" t="s">
        <v>4331</v>
      </c>
      <c r="B1017" s="977">
        <v>188.54000000000002</v>
      </c>
      <c r="C1017" s="977">
        <v>188.54399999999998</v>
      </c>
      <c r="D1017" s="964" t="s">
        <v>721</v>
      </c>
    </row>
    <row r="1018" spans="1:4" s="969" customFormat="1" ht="11.25" customHeight="1" x14ac:dyDescent="0.2">
      <c r="A1018" s="1258"/>
      <c r="B1018" s="979">
        <v>188.54000000000002</v>
      </c>
      <c r="C1018" s="979">
        <v>188.54399999999998</v>
      </c>
      <c r="D1018" s="966" t="s">
        <v>11</v>
      </c>
    </row>
    <row r="1019" spans="1:4" s="969" customFormat="1" ht="11.25" customHeight="1" x14ac:dyDescent="0.2">
      <c r="A1019" s="1256" t="s">
        <v>3077</v>
      </c>
      <c r="B1019" s="978">
        <v>548.13</v>
      </c>
      <c r="C1019" s="978">
        <v>548.13199999999995</v>
      </c>
      <c r="D1019" s="965" t="s">
        <v>4332</v>
      </c>
    </row>
    <row r="1020" spans="1:4" s="969" customFormat="1" ht="11.25" customHeight="1" x14ac:dyDescent="0.2">
      <c r="A1020" s="1256"/>
      <c r="B1020" s="978">
        <v>1762.48</v>
      </c>
      <c r="C1020" s="978">
        <v>1762.48</v>
      </c>
      <c r="D1020" s="965" t="s">
        <v>3078</v>
      </c>
    </row>
    <row r="1021" spans="1:4" s="969" customFormat="1" ht="11.25" customHeight="1" x14ac:dyDescent="0.2">
      <c r="A1021" s="1256"/>
      <c r="B1021" s="978">
        <v>2310.61</v>
      </c>
      <c r="C1021" s="978">
        <v>2310.6120000000001</v>
      </c>
      <c r="D1021" s="965" t="s">
        <v>11</v>
      </c>
    </row>
    <row r="1022" spans="1:4" s="969" customFormat="1" ht="11.25" customHeight="1" x14ac:dyDescent="0.2">
      <c r="A1022" s="1257" t="s">
        <v>3079</v>
      </c>
      <c r="B1022" s="977">
        <v>47000</v>
      </c>
      <c r="C1022" s="977">
        <v>46884.4</v>
      </c>
      <c r="D1022" s="964" t="s">
        <v>3080</v>
      </c>
    </row>
    <row r="1023" spans="1:4" s="969" customFormat="1" ht="11.25" customHeight="1" x14ac:dyDescent="0.2">
      <c r="A1023" s="1258"/>
      <c r="B1023" s="979">
        <v>47000</v>
      </c>
      <c r="C1023" s="979">
        <v>46884.4</v>
      </c>
      <c r="D1023" s="966" t="s">
        <v>11</v>
      </c>
    </row>
    <row r="1024" spans="1:4" s="969" customFormat="1" ht="11.25" customHeight="1" x14ac:dyDescent="0.2">
      <c r="A1024" s="1256" t="s">
        <v>3081</v>
      </c>
      <c r="B1024" s="978">
        <v>366</v>
      </c>
      <c r="C1024" s="978">
        <v>353.69499999999999</v>
      </c>
      <c r="D1024" s="965" t="s">
        <v>2108</v>
      </c>
    </row>
    <row r="1025" spans="1:4" s="969" customFormat="1" ht="11.25" customHeight="1" x14ac:dyDescent="0.2">
      <c r="A1025" s="1256"/>
      <c r="B1025" s="978">
        <v>366</v>
      </c>
      <c r="C1025" s="978">
        <v>353.69499999999999</v>
      </c>
      <c r="D1025" s="965" t="s">
        <v>11</v>
      </c>
    </row>
    <row r="1026" spans="1:4" s="969" customFormat="1" ht="11.25" customHeight="1" x14ac:dyDescent="0.2">
      <c r="A1026" s="1257" t="s">
        <v>629</v>
      </c>
      <c r="B1026" s="977">
        <v>70</v>
      </c>
      <c r="C1026" s="977">
        <v>70</v>
      </c>
      <c r="D1026" s="964" t="s">
        <v>622</v>
      </c>
    </row>
    <row r="1027" spans="1:4" s="969" customFormat="1" ht="11.25" customHeight="1" x14ac:dyDescent="0.2">
      <c r="A1027" s="1258"/>
      <c r="B1027" s="979">
        <v>70</v>
      </c>
      <c r="C1027" s="979">
        <v>70</v>
      </c>
      <c r="D1027" s="966" t="s">
        <v>11</v>
      </c>
    </row>
    <row r="1028" spans="1:4" s="969" customFormat="1" ht="11.25" customHeight="1" x14ac:dyDescent="0.2">
      <c r="A1028" s="1256" t="s">
        <v>3082</v>
      </c>
      <c r="B1028" s="978">
        <v>350</v>
      </c>
      <c r="C1028" s="978">
        <v>350</v>
      </c>
      <c r="D1028" s="965" t="s">
        <v>2874</v>
      </c>
    </row>
    <row r="1029" spans="1:4" s="969" customFormat="1" ht="11.25" customHeight="1" x14ac:dyDescent="0.2">
      <c r="A1029" s="1256"/>
      <c r="B1029" s="978">
        <v>350</v>
      </c>
      <c r="C1029" s="978">
        <v>350</v>
      </c>
      <c r="D1029" s="965" t="s">
        <v>11</v>
      </c>
    </row>
    <row r="1030" spans="1:4" s="969" customFormat="1" ht="11.25" customHeight="1" x14ac:dyDescent="0.2">
      <c r="A1030" s="1257" t="s">
        <v>3844</v>
      </c>
      <c r="B1030" s="977">
        <v>50</v>
      </c>
      <c r="C1030" s="977">
        <v>0</v>
      </c>
      <c r="D1030" s="964" t="s">
        <v>593</v>
      </c>
    </row>
    <row r="1031" spans="1:4" s="969" customFormat="1" ht="11.25" customHeight="1" x14ac:dyDescent="0.2">
      <c r="A1031" s="1258"/>
      <c r="B1031" s="979">
        <v>50</v>
      </c>
      <c r="C1031" s="979">
        <v>0</v>
      </c>
      <c r="D1031" s="966" t="s">
        <v>11</v>
      </c>
    </row>
    <row r="1032" spans="1:4" s="969" customFormat="1" ht="11.25" customHeight="1" x14ac:dyDescent="0.2">
      <c r="A1032" s="1256" t="s">
        <v>3083</v>
      </c>
      <c r="B1032" s="978">
        <v>1464</v>
      </c>
      <c r="C1032" s="978">
        <v>1464</v>
      </c>
      <c r="D1032" s="965" t="s">
        <v>2108</v>
      </c>
    </row>
    <row r="1033" spans="1:4" s="969" customFormat="1" ht="11.25" customHeight="1" x14ac:dyDescent="0.2">
      <c r="A1033" s="1256"/>
      <c r="B1033" s="978">
        <v>1464</v>
      </c>
      <c r="C1033" s="978">
        <v>1464</v>
      </c>
      <c r="D1033" s="965" t="s">
        <v>11</v>
      </c>
    </row>
    <row r="1034" spans="1:4" s="969" customFormat="1" ht="11.25" customHeight="1" x14ac:dyDescent="0.2">
      <c r="A1034" s="1257" t="s">
        <v>3084</v>
      </c>
      <c r="B1034" s="977">
        <v>450.23</v>
      </c>
      <c r="C1034" s="977">
        <v>450.23399999999998</v>
      </c>
      <c r="D1034" s="964" t="s">
        <v>2254</v>
      </c>
    </row>
    <row r="1035" spans="1:4" s="969" customFormat="1" ht="11.25" customHeight="1" x14ac:dyDescent="0.2">
      <c r="A1035" s="1258"/>
      <c r="B1035" s="979">
        <v>450.23</v>
      </c>
      <c r="C1035" s="979">
        <v>450.23399999999998</v>
      </c>
      <c r="D1035" s="966" t="s">
        <v>11</v>
      </c>
    </row>
    <row r="1036" spans="1:4" s="969" customFormat="1" ht="11.25" customHeight="1" x14ac:dyDescent="0.2">
      <c r="A1036" s="1256" t="s">
        <v>3085</v>
      </c>
      <c r="B1036" s="978">
        <v>213.8</v>
      </c>
      <c r="C1036" s="978">
        <v>213.8</v>
      </c>
      <c r="D1036" s="965" t="s">
        <v>2874</v>
      </c>
    </row>
    <row r="1037" spans="1:4" s="969" customFormat="1" ht="11.25" customHeight="1" x14ac:dyDescent="0.2">
      <c r="A1037" s="1256"/>
      <c r="B1037" s="978">
        <v>34</v>
      </c>
      <c r="C1037" s="978">
        <v>31.925999999999998</v>
      </c>
      <c r="D1037" s="965" t="s">
        <v>622</v>
      </c>
    </row>
    <row r="1038" spans="1:4" s="969" customFormat="1" ht="11.25" customHeight="1" x14ac:dyDescent="0.2">
      <c r="A1038" s="1256"/>
      <c r="B1038" s="978">
        <v>247.8</v>
      </c>
      <c r="C1038" s="978">
        <v>245.726</v>
      </c>
      <c r="D1038" s="965" t="s">
        <v>11</v>
      </c>
    </row>
    <row r="1039" spans="1:4" s="969" customFormat="1" ht="11.25" customHeight="1" x14ac:dyDescent="0.2">
      <c r="A1039" s="1257" t="s">
        <v>4333</v>
      </c>
      <c r="B1039" s="977">
        <v>100</v>
      </c>
      <c r="C1039" s="977">
        <v>100</v>
      </c>
      <c r="D1039" s="964" t="s">
        <v>2116</v>
      </c>
    </row>
    <row r="1040" spans="1:4" s="969" customFormat="1" ht="11.25" customHeight="1" x14ac:dyDescent="0.2">
      <c r="A1040" s="1258"/>
      <c r="B1040" s="979">
        <v>100</v>
      </c>
      <c r="C1040" s="979">
        <v>100</v>
      </c>
      <c r="D1040" s="966" t="s">
        <v>11</v>
      </c>
    </row>
    <row r="1041" spans="1:4" s="969" customFormat="1" ht="11.25" customHeight="1" x14ac:dyDescent="0.2">
      <c r="A1041" s="1256" t="s">
        <v>3787</v>
      </c>
      <c r="B1041" s="978">
        <v>700</v>
      </c>
      <c r="C1041" s="978">
        <v>700</v>
      </c>
      <c r="D1041" s="965" t="s">
        <v>555</v>
      </c>
    </row>
    <row r="1042" spans="1:4" s="969" customFormat="1" ht="11.25" customHeight="1" x14ac:dyDescent="0.2">
      <c r="A1042" s="1256"/>
      <c r="B1042" s="978">
        <v>700</v>
      </c>
      <c r="C1042" s="978">
        <v>700</v>
      </c>
      <c r="D1042" s="965" t="s">
        <v>11</v>
      </c>
    </row>
    <row r="1043" spans="1:4" s="969" customFormat="1" ht="21" x14ac:dyDescent="0.2">
      <c r="A1043" s="1257" t="s">
        <v>5013</v>
      </c>
      <c r="B1043" s="977">
        <v>40</v>
      </c>
      <c r="C1043" s="977">
        <v>40</v>
      </c>
      <c r="D1043" s="964" t="s">
        <v>2118</v>
      </c>
    </row>
    <row r="1044" spans="1:4" s="969" customFormat="1" ht="11.25" customHeight="1" x14ac:dyDescent="0.2">
      <c r="A1044" s="1258"/>
      <c r="B1044" s="979">
        <v>40</v>
      </c>
      <c r="C1044" s="979">
        <v>40</v>
      </c>
      <c r="D1044" s="966" t="s">
        <v>11</v>
      </c>
    </row>
    <row r="1045" spans="1:4" s="969" customFormat="1" ht="11.25" customHeight="1" x14ac:dyDescent="0.2">
      <c r="A1045" s="1256" t="s">
        <v>3908</v>
      </c>
      <c r="B1045" s="978">
        <v>20</v>
      </c>
      <c r="C1045" s="978">
        <v>20</v>
      </c>
      <c r="D1045" s="965" t="s">
        <v>646</v>
      </c>
    </row>
    <row r="1046" spans="1:4" s="969" customFormat="1" ht="11.25" customHeight="1" x14ac:dyDescent="0.2">
      <c r="A1046" s="1256"/>
      <c r="B1046" s="978">
        <v>20</v>
      </c>
      <c r="C1046" s="978">
        <v>20</v>
      </c>
      <c r="D1046" s="965" t="s">
        <v>11</v>
      </c>
    </row>
    <row r="1047" spans="1:4" s="969" customFormat="1" ht="11.25" customHeight="1" x14ac:dyDescent="0.2">
      <c r="A1047" s="1257" t="s">
        <v>3086</v>
      </c>
      <c r="B1047" s="977">
        <v>205.63</v>
      </c>
      <c r="C1047" s="977">
        <v>205.62799999999999</v>
      </c>
      <c r="D1047" s="964" t="s">
        <v>2151</v>
      </c>
    </row>
    <row r="1048" spans="1:4" s="969" customFormat="1" ht="11.25" customHeight="1" x14ac:dyDescent="0.2">
      <c r="A1048" s="1258"/>
      <c r="B1048" s="979">
        <v>205.63</v>
      </c>
      <c r="C1048" s="979">
        <v>205.62799999999999</v>
      </c>
      <c r="D1048" s="966" t="s">
        <v>11</v>
      </c>
    </row>
    <row r="1049" spans="1:4" s="969" customFormat="1" ht="11.25" customHeight="1" x14ac:dyDescent="0.2">
      <c r="A1049" s="1256" t="s">
        <v>751</v>
      </c>
      <c r="B1049" s="978">
        <v>30</v>
      </c>
      <c r="C1049" s="978">
        <v>30</v>
      </c>
      <c r="D1049" s="965" t="s">
        <v>4334</v>
      </c>
    </row>
    <row r="1050" spans="1:4" s="969" customFormat="1" ht="11.25" customHeight="1" x14ac:dyDescent="0.2">
      <c r="A1050" s="1256"/>
      <c r="B1050" s="978">
        <v>30</v>
      </c>
      <c r="C1050" s="978">
        <v>30</v>
      </c>
      <c r="D1050" s="965" t="s">
        <v>11</v>
      </c>
    </row>
    <row r="1051" spans="1:4" s="969" customFormat="1" ht="11.25" customHeight="1" x14ac:dyDescent="0.2">
      <c r="A1051" s="1257" t="s">
        <v>3087</v>
      </c>
      <c r="B1051" s="977">
        <v>250</v>
      </c>
      <c r="C1051" s="977">
        <v>250</v>
      </c>
      <c r="D1051" s="964" t="s">
        <v>2874</v>
      </c>
    </row>
    <row r="1052" spans="1:4" s="969" customFormat="1" ht="11.25" customHeight="1" x14ac:dyDescent="0.2">
      <c r="A1052" s="1258"/>
      <c r="B1052" s="979">
        <v>250</v>
      </c>
      <c r="C1052" s="979">
        <v>250</v>
      </c>
      <c r="D1052" s="966" t="s">
        <v>11</v>
      </c>
    </row>
    <row r="1053" spans="1:4" s="969" customFormat="1" ht="21" x14ac:dyDescent="0.2">
      <c r="A1053" s="1256" t="s">
        <v>4335</v>
      </c>
      <c r="B1053" s="978">
        <v>150</v>
      </c>
      <c r="C1053" s="978">
        <v>150</v>
      </c>
      <c r="D1053" s="965" t="s">
        <v>4229</v>
      </c>
    </row>
    <row r="1054" spans="1:4" s="969" customFormat="1" ht="11.25" customHeight="1" x14ac:dyDescent="0.2">
      <c r="A1054" s="1256"/>
      <c r="B1054" s="978">
        <v>150</v>
      </c>
      <c r="C1054" s="978">
        <v>150</v>
      </c>
      <c r="D1054" s="965" t="s">
        <v>11</v>
      </c>
    </row>
    <row r="1055" spans="1:4" s="969" customFormat="1" ht="11.25" customHeight="1" x14ac:dyDescent="0.2">
      <c r="A1055" s="1257" t="s">
        <v>3088</v>
      </c>
      <c r="B1055" s="977">
        <v>200</v>
      </c>
      <c r="C1055" s="977">
        <v>200</v>
      </c>
      <c r="D1055" s="964" t="s">
        <v>593</v>
      </c>
    </row>
    <row r="1056" spans="1:4" s="969" customFormat="1" ht="11.25" customHeight="1" x14ac:dyDescent="0.2">
      <c r="A1056" s="1258"/>
      <c r="B1056" s="979">
        <v>200</v>
      </c>
      <c r="C1056" s="979">
        <v>200</v>
      </c>
      <c r="D1056" s="966" t="s">
        <v>11</v>
      </c>
    </row>
    <row r="1057" spans="1:4" s="969" customFormat="1" ht="21" x14ac:dyDescent="0.2">
      <c r="A1057" s="1256" t="s">
        <v>3089</v>
      </c>
      <c r="B1057" s="978">
        <v>48</v>
      </c>
      <c r="C1057" s="978">
        <v>48</v>
      </c>
      <c r="D1057" s="965" t="s">
        <v>2232</v>
      </c>
    </row>
    <row r="1058" spans="1:4" s="969" customFormat="1" ht="11.25" customHeight="1" x14ac:dyDescent="0.2">
      <c r="A1058" s="1256"/>
      <c r="B1058" s="978">
        <v>990</v>
      </c>
      <c r="C1058" s="978">
        <v>990</v>
      </c>
      <c r="D1058" s="965" t="s">
        <v>3465</v>
      </c>
    </row>
    <row r="1059" spans="1:4" s="969" customFormat="1" ht="11.25" customHeight="1" x14ac:dyDescent="0.2">
      <c r="A1059" s="1256"/>
      <c r="B1059" s="978">
        <v>1038</v>
      </c>
      <c r="C1059" s="978">
        <v>1038</v>
      </c>
      <c r="D1059" s="965" t="s">
        <v>11</v>
      </c>
    </row>
    <row r="1060" spans="1:4" s="969" customFormat="1" ht="11.25" customHeight="1" x14ac:dyDescent="0.2">
      <c r="A1060" s="1257" t="s">
        <v>3090</v>
      </c>
      <c r="B1060" s="977">
        <v>333.8</v>
      </c>
      <c r="C1060" s="977">
        <v>333.8</v>
      </c>
      <c r="D1060" s="964" t="s">
        <v>2254</v>
      </c>
    </row>
    <row r="1061" spans="1:4" s="969" customFormat="1" ht="11.25" customHeight="1" x14ac:dyDescent="0.2">
      <c r="A1061" s="1258"/>
      <c r="B1061" s="979">
        <v>333.8</v>
      </c>
      <c r="C1061" s="979">
        <v>333.8</v>
      </c>
      <c r="D1061" s="966" t="s">
        <v>11</v>
      </c>
    </row>
    <row r="1062" spans="1:4" s="969" customFormat="1" ht="11.25" customHeight="1" x14ac:dyDescent="0.2">
      <c r="A1062" s="1256" t="s">
        <v>3091</v>
      </c>
      <c r="B1062" s="978">
        <v>906.70999999999992</v>
      </c>
      <c r="C1062" s="978">
        <v>906.71299999999997</v>
      </c>
      <c r="D1062" s="965" t="s">
        <v>721</v>
      </c>
    </row>
    <row r="1063" spans="1:4" s="969" customFormat="1" ht="11.25" customHeight="1" x14ac:dyDescent="0.2">
      <c r="A1063" s="1256"/>
      <c r="B1063" s="978">
        <v>906.70999999999992</v>
      </c>
      <c r="C1063" s="978">
        <v>906.71299999999997</v>
      </c>
      <c r="D1063" s="965" t="s">
        <v>11</v>
      </c>
    </row>
    <row r="1064" spans="1:4" s="969" customFormat="1" ht="11.25" customHeight="1" x14ac:dyDescent="0.2">
      <c r="A1064" s="1257" t="s">
        <v>3092</v>
      </c>
      <c r="B1064" s="977">
        <v>1056.92</v>
      </c>
      <c r="C1064" s="977">
        <v>1050.2339999999999</v>
      </c>
      <c r="D1064" s="964" t="s">
        <v>721</v>
      </c>
    </row>
    <row r="1065" spans="1:4" s="969" customFormat="1" ht="11.25" customHeight="1" x14ac:dyDescent="0.2">
      <c r="A1065" s="1258"/>
      <c r="B1065" s="979">
        <v>1056.92</v>
      </c>
      <c r="C1065" s="979">
        <v>1050.2339999999999</v>
      </c>
      <c r="D1065" s="966" t="s">
        <v>11</v>
      </c>
    </row>
    <row r="1066" spans="1:4" s="969" customFormat="1" ht="11.25" customHeight="1" x14ac:dyDescent="0.2">
      <c r="A1066" s="1256" t="s">
        <v>3093</v>
      </c>
      <c r="B1066" s="978">
        <v>1249.33</v>
      </c>
      <c r="C1066" s="978">
        <v>1249.3330000000001</v>
      </c>
      <c r="D1066" s="965" t="s">
        <v>721</v>
      </c>
    </row>
    <row r="1067" spans="1:4" s="969" customFormat="1" ht="11.25" customHeight="1" x14ac:dyDescent="0.2">
      <c r="A1067" s="1256"/>
      <c r="B1067" s="978">
        <v>1249.33</v>
      </c>
      <c r="C1067" s="978">
        <v>1249.3330000000001</v>
      </c>
      <c r="D1067" s="965" t="s">
        <v>11</v>
      </c>
    </row>
    <row r="1068" spans="1:4" s="969" customFormat="1" ht="11.25" customHeight="1" x14ac:dyDescent="0.2">
      <c r="A1068" s="1257" t="s">
        <v>3094</v>
      </c>
      <c r="B1068" s="977">
        <v>1578.69</v>
      </c>
      <c r="C1068" s="977">
        <v>1578.6889999999999</v>
      </c>
      <c r="D1068" s="964" t="s">
        <v>721</v>
      </c>
    </row>
    <row r="1069" spans="1:4" s="969" customFormat="1" ht="11.25" customHeight="1" x14ac:dyDescent="0.2">
      <c r="A1069" s="1258"/>
      <c r="B1069" s="979">
        <v>1578.69</v>
      </c>
      <c r="C1069" s="979">
        <v>1578.6889999999999</v>
      </c>
      <c r="D1069" s="966" t="s">
        <v>11</v>
      </c>
    </row>
    <row r="1070" spans="1:4" s="969" customFormat="1" ht="11.25" customHeight="1" x14ac:dyDescent="0.2">
      <c r="A1070" s="1256" t="s">
        <v>3095</v>
      </c>
      <c r="B1070" s="978">
        <v>1106.1600000000001</v>
      </c>
      <c r="C1070" s="978">
        <v>1106.1590000000001</v>
      </c>
      <c r="D1070" s="965" t="s">
        <v>721</v>
      </c>
    </row>
    <row r="1071" spans="1:4" s="969" customFormat="1" ht="11.25" customHeight="1" x14ac:dyDescent="0.2">
      <c r="A1071" s="1256"/>
      <c r="B1071" s="978">
        <v>1106.1600000000001</v>
      </c>
      <c r="C1071" s="978">
        <v>1106.1590000000001</v>
      </c>
      <c r="D1071" s="965" t="s">
        <v>11</v>
      </c>
    </row>
    <row r="1072" spans="1:4" s="969" customFormat="1" ht="11.25" customHeight="1" x14ac:dyDescent="0.2">
      <c r="A1072" s="1257" t="s">
        <v>3096</v>
      </c>
      <c r="B1072" s="977">
        <v>1916.79</v>
      </c>
      <c r="C1072" s="977">
        <v>1916.7870000000003</v>
      </c>
      <c r="D1072" s="964" t="s">
        <v>721</v>
      </c>
    </row>
    <row r="1073" spans="1:4" s="969" customFormat="1" ht="11.25" customHeight="1" x14ac:dyDescent="0.2">
      <c r="A1073" s="1258"/>
      <c r="B1073" s="979">
        <v>1916.79</v>
      </c>
      <c r="C1073" s="979">
        <v>1916.7870000000003</v>
      </c>
      <c r="D1073" s="966" t="s">
        <v>11</v>
      </c>
    </row>
    <row r="1074" spans="1:4" s="969" customFormat="1" ht="11.25" customHeight="1" x14ac:dyDescent="0.2">
      <c r="A1074" s="1257" t="s">
        <v>3097</v>
      </c>
      <c r="B1074" s="977">
        <v>1961.77</v>
      </c>
      <c r="C1074" s="977">
        <v>1961.768</v>
      </c>
      <c r="D1074" s="964" t="s">
        <v>721</v>
      </c>
    </row>
    <row r="1075" spans="1:4" s="969" customFormat="1" ht="11.25" customHeight="1" x14ac:dyDescent="0.2">
      <c r="A1075" s="1258"/>
      <c r="B1075" s="979">
        <v>1961.77</v>
      </c>
      <c r="C1075" s="979">
        <v>1961.768</v>
      </c>
      <c r="D1075" s="966" t="s">
        <v>11</v>
      </c>
    </row>
    <row r="1076" spans="1:4" s="969" customFormat="1" ht="11.25" customHeight="1" x14ac:dyDescent="0.2">
      <c r="A1076" s="1257" t="s">
        <v>3098</v>
      </c>
      <c r="B1076" s="977">
        <v>3793.07</v>
      </c>
      <c r="C1076" s="977">
        <v>3793.0730000000003</v>
      </c>
      <c r="D1076" s="964" t="s">
        <v>721</v>
      </c>
    </row>
    <row r="1077" spans="1:4" s="969" customFormat="1" ht="11.25" customHeight="1" x14ac:dyDescent="0.2">
      <c r="A1077" s="1258"/>
      <c r="B1077" s="979">
        <v>3793.07</v>
      </c>
      <c r="C1077" s="979">
        <v>3793.0730000000003</v>
      </c>
      <c r="D1077" s="966" t="s">
        <v>11</v>
      </c>
    </row>
    <row r="1078" spans="1:4" s="969" customFormat="1" ht="11.25" customHeight="1" x14ac:dyDescent="0.2">
      <c r="A1078" s="1256" t="s">
        <v>3099</v>
      </c>
      <c r="B1078" s="978">
        <v>864.16</v>
      </c>
      <c r="C1078" s="978">
        <v>864.16</v>
      </c>
      <c r="D1078" s="965" t="s">
        <v>721</v>
      </c>
    </row>
    <row r="1079" spans="1:4" s="969" customFormat="1" ht="11.25" customHeight="1" x14ac:dyDescent="0.2">
      <c r="A1079" s="1256"/>
      <c r="B1079" s="978">
        <v>864.16</v>
      </c>
      <c r="C1079" s="978">
        <v>864.16</v>
      </c>
      <c r="D1079" s="965" t="s">
        <v>11</v>
      </c>
    </row>
    <row r="1080" spans="1:4" s="969" customFormat="1" ht="11.25" customHeight="1" x14ac:dyDescent="0.2">
      <c r="A1080" s="1257" t="s">
        <v>3100</v>
      </c>
      <c r="B1080" s="977">
        <v>2978.95</v>
      </c>
      <c r="C1080" s="977">
        <v>2978.9469999999997</v>
      </c>
      <c r="D1080" s="964" t="s">
        <v>721</v>
      </c>
    </row>
    <row r="1081" spans="1:4" s="969" customFormat="1" ht="11.25" customHeight="1" x14ac:dyDescent="0.2">
      <c r="A1081" s="1258"/>
      <c r="B1081" s="979">
        <v>2978.95</v>
      </c>
      <c r="C1081" s="979">
        <v>2978.9469999999997</v>
      </c>
      <c r="D1081" s="966" t="s">
        <v>11</v>
      </c>
    </row>
    <row r="1082" spans="1:4" s="969" customFormat="1" ht="11.25" customHeight="1" x14ac:dyDescent="0.2">
      <c r="A1082" s="1256" t="s">
        <v>3101</v>
      </c>
      <c r="B1082" s="978">
        <v>1726.4099999999999</v>
      </c>
      <c r="C1082" s="978">
        <v>1726.3979999999999</v>
      </c>
      <c r="D1082" s="965" t="s">
        <v>721</v>
      </c>
    </row>
    <row r="1083" spans="1:4" s="969" customFormat="1" ht="11.25" customHeight="1" x14ac:dyDescent="0.2">
      <c r="A1083" s="1256"/>
      <c r="B1083" s="978">
        <v>1726.4099999999999</v>
      </c>
      <c r="C1083" s="978">
        <v>1726.3979999999999</v>
      </c>
      <c r="D1083" s="965" t="s">
        <v>11</v>
      </c>
    </row>
    <row r="1084" spans="1:4" s="969" customFormat="1" ht="11.25" customHeight="1" x14ac:dyDescent="0.2">
      <c r="A1084" s="1257" t="s">
        <v>3102</v>
      </c>
      <c r="B1084" s="977">
        <v>786.96999999999991</v>
      </c>
      <c r="C1084" s="977">
        <v>786.97199999999998</v>
      </c>
      <c r="D1084" s="964" t="s">
        <v>721</v>
      </c>
    </row>
    <row r="1085" spans="1:4" s="969" customFormat="1" ht="11.25" customHeight="1" x14ac:dyDescent="0.2">
      <c r="A1085" s="1258"/>
      <c r="B1085" s="979">
        <v>786.96999999999991</v>
      </c>
      <c r="C1085" s="979">
        <v>786.97199999999998</v>
      </c>
      <c r="D1085" s="966" t="s">
        <v>11</v>
      </c>
    </row>
    <row r="1086" spans="1:4" s="969" customFormat="1" ht="11.25" customHeight="1" x14ac:dyDescent="0.2">
      <c r="A1086" s="1256" t="s">
        <v>3103</v>
      </c>
      <c r="B1086" s="978">
        <v>1964</v>
      </c>
      <c r="C1086" s="978">
        <v>1964</v>
      </c>
      <c r="D1086" s="965" t="s">
        <v>721</v>
      </c>
    </row>
    <row r="1087" spans="1:4" s="969" customFormat="1" ht="11.25" customHeight="1" x14ac:dyDescent="0.2">
      <c r="A1087" s="1256"/>
      <c r="B1087" s="978">
        <v>1964</v>
      </c>
      <c r="C1087" s="978">
        <v>1964</v>
      </c>
      <c r="D1087" s="965" t="s">
        <v>11</v>
      </c>
    </row>
    <row r="1088" spans="1:4" s="969" customFormat="1" ht="11.25" customHeight="1" x14ac:dyDescent="0.2">
      <c r="A1088" s="1257" t="s">
        <v>3104</v>
      </c>
      <c r="B1088" s="977">
        <v>1124.4000000000001</v>
      </c>
      <c r="C1088" s="977">
        <v>1124.4000000000001</v>
      </c>
      <c r="D1088" s="964" t="s">
        <v>721</v>
      </c>
    </row>
    <row r="1089" spans="1:4" s="969" customFormat="1" ht="11.25" customHeight="1" x14ac:dyDescent="0.2">
      <c r="A1089" s="1258"/>
      <c r="B1089" s="979">
        <v>1124.4000000000001</v>
      </c>
      <c r="C1089" s="979">
        <v>1124.4000000000001</v>
      </c>
      <c r="D1089" s="966" t="s">
        <v>11</v>
      </c>
    </row>
    <row r="1090" spans="1:4" s="969" customFormat="1" ht="11.25" customHeight="1" x14ac:dyDescent="0.2">
      <c r="A1090" s="1256" t="s">
        <v>3105</v>
      </c>
      <c r="B1090" s="978">
        <v>2946.44</v>
      </c>
      <c r="C1090" s="978">
        <v>2946.44</v>
      </c>
      <c r="D1090" s="965" t="s">
        <v>721</v>
      </c>
    </row>
    <row r="1091" spans="1:4" s="969" customFormat="1" ht="11.25" customHeight="1" x14ac:dyDescent="0.2">
      <c r="A1091" s="1256"/>
      <c r="B1091" s="978">
        <v>2946.44</v>
      </c>
      <c r="C1091" s="978">
        <v>2946.44</v>
      </c>
      <c r="D1091" s="965" t="s">
        <v>11</v>
      </c>
    </row>
    <row r="1092" spans="1:4" s="969" customFormat="1" ht="11.25" customHeight="1" x14ac:dyDescent="0.2">
      <c r="A1092" s="1257" t="s">
        <v>3106</v>
      </c>
      <c r="B1092" s="977">
        <v>1466.15</v>
      </c>
      <c r="C1092" s="977">
        <v>1466.145</v>
      </c>
      <c r="D1092" s="964" t="s">
        <v>721</v>
      </c>
    </row>
    <row r="1093" spans="1:4" s="969" customFormat="1" ht="11.25" customHeight="1" x14ac:dyDescent="0.2">
      <c r="A1093" s="1258"/>
      <c r="B1093" s="979">
        <v>1466.15</v>
      </c>
      <c r="C1093" s="979">
        <v>1466.145</v>
      </c>
      <c r="D1093" s="966" t="s">
        <v>11</v>
      </c>
    </row>
    <row r="1094" spans="1:4" s="969" customFormat="1" ht="11.25" customHeight="1" x14ac:dyDescent="0.2">
      <c r="A1094" s="1256" t="s">
        <v>4336</v>
      </c>
      <c r="B1094" s="978">
        <v>1145.6199999999999</v>
      </c>
      <c r="C1094" s="978">
        <v>1126.884</v>
      </c>
      <c r="D1094" s="965" t="s">
        <v>721</v>
      </c>
    </row>
    <row r="1095" spans="1:4" s="969" customFormat="1" ht="11.25" customHeight="1" x14ac:dyDescent="0.2">
      <c r="A1095" s="1256"/>
      <c r="B1095" s="978">
        <v>1145.6199999999999</v>
      </c>
      <c r="C1095" s="978">
        <v>1126.884</v>
      </c>
      <c r="D1095" s="965" t="s">
        <v>11</v>
      </c>
    </row>
    <row r="1096" spans="1:4" s="969" customFormat="1" ht="11.25" customHeight="1" x14ac:dyDescent="0.2">
      <c r="A1096" s="1257" t="s">
        <v>4337</v>
      </c>
      <c r="B1096" s="977">
        <v>47.98</v>
      </c>
      <c r="C1096" s="977">
        <v>47.974999999999994</v>
      </c>
      <c r="D1096" s="964" t="s">
        <v>721</v>
      </c>
    </row>
    <row r="1097" spans="1:4" s="969" customFormat="1" ht="11.25" customHeight="1" x14ac:dyDescent="0.2">
      <c r="A1097" s="1258"/>
      <c r="B1097" s="979">
        <v>47.98</v>
      </c>
      <c r="C1097" s="979">
        <v>47.974999999999994</v>
      </c>
      <c r="D1097" s="966" t="s">
        <v>11</v>
      </c>
    </row>
    <row r="1098" spans="1:4" s="969" customFormat="1" ht="11.25" customHeight="1" x14ac:dyDescent="0.2">
      <c r="A1098" s="1256" t="s">
        <v>3107</v>
      </c>
      <c r="B1098" s="978">
        <v>230.47</v>
      </c>
      <c r="C1098" s="978">
        <v>230.471</v>
      </c>
      <c r="D1098" s="965" t="s">
        <v>725</v>
      </c>
    </row>
    <row r="1099" spans="1:4" s="969" customFormat="1" ht="11.25" customHeight="1" x14ac:dyDescent="0.2">
      <c r="A1099" s="1256"/>
      <c r="B1099" s="978">
        <v>3610.69</v>
      </c>
      <c r="C1099" s="978">
        <v>3610.6880000000001</v>
      </c>
      <c r="D1099" s="965" t="s">
        <v>721</v>
      </c>
    </row>
    <row r="1100" spans="1:4" s="969" customFormat="1" ht="11.25" customHeight="1" x14ac:dyDescent="0.2">
      <c r="A1100" s="1256"/>
      <c r="B1100" s="978">
        <v>3841.16</v>
      </c>
      <c r="C1100" s="978">
        <v>3841.1590000000001</v>
      </c>
      <c r="D1100" s="965" t="s">
        <v>11</v>
      </c>
    </row>
    <row r="1101" spans="1:4" s="969" customFormat="1" ht="11.25" customHeight="1" x14ac:dyDescent="0.2">
      <c r="A1101" s="1257" t="s">
        <v>3108</v>
      </c>
      <c r="B1101" s="977">
        <v>3429.22</v>
      </c>
      <c r="C1101" s="977">
        <v>3415.3520000000003</v>
      </c>
      <c r="D1101" s="964" t="s">
        <v>721</v>
      </c>
    </row>
    <row r="1102" spans="1:4" s="969" customFormat="1" ht="11.25" customHeight="1" x14ac:dyDescent="0.2">
      <c r="A1102" s="1258"/>
      <c r="B1102" s="979">
        <v>3429.22</v>
      </c>
      <c r="C1102" s="979">
        <v>3415.3520000000003</v>
      </c>
      <c r="D1102" s="966" t="s">
        <v>11</v>
      </c>
    </row>
    <row r="1103" spans="1:4" s="969" customFormat="1" ht="11.25" customHeight="1" x14ac:dyDescent="0.2">
      <c r="A1103" s="1256" t="s">
        <v>3109</v>
      </c>
      <c r="B1103" s="978">
        <v>1124.7099999999998</v>
      </c>
      <c r="C1103" s="978">
        <v>1120.7089999999998</v>
      </c>
      <c r="D1103" s="965" t="s">
        <v>721</v>
      </c>
    </row>
    <row r="1104" spans="1:4" s="969" customFormat="1" ht="11.25" customHeight="1" x14ac:dyDescent="0.2">
      <c r="A1104" s="1256"/>
      <c r="B1104" s="978">
        <v>1124.7099999999998</v>
      </c>
      <c r="C1104" s="978">
        <v>1120.7089999999998</v>
      </c>
      <c r="D1104" s="965" t="s">
        <v>11</v>
      </c>
    </row>
    <row r="1105" spans="1:4" s="969" customFormat="1" ht="11.25" customHeight="1" x14ac:dyDescent="0.2">
      <c r="A1105" s="1257" t="s">
        <v>781</v>
      </c>
      <c r="B1105" s="977">
        <v>125</v>
      </c>
      <c r="C1105" s="977">
        <v>125</v>
      </c>
      <c r="D1105" s="964" t="s">
        <v>567</v>
      </c>
    </row>
    <row r="1106" spans="1:4" s="969" customFormat="1" ht="11.25" customHeight="1" x14ac:dyDescent="0.2">
      <c r="A1106" s="1258"/>
      <c r="B1106" s="979">
        <v>125</v>
      </c>
      <c r="C1106" s="979">
        <v>125</v>
      </c>
      <c r="D1106" s="966" t="s">
        <v>11</v>
      </c>
    </row>
    <row r="1107" spans="1:4" s="969" customFormat="1" ht="11.25" customHeight="1" x14ac:dyDescent="0.2">
      <c r="A1107" s="1256" t="s">
        <v>561</v>
      </c>
      <c r="B1107" s="978">
        <v>500</v>
      </c>
      <c r="C1107" s="978">
        <v>500</v>
      </c>
      <c r="D1107" s="965" t="s">
        <v>555</v>
      </c>
    </row>
    <row r="1108" spans="1:4" s="969" customFormat="1" ht="11.25" customHeight="1" x14ac:dyDescent="0.2">
      <c r="A1108" s="1256"/>
      <c r="B1108" s="978">
        <v>500</v>
      </c>
      <c r="C1108" s="978">
        <v>500</v>
      </c>
      <c r="D1108" s="965" t="s">
        <v>11</v>
      </c>
    </row>
    <row r="1109" spans="1:4" s="969" customFormat="1" ht="11.25" customHeight="1" x14ac:dyDescent="0.2">
      <c r="A1109" s="1257" t="s">
        <v>3110</v>
      </c>
      <c r="B1109" s="977">
        <v>140</v>
      </c>
      <c r="C1109" s="977">
        <v>140</v>
      </c>
      <c r="D1109" s="964" t="s">
        <v>2877</v>
      </c>
    </row>
    <row r="1110" spans="1:4" s="969" customFormat="1" ht="11.25" customHeight="1" x14ac:dyDescent="0.2">
      <c r="A1110" s="1258"/>
      <c r="B1110" s="979">
        <v>140</v>
      </c>
      <c r="C1110" s="979">
        <v>140</v>
      </c>
      <c r="D1110" s="966" t="s">
        <v>11</v>
      </c>
    </row>
    <row r="1111" spans="1:4" s="969" customFormat="1" ht="21" x14ac:dyDescent="0.2">
      <c r="A1111" s="1256" t="s">
        <v>3111</v>
      </c>
      <c r="B1111" s="978">
        <v>265</v>
      </c>
      <c r="C1111" s="978">
        <v>265</v>
      </c>
      <c r="D1111" s="965" t="s">
        <v>4229</v>
      </c>
    </row>
    <row r="1112" spans="1:4" s="969" customFormat="1" ht="11.25" customHeight="1" x14ac:dyDescent="0.2">
      <c r="A1112" s="1256"/>
      <c r="B1112" s="978">
        <v>265</v>
      </c>
      <c r="C1112" s="978">
        <v>265</v>
      </c>
      <c r="D1112" s="965" t="s">
        <v>11</v>
      </c>
    </row>
    <row r="1113" spans="1:4" s="969" customFormat="1" ht="11.25" customHeight="1" x14ac:dyDescent="0.2">
      <c r="A1113" s="1257" t="s">
        <v>3112</v>
      </c>
      <c r="B1113" s="977">
        <v>75</v>
      </c>
      <c r="C1113" s="977">
        <v>75</v>
      </c>
      <c r="D1113" s="964" t="s">
        <v>2877</v>
      </c>
    </row>
    <row r="1114" spans="1:4" s="969" customFormat="1" ht="11.25" customHeight="1" x14ac:dyDescent="0.2">
      <c r="A1114" s="1256"/>
      <c r="B1114" s="978">
        <v>431</v>
      </c>
      <c r="C1114" s="978">
        <v>430.99900000000002</v>
      </c>
      <c r="D1114" s="965" t="s">
        <v>2254</v>
      </c>
    </row>
    <row r="1115" spans="1:4" s="969" customFormat="1" ht="11.25" customHeight="1" x14ac:dyDescent="0.2">
      <c r="A1115" s="1256"/>
      <c r="B1115" s="978">
        <v>51.8</v>
      </c>
      <c r="C1115" s="978">
        <v>0</v>
      </c>
      <c r="D1115" s="965" t="s">
        <v>4215</v>
      </c>
    </row>
    <row r="1116" spans="1:4" s="969" customFormat="1" ht="11.25" customHeight="1" x14ac:dyDescent="0.2">
      <c r="A1116" s="1258"/>
      <c r="B1116" s="979">
        <v>557.79999999999995</v>
      </c>
      <c r="C1116" s="979">
        <v>505.99900000000002</v>
      </c>
      <c r="D1116" s="966" t="s">
        <v>11</v>
      </c>
    </row>
    <row r="1117" spans="1:4" s="969" customFormat="1" ht="11.25" customHeight="1" x14ac:dyDescent="0.2">
      <c r="A1117" s="1257" t="s">
        <v>3113</v>
      </c>
      <c r="B1117" s="977">
        <v>1730</v>
      </c>
      <c r="C1117" s="977">
        <v>1730</v>
      </c>
      <c r="D1117" s="964" t="s">
        <v>2108</v>
      </c>
    </row>
    <row r="1118" spans="1:4" s="969" customFormat="1" ht="11.25" customHeight="1" x14ac:dyDescent="0.2">
      <c r="A1118" s="1256"/>
      <c r="B1118" s="978">
        <v>313.3</v>
      </c>
      <c r="C1118" s="978">
        <v>313.3</v>
      </c>
      <c r="D1118" s="965" t="s">
        <v>2114</v>
      </c>
    </row>
    <row r="1119" spans="1:4" s="969" customFormat="1" ht="11.25" customHeight="1" x14ac:dyDescent="0.2">
      <c r="A1119" s="1258"/>
      <c r="B1119" s="979">
        <v>2043.3</v>
      </c>
      <c r="C1119" s="979">
        <v>2043.3</v>
      </c>
      <c r="D1119" s="966" t="s">
        <v>11</v>
      </c>
    </row>
    <row r="1120" spans="1:4" s="969" customFormat="1" ht="11.25" customHeight="1" x14ac:dyDescent="0.2">
      <c r="A1120" s="1257" t="s">
        <v>4338</v>
      </c>
      <c r="B1120" s="977">
        <v>62</v>
      </c>
      <c r="C1120" s="977">
        <v>62</v>
      </c>
      <c r="D1120" s="964" t="s">
        <v>2108</v>
      </c>
    </row>
    <row r="1121" spans="1:4" s="969" customFormat="1" ht="11.25" customHeight="1" x14ac:dyDescent="0.2">
      <c r="A1121" s="1256"/>
      <c r="B1121" s="978">
        <v>102.2</v>
      </c>
      <c r="C1121" s="978">
        <v>102.2</v>
      </c>
      <c r="D1121" s="965" t="s">
        <v>2899</v>
      </c>
    </row>
    <row r="1122" spans="1:4" s="969" customFormat="1" ht="11.25" customHeight="1" x14ac:dyDescent="0.2">
      <c r="A1122" s="1258"/>
      <c r="B1122" s="979">
        <v>164.2</v>
      </c>
      <c r="C1122" s="979">
        <v>164.2</v>
      </c>
      <c r="D1122" s="966" t="s">
        <v>11</v>
      </c>
    </row>
    <row r="1123" spans="1:4" s="969" customFormat="1" ht="11.25" customHeight="1" x14ac:dyDescent="0.2">
      <c r="A1123" s="1256" t="s">
        <v>3114</v>
      </c>
      <c r="B1123" s="978">
        <v>1709</v>
      </c>
      <c r="C1123" s="978">
        <v>1633.518</v>
      </c>
      <c r="D1123" s="965" t="s">
        <v>2904</v>
      </c>
    </row>
    <row r="1124" spans="1:4" s="969" customFormat="1" ht="11.25" customHeight="1" x14ac:dyDescent="0.2">
      <c r="A1124" s="1256"/>
      <c r="B1124" s="978">
        <v>1709</v>
      </c>
      <c r="C1124" s="978">
        <v>1633.518</v>
      </c>
      <c r="D1124" s="965" t="s">
        <v>11</v>
      </c>
    </row>
    <row r="1125" spans="1:4" s="969" customFormat="1" ht="11.25" customHeight="1" x14ac:dyDescent="0.2">
      <c r="A1125" s="1257" t="s">
        <v>3821</v>
      </c>
      <c r="B1125" s="977">
        <v>150</v>
      </c>
      <c r="C1125" s="977">
        <v>150</v>
      </c>
      <c r="D1125" s="964" t="s">
        <v>570</v>
      </c>
    </row>
    <row r="1126" spans="1:4" s="969" customFormat="1" ht="11.25" customHeight="1" x14ac:dyDescent="0.2">
      <c r="A1126" s="1258"/>
      <c r="B1126" s="979">
        <v>150</v>
      </c>
      <c r="C1126" s="979">
        <v>150</v>
      </c>
      <c r="D1126" s="966" t="s">
        <v>11</v>
      </c>
    </row>
    <row r="1127" spans="1:4" s="969" customFormat="1" ht="11.25" customHeight="1" x14ac:dyDescent="0.2">
      <c r="A1127" s="1256" t="s">
        <v>3115</v>
      </c>
      <c r="B1127" s="978">
        <v>800</v>
      </c>
      <c r="C1127" s="978">
        <v>800</v>
      </c>
      <c r="D1127" s="965" t="s">
        <v>2114</v>
      </c>
    </row>
    <row r="1128" spans="1:4" s="969" customFormat="1" ht="21" x14ac:dyDescent="0.2">
      <c r="A1128" s="1256"/>
      <c r="B1128" s="978">
        <v>63.1</v>
      </c>
      <c r="C1128" s="978">
        <v>63.1</v>
      </c>
      <c r="D1128" s="965" t="s">
        <v>2881</v>
      </c>
    </row>
    <row r="1129" spans="1:4" s="969" customFormat="1" ht="11.25" customHeight="1" x14ac:dyDescent="0.2">
      <c r="A1129" s="1256"/>
      <c r="B1129" s="978">
        <v>6049.0000000000009</v>
      </c>
      <c r="C1129" s="978">
        <v>6049.0000000000009</v>
      </c>
      <c r="D1129" s="965" t="s">
        <v>3465</v>
      </c>
    </row>
    <row r="1130" spans="1:4" s="969" customFormat="1" ht="11.25" customHeight="1" x14ac:dyDescent="0.2">
      <c r="A1130" s="1256"/>
      <c r="B1130" s="978">
        <v>6912.1000000000013</v>
      </c>
      <c r="C1130" s="978">
        <v>6912.1000000000013</v>
      </c>
      <c r="D1130" s="965" t="s">
        <v>11</v>
      </c>
    </row>
    <row r="1131" spans="1:4" s="969" customFormat="1" ht="11.25" customHeight="1" x14ac:dyDescent="0.2">
      <c r="A1131" s="1257" t="s">
        <v>3116</v>
      </c>
      <c r="B1131" s="977">
        <v>49</v>
      </c>
      <c r="C1131" s="977">
        <v>49</v>
      </c>
      <c r="D1131" s="964" t="s">
        <v>638</v>
      </c>
    </row>
    <row r="1132" spans="1:4" s="969" customFormat="1" ht="11.25" customHeight="1" x14ac:dyDescent="0.2">
      <c r="A1132" s="1258"/>
      <c r="B1132" s="979">
        <v>49</v>
      </c>
      <c r="C1132" s="979">
        <v>49</v>
      </c>
      <c r="D1132" s="966" t="s">
        <v>11</v>
      </c>
    </row>
    <row r="1133" spans="1:4" s="969" customFormat="1" ht="11.25" customHeight="1" x14ac:dyDescent="0.2">
      <c r="A1133" s="1256" t="s">
        <v>3117</v>
      </c>
      <c r="B1133" s="978">
        <v>497.6</v>
      </c>
      <c r="C1133" s="978">
        <v>497.6</v>
      </c>
      <c r="D1133" s="965" t="s">
        <v>2254</v>
      </c>
    </row>
    <row r="1134" spans="1:4" s="969" customFormat="1" ht="11.25" customHeight="1" x14ac:dyDescent="0.2">
      <c r="A1134" s="1256"/>
      <c r="B1134" s="978">
        <v>497.6</v>
      </c>
      <c r="C1134" s="978">
        <v>497.6</v>
      </c>
      <c r="D1134" s="965" t="s">
        <v>11</v>
      </c>
    </row>
    <row r="1135" spans="1:4" s="969" customFormat="1" ht="11.25" customHeight="1" x14ac:dyDescent="0.2">
      <c r="A1135" s="1257" t="s">
        <v>4339</v>
      </c>
      <c r="B1135" s="977">
        <v>400</v>
      </c>
      <c r="C1135" s="977">
        <v>400</v>
      </c>
      <c r="D1135" s="964" t="s">
        <v>2874</v>
      </c>
    </row>
    <row r="1136" spans="1:4" s="969" customFormat="1" ht="11.25" customHeight="1" x14ac:dyDescent="0.2">
      <c r="A1136" s="1258"/>
      <c r="B1136" s="979">
        <v>400</v>
      </c>
      <c r="C1136" s="979">
        <v>400</v>
      </c>
      <c r="D1136" s="966" t="s">
        <v>11</v>
      </c>
    </row>
    <row r="1137" spans="1:4" s="969" customFormat="1" ht="11.25" customHeight="1" x14ac:dyDescent="0.2">
      <c r="A1137" s="1256" t="s">
        <v>823</v>
      </c>
      <c r="B1137" s="978">
        <v>300</v>
      </c>
      <c r="C1137" s="978">
        <v>300</v>
      </c>
      <c r="D1137" s="965" t="s">
        <v>2874</v>
      </c>
    </row>
    <row r="1138" spans="1:4" s="969" customFormat="1" ht="11.25" customHeight="1" x14ac:dyDescent="0.2">
      <c r="A1138" s="1256"/>
      <c r="B1138" s="978">
        <v>300</v>
      </c>
      <c r="C1138" s="978">
        <v>300</v>
      </c>
      <c r="D1138" s="965" t="s">
        <v>11</v>
      </c>
    </row>
    <row r="1139" spans="1:4" s="969" customFormat="1" ht="11.25" customHeight="1" x14ac:dyDescent="0.2">
      <c r="A1139" s="1257" t="s">
        <v>3118</v>
      </c>
      <c r="B1139" s="977">
        <v>400</v>
      </c>
      <c r="C1139" s="977">
        <v>400</v>
      </c>
      <c r="D1139" s="964" t="s">
        <v>2874</v>
      </c>
    </row>
    <row r="1140" spans="1:4" s="969" customFormat="1" ht="11.25" customHeight="1" x14ac:dyDescent="0.2">
      <c r="A1140" s="1256"/>
      <c r="B1140" s="978">
        <v>4000</v>
      </c>
      <c r="C1140" s="978">
        <v>4000</v>
      </c>
      <c r="D1140" s="965" t="s">
        <v>4228</v>
      </c>
    </row>
    <row r="1141" spans="1:4" s="969" customFormat="1" ht="11.25" customHeight="1" x14ac:dyDescent="0.2">
      <c r="A1141" s="1258"/>
      <c r="B1141" s="979">
        <v>4400</v>
      </c>
      <c r="C1141" s="979">
        <v>4400</v>
      </c>
      <c r="D1141" s="966" t="s">
        <v>11</v>
      </c>
    </row>
    <row r="1142" spans="1:4" s="969" customFormat="1" ht="11.25" customHeight="1" x14ac:dyDescent="0.2">
      <c r="A1142" s="1256" t="s">
        <v>3888</v>
      </c>
      <c r="B1142" s="978">
        <v>195</v>
      </c>
      <c r="C1142" s="978">
        <v>195</v>
      </c>
      <c r="D1142" s="965" t="s">
        <v>622</v>
      </c>
    </row>
    <row r="1143" spans="1:4" s="969" customFormat="1" ht="11.25" customHeight="1" x14ac:dyDescent="0.2">
      <c r="A1143" s="1256"/>
      <c r="B1143" s="978">
        <v>195</v>
      </c>
      <c r="C1143" s="978">
        <v>195</v>
      </c>
      <c r="D1143" s="965" t="s">
        <v>11</v>
      </c>
    </row>
    <row r="1144" spans="1:4" s="969" customFormat="1" ht="11.25" customHeight="1" x14ac:dyDescent="0.2">
      <c r="A1144" s="1257" t="s">
        <v>782</v>
      </c>
      <c r="B1144" s="977">
        <v>200</v>
      </c>
      <c r="C1144" s="977">
        <v>200</v>
      </c>
      <c r="D1144" s="964" t="s">
        <v>570</v>
      </c>
    </row>
    <row r="1145" spans="1:4" s="969" customFormat="1" ht="11.25" customHeight="1" x14ac:dyDescent="0.2">
      <c r="A1145" s="1258"/>
      <c r="B1145" s="979">
        <v>200</v>
      </c>
      <c r="C1145" s="979">
        <v>200</v>
      </c>
      <c r="D1145" s="966" t="s">
        <v>11</v>
      </c>
    </row>
    <row r="1146" spans="1:4" s="969" customFormat="1" ht="11.25" customHeight="1" x14ac:dyDescent="0.2">
      <c r="A1146" s="1256" t="s">
        <v>3119</v>
      </c>
      <c r="B1146" s="978">
        <v>2831.66</v>
      </c>
      <c r="C1146" s="978">
        <v>2831.66</v>
      </c>
      <c r="D1146" s="965" t="s">
        <v>721</v>
      </c>
    </row>
    <row r="1147" spans="1:4" s="969" customFormat="1" ht="11.25" customHeight="1" x14ac:dyDescent="0.2">
      <c r="A1147" s="1256"/>
      <c r="B1147" s="978">
        <v>2831.66</v>
      </c>
      <c r="C1147" s="978">
        <v>2831.66</v>
      </c>
      <c r="D1147" s="965" t="s">
        <v>11</v>
      </c>
    </row>
    <row r="1148" spans="1:4" s="969" customFormat="1" ht="11.25" customHeight="1" x14ac:dyDescent="0.2">
      <c r="A1148" s="1257" t="s">
        <v>3120</v>
      </c>
      <c r="B1148" s="977">
        <v>100</v>
      </c>
      <c r="C1148" s="977">
        <v>100</v>
      </c>
      <c r="D1148" s="964" t="s">
        <v>2116</v>
      </c>
    </row>
    <row r="1149" spans="1:4" s="969" customFormat="1" ht="11.25" customHeight="1" x14ac:dyDescent="0.2">
      <c r="A1149" s="1256"/>
      <c r="B1149" s="978">
        <v>20</v>
      </c>
      <c r="C1149" s="978">
        <v>20</v>
      </c>
      <c r="D1149" s="965" t="s">
        <v>570</v>
      </c>
    </row>
    <row r="1150" spans="1:4" s="969" customFormat="1" ht="11.25" customHeight="1" x14ac:dyDescent="0.2">
      <c r="A1150" s="1258"/>
      <c r="B1150" s="979">
        <v>120</v>
      </c>
      <c r="C1150" s="979">
        <v>120</v>
      </c>
      <c r="D1150" s="966" t="s">
        <v>11</v>
      </c>
    </row>
    <row r="1151" spans="1:4" s="969" customFormat="1" ht="11.25" customHeight="1" x14ac:dyDescent="0.2">
      <c r="A1151" s="1256" t="s">
        <v>4340</v>
      </c>
      <c r="B1151" s="978">
        <v>70</v>
      </c>
      <c r="C1151" s="978">
        <v>5.429000000000002</v>
      </c>
      <c r="D1151" s="965" t="s">
        <v>4299</v>
      </c>
    </row>
    <row r="1152" spans="1:4" s="969" customFormat="1" ht="11.25" customHeight="1" x14ac:dyDescent="0.2">
      <c r="A1152" s="1256"/>
      <c r="B1152" s="978">
        <v>70</v>
      </c>
      <c r="C1152" s="978">
        <v>5.429000000000002</v>
      </c>
      <c r="D1152" s="965" t="s">
        <v>11</v>
      </c>
    </row>
    <row r="1153" spans="1:4" s="969" customFormat="1" ht="21" x14ac:dyDescent="0.2">
      <c r="A1153" s="1257" t="s">
        <v>3121</v>
      </c>
      <c r="B1153" s="977">
        <v>153</v>
      </c>
      <c r="C1153" s="977">
        <v>153</v>
      </c>
      <c r="D1153" s="964" t="s">
        <v>2232</v>
      </c>
    </row>
    <row r="1154" spans="1:4" s="969" customFormat="1" ht="11.25" customHeight="1" x14ac:dyDescent="0.2">
      <c r="A1154" s="1256"/>
      <c r="B1154" s="978">
        <v>1455</v>
      </c>
      <c r="C1154" s="978">
        <v>1455</v>
      </c>
      <c r="D1154" s="965" t="s">
        <v>2108</v>
      </c>
    </row>
    <row r="1155" spans="1:4" s="969" customFormat="1" ht="11.25" customHeight="1" x14ac:dyDescent="0.2">
      <c r="A1155" s="1256"/>
      <c r="B1155" s="978">
        <v>100</v>
      </c>
      <c r="C1155" s="978">
        <v>100</v>
      </c>
      <c r="D1155" s="965" t="s">
        <v>2114</v>
      </c>
    </row>
    <row r="1156" spans="1:4" s="969" customFormat="1" ht="11.25" customHeight="1" x14ac:dyDescent="0.2">
      <c r="A1156" s="1256"/>
      <c r="B1156" s="978">
        <v>900</v>
      </c>
      <c r="C1156" s="978">
        <v>900</v>
      </c>
      <c r="D1156" s="965" t="s">
        <v>3465</v>
      </c>
    </row>
    <row r="1157" spans="1:4" s="969" customFormat="1" ht="11.25" customHeight="1" x14ac:dyDescent="0.2">
      <c r="A1157" s="1258"/>
      <c r="B1157" s="979">
        <v>2608</v>
      </c>
      <c r="C1157" s="979">
        <v>2608</v>
      </c>
      <c r="D1157" s="966" t="s">
        <v>11</v>
      </c>
    </row>
    <row r="1158" spans="1:4" s="969" customFormat="1" ht="11.25" customHeight="1" x14ac:dyDescent="0.2">
      <c r="A1158" s="1256" t="s">
        <v>3122</v>
      </c>
      <c r="B1158" s="978">
        <v>88</v>
      </c>
      <c r="C1158" s="978">
        <v>0</v>
      </c>
      <c r="D1158" s="965" t="s">
        <v>2151</v>
      </c>
    </row>
    <row r="1159" spans="1:4" s="969" customFormat="1" ht="11.25" customHeight="1" x14ac:dyDescent="0.2">
      <c r="A1159" s="1256"/>
      <c r="B1159" s="978">
        <v>88</v>
      </c>
      <c r="C1159" s="978">
        <v>0</v>
      </c>
      <c r="D1159" s="965" t="s">
        <v>11</v>
      </c>
    </row>
    <row r="1160" spans="1:4" s="969" customFormat="1" ht="11.25" customHeight="1" x14ac:dyDescent="0.2">
      <c r="A1160" s="1257" t="s">
        <v>3822</v>
      </c>
      <c r="B1160" s="977">
        <v>200</v>
      </c>
      <c r="C1160" s="977">
        <v>0</v>
      </c>
      <c r="D1160" s="964" t="s">
        <v>570</v>
      </c>
    </row>
    <row r="1161" spans="1:4" s="969" customFormat="1" ht="11.25" customHeight="1" x14ac:dyDescent="0.2">
      <c r="A1161" s="1258"/>
      <c r="B1161" s="979">
        <v>200</v>
      </c>
      <c r="C1161" s="979">
        <v>0</v>
      </c>
      <c r="D1161" s="966" t="s">
        <v>11</v>
      </c>
    </row>
    <row r="1162" spans="1:4" s="969" customFormat="1" ht="11.25" customHeight="1" x14ac:dyDescent="0.2">
      <c r="A1162" s="1257" t="s">
        <v>3775</v>
      </c>
      <c r="B1162" s="977">
        <v>128</v>
      </c>
      <c r="C1162" s="977">
        <v>128</v>
      </c>
      <c r="D1162" s="964" t="s">
        <v>3772</v>
      </c>
    </row>
    <row r="1163" spans="1:4" s="969" customFormat="1" ht="11.25" customHeight="1" x14ac:dyDescent="0.2">
      <c r="A1163" s="1258"/>
      <c r="B1163" s="979">
        <v>128</v>
      </c>
      <c r="C1163" s="979">
        <v>128</v>
      </c>
      <c r="D1163" s="966" t="s">
        <v>11</v>
      </c>
    </row>
    <row r="1164" spans="1:4" s="969" customFormat="1" ht="11.25" customHeight="1" x14ac:dyDescent="0.2">
      <c r="A1164" s="1257" t="s">
        <v>3769</v>
      </c>
      <c r="B1164" s="977">
        <v>20</v>
      </c>
      <c r="C1164" s="977">
        <v>20</v>
      </c>
      <c r="D1164" s="964" t="s">
        <v>4341</v>
      </c>
    </row>
    <row r="1165" spans="1:4" s="969" customFormat="1" ht="11.25" customHeight="1" x14ac:dyDescent="0.2">
      <c r="A1165" s="1258"/>
      <c r="B1165" s="979">
        <v>20</v>
      </c>
      <c r="C1165" s="979">
        <v>20</v>
      </c>
      <c r="D1165" s="966" t="s">
        <v>11</v>
      </c>
    </row>
    <row r="1166" spans="1:4" s="969" customFormat="1" ht="21" x14ac:dyDescent="0.2">
      <c r="A1166" s="1256" t="s">
        <v>3837</v>
      </c>
      <c r="B1166" s="978">
        <v>35</v>
      </c>
      <c r="C1166" s="978">
        <v>35</v>
      </c>
      <c r="D1166" s="965" t="s">
        <v>4342</v>
      </c>
    </row>
    <row r="1167" spans="1:4" s="969" customFormat="1" ht="11.25" customHeight="1" x14ac:dyDescent="0.2">
      <c r="A1167" s="1256"/>
      <c r="B1167" s="978">
        <v>35</v>
      </c>
      <c r="C1167" s="978">
        <v>35</v>
      </c>
      <c r="D1167" s="965" t="s">
        <v>11</v>
      </c>
    </row>
    <row r="1168" spans="1:4" s="969" customFormat="1" ht="11.25" customHeight="1" x14ac:dyDescent="0.2">
      <c r="A1168" s="1257" t="s">
        <v>3123</v>
      </c>
      <c r="B1168" s="977">
        <v>73.5</v>
      </c>
      <c r="C1168" s="977">
        <v>73.5</v>
      </c>
      <c r="D1168" s="964" t="s">
        <v>2117</v>
      </c>
    </row>
    <row r="1169" spans="1:4" s="969" customFormat="1" ht="11.25" customHeight="1" x14ac:dyDescent="0.2">
      <c r="A1169" s="1258"/>
      <c r="B1169" s="979">
        <v>73.5</v>
      </c>
      <c r="C1169" s="979">
        <v>73.5</v>
      </c>
      <c r="D1169" s="966" t="s">
        <v>11</v>
      </c>
    </row>
    <row r="1170" spans="1:4" s="969" customFormat="1" ht="11.25" customHeight="1" x14ac:dyDescent="0.2">
      <c r="A1170" s="1257" t="s">
        <v>3124</v>
      </c>
      <c r="B1170" s="977">
        <v>60</v>
      </c>
      <c r="C1170" s="977">
        <v>60</v>
      </c>
      <c r="D1170" s="964" t="s">
        <v>670</v>
      </c>
    </row>
    <row r="1171" spans="1:4" s="969" customFormat="1" ht="11.25" customHeight="1" x14ac:dyDescent="0.2">
      <c r="A1171" s="1258"/>
      <c r="B1171" s="979">
        <v>60</v>
      </c>
      <c r="C1171" s="979">
        <v>60</v>
      </c>
      <c r="D1171" s="966" t="s">
        <v>11</v>
      </c>
    </row>
    <row r="1172" spans="1:4" s="969" customFormat="1" ht="11.25" customHeight="1" x14ac:dyDescent="0.2">
      <c r="A1172" s="1256" t="s">
        <v>3126</v>
      </c>
      <c r="B1172" s="978">
        <v>80</v>
      </c>
      <c r="C1172" s="978">
        <v>80</v>
      </c>
      <c r="D1172" s="965" t="s">
        <v>2123</v>
      </c>
    </row>
    <row r="1173" spans="1:4" s="969" customFormat="1" ht="11.25" customHeight="1" x14ac:dyDescent="0.2">
      <c r="A1173" s="1256"/>
      <c r="B1173" s="978">
        <v>120</v>
      </c>
      <c r="C1173" s="978">
        <v>120</v>
      </c>
      <c r="D1173" s="965" t="s">
        <v>4343</v>
      </c>
    </row>
    <row r="1174" spans="1:4" s="969" customFormat="1" ht="11.25" customHeight="1" x14ac:dyDescent="0.2">
      <c r="A1174" s="1256"/>
      <c r="B1174" s="978">
        <v>200</v>
      </c>
      <c r="C1174" s="978">
        <v>200</v>
      </c>
      <c r="D1174" s="965" t="s">
        <v>11</v>
      </c>
    </row>
    <row r="1175" spans="1:4" s="969" customFormat="1" ht="11.25" customHeight="1" x14ac:dyDescent="0.2">
      <c r="A1175" s="1257" t="s">
        <v>3823</v>
      </c>
      <c r="B1175" s="977">
        <v>97</v>
      </c>
      <c r="C1175" s="977">
        <v>97</v>
      </c>
      <c r="D1175" s="964" t="s">
        <v>570</v>
      </c>
    </row>
    <row r="1176" spans="1:4" s="969" customFormat="1" ht="11.25" customHeight="1" x14ac:dyDescent="0.2">
      <c r="A1176" s="1258"/>
      <c r="B1176" s="979">
        <v>97</v>
      </c>
      <c r="C1176" s="979">
        <v>97</v>
      </c>
      <c r="D1176" s="966" t="s">
        <v>11</v>
      </c>
    </row>
    <row r="1177" spans="1:4" s="969" customFormat="1" ht="11.25" customHeight="1" x14ac:dyDescent="0.2">
      <c r="A1177" s="1256" t="s">
        <v>3127</v>
      </c>
      <c r="B1177" s="978">
        <v>80</v>
      </c>
      <c r="C1177" s="978">
        <v>80</v>
      </c>
      <c r="D1177" s="965" t="s">
        <v>2123</v>
      </c>
    </row>
    <row r="1178" spans="1:4" s="969" customFormat="1" ht="11.25" customHeight="1" x14ac:dyDescent="0.2">
      <c r="A1178" s="1256"/>
      <c r="B1178" s="978">
        <v>80</v>
      </c>
      <c r="C1178" s="978">
        <v>80</v>
      </c>
      <c r="D1178" s="965" t="s">
        <v>11</v>
      </c>
    </row>
    <row r="1179" spans="1:4" s="969" customFormat="1" ht="11.25" customHeight="1" x14ac:dyDescent="0.2">
      <c r="A1179" s="1257" t="s">
        <v>562</v>
      </c>
      <c r="B1179" s="977">
        <v>80</v>
      </c>
      <c r="C1179" s="977">
        <v>80</v>
      </c>
      <c r="D1179" s="964" t="s">
        <v>2123</v>
      </c>
    </row>
    <row r="1180" spans="1:4" s="969" customFormat="1" ht="11.25" customHeight="1" x14ac:dyDescent="0.2">
      <c r="A1180" s="1256"/>
      <c r="B1180" s="978">
        <v>300</v>
      </c>
      <c r="C1180" s="978">
        <v>300</v>
      </c>
      <c r="D1180" s="965" t="s">
        <v>555</v>
      </c>
    </row>
    <row r="1181" spans="1:4" s="969" customFormat="1" ht="11.25" customHeight="1" x14ac:dyDescent="0.2">
      <c r="A1181" s="1258"/>
      <c r="B1181" s="979">
        <v>380</v>
      </c>
      <c r="C1181" s="979">
        <v>380</v>
      </c>
      <c r="D1181" s="966" t="s">
        <v>11</v>
      </c>
    </row>
    <row r="1182" spans="1:4" s="969" customFormat="1" ht="11.25" customHeight="1" x14ac:dyDescent="0.2">
      <c r="A1182" s="1256" t="s">
        <v>3128</v>
      </c>
      <c r="B1182" s="978">
        <v>80</v>
      </c>
      <c r="C1182" s="978">
        <v>80</v>
      </c>
      <c r="D1182" s="965" t="s">
        <v>2123</v>
      </c>
    </row>
    <row r="1183" spans="1:4" s="969" customFormat="1" ht="11.25" customHeight="1" x14ac:dyDescent="0.2">
      <c r="A1183" s="1256"/>
      <c r="B1183" s="978">
        <v>150</v>
      </c>
      <c r="C1183" s="978">
        <v>150</v>
      </c>
      <c r="D1183" s="965" t="s">
        <v>2116</v>
      </c>
    </row>
    <row r="1184" spans="1:4" s="969" customFormat="1" ht="11.25" customHeight="1" x14ac:dyDescent="0.2">
      <c r="A1184" s="1256"/>
      <c r="B1184" s="978">
        <v>230</v>
      </c>
      <c r="C1184" s="978">
        <v>230</v>
      </c>
      <c r="D1184" s="965" t="s">
        <v>11</v>
      </c>
    </row>
    <row r="1185" spans="1:4" s="969" customFormat="1" ht="11.25" customHeight="1" x14ac:dyDescent="0.2">
      <c r="A1185" s="1257" t="s">
        <v>789</v>
      </c>
      <c r="B1185" s="977">
        <v>70</v>
      </c>
      <c r="C1185" s="977">
        <v>70</v>
      </c>
      <c r="D1185" s="964" t="s">
        <v>2123</v>
      </c>
    </row>
    <row r="1186" spans="1:4" s="969" customFormat="1" ht="11.25" customHeight="1" x14ac:dyDescent="0.2">
      <c r="A1186" s="1258"/>
      <c r="B1186" s="979">
        <v>70</v>
      </c>
      <c r="C1186" s="979">
        <v>70</v>
      </c>
      <c r="D1186" s="966" t="s">
        <v>11</v>
      </c>
    </row>
    <row r="1187" spans="1:4" s="969" customFormat="1" ht="11.25" customHeight="1" x14ac:dyDescent="0.2">
      <c r="A1187" s="1256" t="s">
        <v>3937</v>
      </c>
      <c r="B1187" s="978">
        <v>100</v>
      </c>
      <c r="C1187" s="978">
        <v>100</v>
      </c>
      <c r="D1187" s="965" t="s">
        <v>667</v>
      </c>
    </row>
    <row r="1188" spans="1:4" s="969" customFormat="1" ht="11.25" customHeight="1" x14ac:dyDescent="0.2">
      <c r="A1188" s="1256"/>
      <c r="B1188" s="978">
        <v>100</v>
      </c>
      <c r="C1188" s="978">
        <v>100</v>
      </c>
      <c r="D1188" s="965" t="s">
        <v>11</v>
      </c>
    </row>
    <row r="1189" spans="1:4" s="969" customFormat="1" ht="11.25" customHeight="1" x14ac:dyDescent="0.2">
      <c r="A1189" s="1257" t="s">
        <v>3131</v>
      </c>
      <c r="B1189" s="977">
        <v>564</v>
      </c>
      <c r="C1189" s="977">
        <v>564</v>
      </c>
      <c r="D1189" s="964" t="s">
        <v>2108</v>
      </c>
    </row>
    <row r="1190" spans="1:4" s="969" customFormat="1" ht="11.25" customHeight="1" x14ac:dyDescent="0.2">
      <c r="A1190" s="1256"/>
      <c r="B1190" s="978">
        <v>890</v>
      </c>
      <c r="C1190" s="978">
        <v>889.26499999999999</v>
      </c>
      <c r="D1190" s="965" t="s">
        <v>2899</v>
      </c>
    </row>
    <row r="1191" spans="1:4" s="969" customFormat="1" ht="11.25" customHeight="1" x14ac:dyDescent="0.2">
      <c r="A1191" s="1258"/>
      <c r="B1191" s="979">
        <v>1454</v>
      </c>
      <c r="C1191" s="979">
        <v>1453.2650000000001</v>
      </c>
      <c r="D1191" s="966" t="s">
        <v>11</v>
      </c>
    </row>
    <row r="1192" spans="1:4" s="969" customFormat="1" ht="21" x14ac:dyDescent="0.2">
      <c r="A1192" s="1256" t="s">
        <v>3132</v>
      </c>
      <c r="B1192" s="978">
        <v>446.2</v>
      </c>
      <c r="C1192" s="978">
        <v>446.2</v>
      </c>
      <c r="D1192" s="965" t="s">
        <v>2232</v>
      </c>
    </row>
    <row r="1193" spans="1:4" s="969" customFormat="1" ht="11.25" customHeight="1" x14ac:dyDescent="0.2">
      <c r="A1193" s="1256"/>
      <c r="B1193" s="978">
        <v>4053</v>
      </c>
      <c r="C1193" s="978">
        <v>4053</v>
      </c>
      <c r="D1193" s="965" t="s">
        <v>2108</v>
      </c>
    </row>
    <row r="1194" spans="1:4" s="969" customFormat="1" ht="11.25" customHeight="1" x14ac:dyDescent="0.2">
      <c r="A1194" s="1256"/>
      <c r="B1194" s="978">
        <v>710</v>
      </c>
      <c r="C1194" s="978">
        <v>710</v>
      </c>
      <c r="D1194" s="965" t="s">
        <v>3465</v>
      </c>
    </row>
    <row r="1195" spans="1:4" s="969" customFormat="1" ht="11.25" customHeight="1" x14ac:dyDescent="0.2">
      <c r="A1195" s="1256"/>
      <c r="B1195" s="978">
        <v>5209.2</v>
      </c>
      <c r="C1195" s="978">
        <v>5209.2</v>
      </c>
      <c r="D1195" s="965" t="s">
        <v>11</v>
      </c>
    </row>
    <row r="1196" spans="1:4" s="969" customFormat="1" ht="11.25" customHeight="1" x14ac:dyDescent="0.2">
      <c r="A1196" s="1257" t="s">
        <v>4344</v>
      </c>
      <c r="B1196" s="977">
        <v>170.28</v>
      </c>
      <c r="C1196" s="977">
        <v>170.27800000000002</v>
      </c>
      <c r="D1196" s="964" t="s">
        <v>721</v>
      </c>
    </row>
    <row r="1197" spans="1:4" s="969" customFormat="1" ht="11.25" customHeight="1" x14ac:dyDescent="0.2">
      <c r="A1197" s="1258"/>
      <c r="B1197" s="979">
        <v>170.28</v>
      </c>
      <c r="C1197" s="979">
        <v>170.27800000000002</v>
      </c>
      <c r="D1197" s="966" t="s">
        <v>11</v>
      </c>
    </row>
    <row r="1198" spans="1:4" s="969" customFormat="1" ht="11.25" customHeight="1" x14ac:dyDescent="0.2">
      <c r="A1198" s="1256" t="s">
        <v>824</v>
      </c>
      <c r="B1198" s="978">
        <v>30</v>
      </c>
      <c r="C1198" s="978">
        <v>30</v>
      </c>
      <c r="D1198" s="965" t="s">
        <v>2874</v>
      </c>
    </row>
    <row r="1199" spans="1:4" s="969" customFormat="1" ht="11.25" customHeight="1" x14ac:dyDescent="0.2">
      <c r="A1199" s="1256"/>
      <c r="B1199" s="978">
        <v>30</v>
      </c>
      <c r="C1199" s="978">
        <v>30</v>
      </c>
      <c r="D1199" s="965" t="s">
        <v>11</v>
      </c>
    </row>
    <row r="1200" spans="1:4" s="969" customFormat="1" ht="11.25" customHeight="1" x14ac:dyDescent="0.2">
      <c r="A1200" s="1257" t="s">
        <v>3134</v>
      </c>
      <c r="B1200" s="977">
        <v>51.5</v>
      </c>
      <c r="C1200" s="977">
        <v>51.5</v>
      </c>
      <c r="D1200" s="964" t="s">
        <v>2874</v>
      </c>
    </row>
    <row r="1201" spans="1:4" s="969" customFormat="1" ht="11.25" customHeight="1" x14ac:dyDescent="0.2">
      <c r="A1201" s="1256"/>
      <c r="B1201" s="978">
        <v>400</v>
      </c>
      <c r="C1201" s="978">
        <v>400</v>
      </c>
      <c r="D1201" s="965" t="s">
        <v>619</v>
      </c>
    </row>
    <row r="1202" spans="1:4" s="969" customFormat="1" ht="11.25" customHeight="1" x14ac:dyDescent="0.2">
      <c r="A1202" s="1256"/>
      <c r="B1202" s="978">
        <v>2250</v>
      </c>
      <c r="C1202" s="978">
        <v>2250</v>
      </c>
      <c r="D1202" s="965" t="s">
        <v>622</v>
      </c>
    </row>
    <row r="1203" spans="1:4" s="969" customFormat="1" ht="11.25" customHeight="1" x14ac:dyDescent="0.2">
      <c r="A1203" s="1258"/>
      <c r="B1203" s="979">
        <v>2701.5</v>
      </c>
      <c r="C1203" s="979">
        <v>2701.5</v>
      </c>
      <c r="D1203" s="966" t="s">
        <v>11</v>
      </c>
    </row>
    <row r="1204" spans="1:4" s="969" customFormat="1" ht="21" x14ac:dyDescent="0.2">
      <c r="A1204" s="1256" t="s">
        <v>4345</v>
      </c>
      <c r="B1204" s="978">
        <v>86</v>
      </c>
      <c r="C1204" s="978">
        <v>86</v>
      </c>
      <c r="D1204" s="965" t="s">
        <v>2118</v>
      </c>
    </row>
    <row r="1205" spans="1:4" s="969" customFormat="1" ht="11.25" customHeight="1" x14ac:dyDescent="0.2">
      <c r="A1205" s="1256"/>
      <c r="B1205" s="978">
        <v>86</v>
      </c>
      <c r="C1205" s="978">
        <v>86</v>
      </c>
      <c r="D1205" s="965" t="s">
        <v>11</v>
      </c>
    </row>
    <row r="1206" spans="1:4" s="969" customFormat="1" ht="11.25" customHeight="1" x14ac:dyDescent="0.2">
      <c r="A1206" s="1257" t="s">
        <v>3135</v>
      </c>
      <c r="B1206" s="977">
        <v>4550.93</v>
      </c>
      <c r="C1206" s="977">
        <v>4500.3070000000007</v>
      </c>
      <c r="D1206" s="964" t="s">
        <v>721</v>
      </c>
    </row>
    <row r="1207" spans="1:4" s="969" customFormat="1" ht="11.25" customHeight="1" x14ac:dyDescent="0.2">
      <c r="A1207" s="1258"/>
      <c r="B1207" s="979">
        <v>4550.93</v>
      </c>
      <c r="C1207" s="979">
        <v>4500.3070000000007</v>
      </c>
      <c r="D1207" s="966" t="s">
        <v>11</v>
      </c>
    </row>
    <row r="1208" spans="1:4" s="969" customFormat="1" ht="11.25" customHeight="1" x14ac:dyDescent="0.2">
      <c r="A1208" s="1256" t="s">
        <v>3136</v>
      </c>
      <c r="B1208" s="978">
        <v>1316</v>
      </c>
      <c r="C1208" s="978">
        <v>1316</v>
      </c>
      <c r="D1208" s="965" t="s">
        <v>2108</v>
      </c>
    </row>
    <row r="1209" spans="1:4" s="969" customFormat="1" ht="11.25" customHeight="1" x14ac:dyDescent="0.2">
      <c r="A1209" s="1256"/>
      <c r="B1209" s="978">
        <v>1316</v>
      </c>
      <c r="C1209" s="978">
        <v>1316</v>
      </c>
      <c r="D1209" s="965" t="s">
        <v>11</v>
      </c>
    </row>
    <row r="1210" spans="1:4" s="969" customFormat="1" ht="11.25" customHeight="1" x14ac:dyDescent="0.2">
      <c r="A1210" s="1257" t="s">
        <v>4346</v>
      </c>
      <c r="B1210" s="977">
        <v>5000</v>
      </c>
      <c r="C1210" s="977">
        <v>5000</v>
      </c>
      <c r="D1210" s="964" t="s">
        <v>3852</v>
      </c>
    </row>
    <row r="1211" spans="1:4" s="969" customFormat="1" ht="11.25" customHeight="1" x14ac:dyDescent="0.2">
      <c r="A1211" s="1258"/>
      <c r="B1211" s="979">
        <v>5000</v>
      </c>
      <c r="C1211" s="979">
        <v>5000</v>
      </c>
      <c r="D1211" s="966" t="s">
        <v>11</v>
      </c>
    </row>
    <row r="1212" spans="1:4" s="969" customFormat="1" ht="11.25" customHeight="1" x14ac:dyDescent="0.2">
      <c r="A1212" s="1256" t="s">
        <v>795</v>
      </c>
      <c r="B1212" s="978">
        <v>248.4</v>
      </c>
      <c r="C1212" s="978">
        <v>198.72</v>
      </c>
      <c r="D1212" s="965" t="s">
        <v>2877</v>
      </c>
    </row>
    <row r="1213" spans="1:4" s="969" customFormat="1" ht="11.25" customHeight="1" x14ac:dyDescent="0.2">
      <c r="A1213" s="1256"/>
      <c r="B1213" s="978">
        <v>149.24</v>
      </c>
      <c r="C1213" s="978">
        <v>149.23099999999999</v>
      </c>
      <c r="D1213" s="965" t="s">
        <v>2109</v>
      </c>
    </row>
    <row r="1214" spans="1:4" s="969" customFormat="1" ht="11.25" customHeight="1" x14ac:dyDescent="0.2">
      <c r="A1214" s="1256"/>
      <c r="B1214" s="978">
        <v>397.64</v>
      </c>
      <c r="C1214" s="978">
        <v>347.95100000000002</v>
      </c>
      <c r="D1214" s="965" t="s">
        <v>11</v>
      </c>
    </row>
    <row r="1215" spans="1:4" s="969" customFormat="1" ht="11.25" customHeight="1" x14ac:dyDescent="0.2">
      <c r="A1215" s="1257" t="s">
        <v>3137</v>
      </c>
      <c r="B1215" s="977">
        <v>148</v>
      </c>
      <c r="C1215" s="977">
        <v>118.4</v>
      </c>
      <c r="D1215" s="964" t="s">
        <v>2877</v>
      </c>
    </row>
    <row r="1216" spans="1:4" s="969" customFormat="1" ht="11.25" customHeight="1" x14ac:dyDescent="0.2">
      <c r="A1216" s="1256"/>
      <c r="B1216" s="978">
        <v>360</v>
      </c>
      <c r="C1216" s="978">
        <v>240</v>
      </c>
      <c r="D1216" s="965" t="s">
        <v>2109</v>
      </c>
    </row>
    <row r="1217" spans="1:4" s="969" customFormat="1" ht="11.25" customHeight="1" x14ac:dyDescent="0.2">
      <c r="A1217" s="1258"/>
      <c r="B1217" s="979">
        <v>508</v>
      </c>
      <c r="C1217" s="979">
        <v>358.4</v>
      </c>
      <c r="D1217" s="966" t="s">
        <v>11</v>
      </c>
    </row>
    <row r="1218" spans="1:4" s="969" customFormat="1" ht="11.25" customHeight="1" x14ac:dyDescent="0.2">
      <c r="A1218" s="1256" t="s">
        <v>3138</v>
      </c>
      <c r="B1218" s="978">
        <v>95</v>
      </c>
      <c r="C1218" s="978">
        <v>95</v>
      </c>
      <c r="D1218" s="965" t="s">
        <v>2874</v>
      </c>
    </row>
    <row r="1219" spans="1:4" s="969" customFormat="1" ht="11.25" customHeight="1" x14ac:dyDescent="0.2">
      <c r="A1219" s="1256"/>
      <c r="B1219" s="978">
        <v>95</v>
      </c>
      <c r="C1219" s="978">
        <v>95</v>
      </c>
      <c r="D1219" s="965" t="s">
        <v>11</v>
      </c>
    </row>
    <row r="1220" spans="1:4" s="969" customFormat="1" ht="11.25" customHeight="1" x14ac:dyDescent="0.2">
      <c r="A1220" s="1257" t="s">
        <v>3139</v>
      </c>
      <c r="B1220" s="977">
        <v>51</v>
      </c>
      <c r="C1220" s="977">
        <v>51</v>
      </c>
      <c r="D1220" s="964" t="s">
        <v>2874</v>
      </c>
    </row>
    <row r="1221" spans="1:4" s="969" customFormat="1" ht="11.25" customHeight="1" x14ac:dyDescent="0.2">
      <c r="A1221" s="1258"/>
      <c r="B1221" s="979">
        <v>51</v>
      </c>
      <c r="C1221" s="979">
        <v>51</v>
      </c>
      <c r="D1221" s="966" t="s">
        <v>11</v>
      </c>
    </row>
    <row r="1222" spans="1:4" s="969" customFormat="1" ht="11.25" customHeight="1" x14ac:dyDescent="0.2">
      <c r="A1222" s="1256" t="s">
        <v>871</v>
      </c>
      <c r="B1222" s="978">
        <v>100</v>
      </c>
      <c r="C1222" s="978">
        <v>100</v>
      </c>
      <c r="D1222" s="965" t="s">
        <v>671</v>
      </c>
    </row>
    <row r="1223" spans="1:4" s="969" customFormat="1" ht="11.25" customHeight="1" x14ac:dyDescent="0.2">
      <c r="A1223" s="1256"/>
      <c r="B1223" s="978">
        <v>100</v>
      </c>
      <c r="C1223" s="978">
        <v>100</v>
      </c>
      <c r="D1223" s="965" t="s">
        <v>11</v>
      </c>
    </row>
    <row r="1224" spans="1:4" s="969" customFormat="1" ht="11.25" customHeight="1" x14ac:dyDescent="0.2">
      <c r="A1224" s="1257" t="s">
        <v>3140</v>
      </c>
      <c r="B1224" s="977">
        <v>1601.98</v>
      </c>
      <c r="C1224" s="977">
        <v>1601.98</v>
      </c>
      <c r="D1224" s="964" t="s">
        <v>721</v>
      </c>
    </row>
    <row r="1225" spans="1:4" s="969" customFormat="1" ht="11.25" customHeight="1" x14ac:dyDescent="0.2">
      <c r="A1225" s="1258"/>
      <c r="B1225" s="979">
        <v>1601.98</v>
      </c>
      <c r="C1225" s="979">
        <v>1601.98</v>
      </c>
      <c r="D1225" s="966" t="s">
        <v>11</v>
      </c>
    </row>
    <row r="1226" spans="1:4" s="969" customFormat="1" ht="11.25" customHeight="1" x14ac:dyDescent="0.2">
      <c r="A1226" s="1256" t="s">
        <v>3925</v>
      </c>
      <c r="B1226" s="978">
        <v>150</v>
      </c>
      <c r="C1226" s="978">
        <v>150</v>
      </c>
      <c r="D1226" s="965" t="s">
        <v>4347</v>
      </c>
    </row>
    <row r="1227" spans="1:4" s="969" customFormat="1" ht="11.25" customHeight="1" x14ac:dyDescent="0.2">
      <c r="A1227" s="1256"/>
      <c r="B1227" s="978">
        <v>150</v>
      </c>
      <c r="C1227" s="978">
        <v>150</v>
      </c>
      <c r="D1227" s="965" t="s">
        <v>11</v>
      </c>
    </row>
    <row r="1228" spans="1:4" s="969" customFormat="1" ht="11.25" customHeight="1" x14ac:dyDescent="0.2">
      <c r="A1228" s="1257" t="s">
        <v>4348</v>
      </c>
      <c r="B1228" s="977">
        <v>35.700000000000003</v>
      </c>
      <c r="C1228" s="977">
        <v>35.700000000000003</v>
      </c>
      <c r="D1228" s="964" t="s">
        <v>4299</v>
      </c>
    </row>
    <row r="1229" spans="1:4" s="969" customFormat="1" ht="11.25" customHeight="1" x14ac:dyDescent="0.2">
      <c r="A1229" s="1258"/>
      <c r="B1229" s="979">
        <v>35.700000000000003</v>
      </c>
      <c r="C1229" s="979">
        <v>35.700000000000003</v>
      </c>
      <c r="D1229" s="966" t="s">
        <v>11</v>
      </c>
    </row>
    <row r="1230" spans="1:4" s="969" customFormat="1" ht="11.25" customHeight="1" x14ac:dyDescent="0.2">
      <c r="A1230" s="1256" t="s">
        <v>3142</v>
      </c>
      <c r="B1230" s="978">
        <v>30.4</v>
      </c>
      <c r="C1230" s="978">
        <v>27.549999999999997</v>
      </c>
      <c r="D1230" s="965" t="s">
        <v>4299</v>
      </c>
    </row>
    <row r="1231" spans="1:4" s="969" customFormat="1" ht="11.25" customHeight="1" x14ac:dyDescent="0.2">
      <c r="A1231" s="1256"/>
      <c r="B1231" s="978">
        <v>30.4</v>
      </c>
      <c r="C1231" s="978">
        <v>27.549999999999997</v>
      </c>
      <c r="D1231" s="965" t="s">
        <v>11</v>
      </c>
    </row>
    <row r="1232" spans="1:4" s="969" customFormat="1" ht="11.25" customHeight="1" x14ac:dyDescent="0.2">
      <c r="A1232" s="1257" t="s">
        <v>573</v>
      </c>
      <c r="B1232" s="977">
        <v>100</v>
      </c>
      <c r="C1232" s="977">
        <v>100</v>
      </c>
      <c r="D1232" s="964" t="s">
        <v>570</v>
      </c>
    </row>
    <row r="1233" spans="1:4" s="969" customFormat="1" ht="11.25" customHeight="1" x14ac:dyDescent="0.2">
      <c r="A1233" s="1256"/>
      <c r="B1233" s="978">
        <v>20</v>
      </c>
      <c r="C1233" s="978">
        <v>20</v>
      </c>
      <c r="D1233" s="965" t="s">
        <v>646</v>
      </c>
    </row>
    <row r="1234" spans="1:4" s="969" customFormat="1" ht="11.25" customHeight="1" x14ac:dyDescent="0.2">
      <c r="A1234" s="1258"/>
      <c r="B1234" s="979">
        <v>120</v>
      </c>
      <c r="C1234" s="979">
        <v>120</v>
      </c>
      <c r="D1234" s="966" t="s">
        <v>11</v>
      </c>
    </row>
    <row r="1235" spans="1:4" s="969" customFormat="1" ht="11.25" customHeight="1" x14ac:dyDescent="0.2">
      <c r="A1235" s="1256" t="s">
        <v>4349</v>
      </c>
      <c r="B1235" s="978">
        <v>216</v>
      </c>
      <c r="C1235" s="978">
        <v>172.8</v>
      </c>
      <c r="D1235" s="965" t="s">
        <v>2877</v>
      </c>
    </row>
    <row r="1236" spans="1:4" s="969" customFormat="1" ht="11.25" customHeight="1" x14ac:dyDescent="0.2">
      <c r="A1236" s="1256"/>
      <c r="B1236" s="978">
        <v>216</v>
      </c>
      <c r="C1236" s="978">
        <v>172.8</v>
      </c>
      <c r="D1236" s="965" t="s">
        <v>11</v>
      </c>
    </row>
    <row r="1237" spans="1:4" s="969" customFormat="1" ht="11.25" customHeight="1" x14ac:dyDescent="0.2">
      <c r="A1237" s="1257" t="s">
        <v>3143</v>
      </c>
      <c r="B1237" s="977">
        <v>1251</v>
      </c>
      <c r="C1237" s="977">
        <v>1251</v>
      </c>
      <c r="D1237" s="964" t="s">
        <v>2108</v>
      </c>
    </row>
    <row r="1238" spans="1:4" s="969" customFormat="1" ht="11.25" customHeight="1" x14ac:dyDescent="0.2">
      <c r="A1238" s="1258"/>
      <c r="B1238" s="979">
        <v>1251</v>
      </c>
      <c r="C1238" s="979">
        <v>1251</v>
      </c>
      <c r="D1238" s="966" t="s">
        <v>11</v>
      </c>
    </row>
    <row r="1239" spans="1:4" s="969" customFormat="1" ht="11.25" customHeight="1" x14ac:dyDescent="0.2">
      <c r="A1239" s="1256" t="s">
        <v>674</v>
      </c>
      <c r="B1239" s="978">
        <v>200</v>
      </c>
      <c r="C1239" s="978">
        <v>200</v>
      </c>
      <c r="D1239" s="965" t="s">
        <v>671</v>
      </c>
    </row>
    <row r="1240" spans="1:4" s="969" customFormat="1" ht="11.25" customHeight="1" x14ac:dyDescent="0.2">
      <c r="A1240" s="1256"/>
      <c r="B1240" s="978">
        <v>200</v>
      </c>
      <c r="C1240" s="978">
        <v>200</v>
      </c>
      <c r="D1240" s="965" t="s">
        <v>11</v>
      </c>
    </row>
    <row r="1241" spans="1:4" s="969" customFormat="1" ht="11.25" customHeight="1" x14ac:dyDescent="0.2">
      <c r="A1241" s="1257" t="s">
        <v>3889</v>
      </c>
      <c r="B1241" s="977">
        <v>300</v>
      </c>
      <c r="C1241" s="977">
        <v>300</v>
      </c>
      <c r="D1241" s="964" t="s">
        <v>622</v>
      </c>
    </row>
    <row r="1242" spans="1:4" s="969" customFormat="1" ht="11.25" customHeight="1" x14ac:dyDescent="0.2">
      <c r="A1242" s="1258"/>
      <c r="B1242" s="979">
        <v>300</v>
      </c>
      <c r="C1242" s="979">
        <v>300</v>
      </c>
      <c r="D1242" s="966" t="s">
        <v>11</v>
      </c>
    </row>
    <row r="1243" spans="1:4" s="969" customFormat="1" ht="11.25" customHeight="1" x14ac:dyDescent="0.2">
      <c r="A1243" s="1256" t="s">
        <v>641</v>
      </c>
      <c r="B1243" s="978">
        <v>10</v>
      </c>
      <c r="C1243" s="978">
        <v>10</v>
      </c>
      <c r="D1243" s="965" t="s">
        <v>638</v>
      </c>
    </row>
    <row r="1244" spans="1:4" s="969" customFormat="1" ht="11.25" customHeight="1" x14ac:dyDescent="0.2">
      <c r="A1244" s="1256"/>
      <c r="B1244" s="978">
        <v>10</v>
      </c>
      <c r="C1244" s="978">
        <v>10</v>
      </c>
      <c r="D1244" s="965" t="s">
        <v>11</v>
      </c>
    </row>
    <row r="1245" spans="1:4" s="969" customFormat="1" ht="11.25" customHeight="1" x14ac:dyDescent="0.2">
      <c r="A1245" s="1257" t="s">
        <v>630</v>
      </c>
      <c r="B1245" s="977">
        <v>500</v>
      </c>
      <c r="C1245" s="977">
        <v>500</v>
      </c>
      <c r="D1245" s="964" t="s">
        <v>622</v>
      </c>
    </row>
    <row r="1246" spans="1:4" s="969" customFormat="1" ht="11.25" customHeight="1" x14ac:dyDescent="0.2">
      <c r="A1246" s="1258"/>
      <c r="B1246" s="979">
        <v>500</v>
      </c>
      <c r="C1246" s="979">
        <v>500</v>
      </c>
      <c r="D1246" s="966" t="s">
        <v>11</v>
      </c>
    </row>
    <row r="1247" spans="1:4" s="969" customFormat="1" ht="11.25" customHeight="1" x14ac:dyDescent="0.2">
      <c r="A1247" s="1256" t="s">
        <v>3890</v>
      </c>
      <c r="B1247" s="978">
        <v>150</v>
      </c>
      <c r="C1247" s="978">
        <v>150</v>
      </c>
      <c r="D1247" s="965" t="s">
        <v>622</v>
      </c>
    </row>
    <row r="1248" spans="1:4" s="969" customFormat="1" ht="11.25" customHeight="1" x14ac:dyDescent="0.2">
      <c r="A1248" s="1256"/>
      <c r="B1248" s="978">
        <v>150</v>
      </c>
      <c r="C1248" s="978">
        <v>150</v>
      </c>
      <c r="D1248" s="965" t="s">
        <v>11</v>
      </c>
    </row>
    <row r="1249" spans="1:4" s="969" customFormat="1" ht="11.25" customHeight="1" x14ac:dyDescent="0.2">
      <c r="A1249" s="1257" t="s">
        <v>3914</v>
      </c>
      <c r="B1249" s="977">
        <v>50</v>
      </c>
      <c r="C1249" s="977">
        <v>50</v>
      </c>
      <c r="D1249" s="964" t="s">
        <v>650</v>
      </c>
    </row>
    <row r="1250" spans="1:4" s="969" customFormat="1" ht="11.25" customHeight="1" x14ac:dyDescent="0.2">
      <c r="A1250" s="1258"/>
      <c r="B1250" s="979">
        <v>50</v>
      </c>
      <c r="C1250" s="979">
        <v>50</v>
      </c>
      <c r="D1250" s="966" t="s">
        <v>11</v>
      </c>
    </row>
    <row r="1251" spans="1:4" s="969" customFormat="1" ht="11.25" customHeight="1" x14ac:dyDescent="0.2">
      <c r="A1251" s="1256" t="s">
        <v>825</v>
      </c>
      <c r="B1251" s="978">
        <v>2700</v>
      </c>
      <c r="C1251" s="978">
        <v>2547.9349999999999</v>
      </c>
      <c r="D1251" s="965" t="s">
        <v>622</v>
      </c>
    </row>
    <row r="1252" spans="1:4" s="969" customFormat="1" ht="11.25" customHeight="1" x14ac:dyDescent="0.2">
      <c r="A1252" s="1256"/>
      <c r="B1252" s="978">
        <v>2700</v>
      </c>
      <c r="C1252" s="978">
        <v>2547.9349999999999</v>
      </c>
      <c r="D1252" s="965" t="s">
        <v>11</v>
      </c>
    </row>
    <row r="1253" spans="1:4" s="969" customFormat="1" ht="11.25" customHeight="1" x14ac:dyDescent="0.2">
      <c r="A1253" s="1257" t="s">
        <v>653</v>
      </c>
      <c r="B1253" s="977">
        <v>40</v>
      </c>
      <c r="C1253" s="977">
        <v>40</v>
      </c>
      <c r="D1253" s="964" t="s">
        <v>650</v>
      </c>
    </row>
    <row r="1254" spans="1:4" s="969" customFormat="1" ht="11.25" customHeight="1" x14ac:dyDescent="0.2">
      <c r="A1254" s="1258"/>
      <c r="B1254" s="979">
        <v>40</v>
      </c>
      <c r="C1254" s="979">
        <v>40</v>
      </c>
      <c r="D1254" s="966" t="s">
        <v>11</v>
      </c>
    </row>
    <row r="1255" spans="1:4" s="969" customFormat="1" ht="11.25" customHeight="1" x14ac:dyDescent="0.2">
      <c r="A1255" s="1256" t="s">
        <v>3926</v>
      </c>
      <c r="B1255" s="978">
        <v>199</v>
      </c>
      <c r="C1255" s="978">
        <v>199</v>
      </c>
      <c r="D1255" s="965" t="s">
        <v>4350</v>
      </c>
    </row>
    <row r="1256" spans="1:4" s="969" customFormat="1" ht="11.25" customHeight="1" x14ac:dyDescent="0.2">
      <c r="A1256" s="1256"/>
      <c r="B1256" s="978">
        <v>199</v>
      </c>
      <c r="C1256" s="978">
        <v>199</v>
      </c>
      <c r="D1256" s="965" t="s">
        <v>11</v>
      </c>
    </row>
    <row r="1257" spans="1:4" s="969" customFormat="1" ht="11.25" customHeight="1" x14ac:dyDescent="0.2">
      <c r="A1257" s="1257" t="s">
        <v>3144</v>
      </c>
      <c r="B1257" s="977">
        <v>148</v>
      </c>
      <c r="C1257" s="977">
        <v>118.4</v>
      </c>
      <c r="D1257" s="964" t="s">
        <v>2877</v>
      </c>
    </row>
    <row r="1258" spans="1:4" s="969" customFormat="1" ht="11.25" customHeight="1" x14ac:dyDescent="0.2">
      <c r="A1258" s="1256"/>
      <c r="B1258" s="978">
        <v>360</v>
      </c>
      <c r="C1258" s="978">
        <v>240</v>
      </c>
      <c r="D1258" s="965" t="s">
        <v>2109</v>
      </c>
    </row>
    <row r="1259" spans="1:4" s="969" customFormat="1" ht="11.25" customHeight="1" x14ac:dyDescent="0.2">
      <c r="A1259" s="1258"/>
      <c r="B1259" s="979">
        <v>508</v>
      </c>
      <c r="C1259" s="979">
        <v>358.4</v>
      </c>
      <c r="D1259" s="966" t="s">
        <v>11</v>
      </c>
    </row>
    <row r="1260" spans="1:4" s="969" customFormat="1" ht="11.25" customHeight="1" x14ac:dyDescent="0.2">
      <c r="A1260" s="1256" t="s">
        <v>4351</v>
      </c>
      <c r="B1260" s="978">
        <v>144</v>
      </c>
      <c r="C1260" s="978">
        <v>115.2</v>
      </c>
      <c r="D1260" s="965" t="s">
        <v>2877</v>
      </c>
    </row>
    <row r="1261" spans="1:4" s="969" customFormat="1" ht="11.25" customHeight="1" x14ac:dyDescent="0.2">
      <c r="A1261" s="1256"/>
      <c r="B1261" s="978">
        <v>144</v>
      </c>
      <c r="C1261" s="978">
        <v>115.2</v>
      </c>
      <c r="D1261" s="965" t="s">
        <v>11</v>
      </c>
    </row>
    <row r="1262" spans="1:4" s="969" customFormat="1" ht="11.25" customHeight="1" x14ac:dyDescent="0.2">
      <c r="A1262" s="1257" t="s">
        <v>594</v>
      </c>
      <c r="B1262" s="977">
        <v>171.8</v>
      </c>
      <c r="C1262" s="977">
        <v>137.44</v>
      </c>
      <c r="D1262" s="964" t="s">
        <v>2877</v>
      </c>
    </row>
    <row r="1263" spans="1:4" s="969" customFormat="1" ht="11.25" customHeight="1" x14ac:dyDescent="0.2">
      <c r="A1263" s="1256"/>
      <c r="B1263" s="978">
        <v>300</v>
      </c>
      <c r="C1263" s="978">
        <v>240</v>
      </c>
      <c r="D1263" s="965" t="s">
        <v>2109</v>
      </c>
    </row>
    <row r="1264" spans="1:4" s="969" customFormat="1" ht="11.25" customHeight="1" x14ac:dyDescent="0.2">
      <c r="A1264" s="1258"/>
      <c r="B1264" s="979">
        <v>471.8</v>
      </c>
      <c r="C1264" s="979">
        <v>377.44</v>
      </c>
      <c r="D1264" s="966" t="s">
        <v>11</v>
      </c>
    </row>
    <row r="1265" spans="1:4" s="969" customFormat="1" ht="11.25" customHeight="1" x14ac:dyDescent="0.2">
      <c r="A1265" s="1256" t="s">
        <v>3824</v>
      </c>
      <c r="B1265" s="978">
        <v>110</v>
      </c>
      <c r="C1265" s="978">
        <v>110</v>
      </c>
      <c r="D1265" s="965" t="s">
        <v>598</v>
      </c>
    </row>
    <row r="1266" spans="1:4" s="969" customFormat="1" ht="11.25" customHeight="1" x14ac:dyDescent="0.2">
      <c r="A1266" s="1256"/>
      <c r="B1266" s="978">
        <v>30</v>
      </c>
      <c r="C1266" s="978">
        <v>30</v>
      </c>
      <c r="D1266" s="965" t="s">
        <v>570</v>
      </c>
    </row>
    <row r="1267" spans="1:4" s="969" customFormat="1" ht="11.25" customHeight="1" x14ac:dyDescent="0.2">
      <c r="A1267" s="1256"/>
      <c r="B1267" s="978">
        <v>140</v>
      </c>
      <c r="C1267" s="978">
        <v>140</v>
      </c>
      <c r="D1267" s="965" t="s">
        <v>11</v>
      </c>
    </row>
    <row r="1268" spans="1:4" s="969" customFormat="1" ht="11.25" customHeight="1" x14ac:dyDescent="0.2">
      <c r="A1268" s="1257" t="s">
        <v>3927</v>
      </c>
      <c r="B1268" s="977">
        <v>73.62</v>
      </c>
      <c r="C1268" s="977">
        <v>73.62</v>
      </c>
      <c r="D1268" s="964" t="s">
        <v>4352</v>
      </c>
    </row>
    <row r="1269" spans="1:4" s="969" customFormat="1" ht="11.25" customHeight="1" x14ac:dyDescent="0.2">
      <c r="A1269" s="1258"/>
      <c r="B1269" s="979">
        <v>73.62</v>
      </c>
      <c r="C1269" s="979">
        <v>73.62</v>
      </c>
      <c r="D1269" s="966" t="s">
        <v>11</v>
      </c>
    </row>
    <row r="1270" spans="1:4" s="969" customFormat="1" ht="11.25" customHeight="1" x14ac:dyDescent="0.2">
      <c r="A1270" s="1256" t="s">
        <v>4353</v>
      </c>
      <c r="B1270" s="978">
        <v>400</v>
      </c>
      <c r="C1270" s="978">
        <v>361.08</v>
      </c>
      <c r="D1270" s="965" t="s">
        <v>2874</v>
      </c>
    </row>
    <row r="1271" spans="1:4" s="969" customFormat="1" ht="11.25" customHeight="1" x14ac:dyDescent="0.2">
      <c r="A1271" s="1256"/>
      <c r="B1271" s="978">
        <v>400</v>
      </c>
      <c r="C1271" s="978">
        <v>361.08</v>
      </c>
      <c r="D1271" s="965" t="s">
        <v>11</v>
      </c>
    </row>
    <row r="1272" spans="1:4" s="969" customFormat="1" ht="11.25" customHeight="1" x14ac:dyDescent="0.2">
      <c r="A1272" s="1257" t="s">
        <v>3145</v>
      </c>
      <c r="B1272" s="977">
        <v>715</v>
      </c>
      <c r="C1272" s="977">
        <v>715</v>
      </c>
      <c r="D1272" s="964" t="s">
        <v>2108</v>
      </c>
    </row>
    <row r="1273" spans="1:4" s="969" customFormat="1" ht="11.25" customHeight="1" x14ac:dyDescent="0.2">
      <c r="A1273" s="1256"/>
      <c r="B1273" s="978">
        <v>443</v>
      </c>
      <c r="C1273" s="978">
        <v>382.78399999999999</v>
      </c>
      <c r="D1273" s="965" t="s">
        <v>4028</v>
      </c>
    </row>
    <row r="1274" spans="1:4" s="969" customFormat="1" ht="11.25" customHeight="1" x14ac:dyDescent="0.2">
      <c r="A1274" s="1258"/>
      <c r="B1274" s="979">
        <v>1158</v>
      </c>
      <c r="C1274" s="979">
        <v>1097.7839999999999</v>
      </c>
      <c r="D1274" s="966" t="s">
        <v>11</v>
      </c>
    </row>
    <row r="1275" spans="1:4" s="969" customFormat="1" ht="11.25" customHeight="1" x14ac:dyDescent="0.2">
      <c r="A1275" s="1256" t="s">
        <v>3928</v>
      </c>
      <c r="B1275" s="978">
        <v>3553.68</v>
      </c>
      <c r="C1275" s="978">
        <v>2874.9309999999996</v>
      </c>
      <c r="D1275" s="965" t="s">
        <v>4028</v>
      </c>
    </row>
    <row r="1276" spans="1:4" s="969" customFormat="1" ht="11.25" customHeight="1" x14ac:dyDescent="0.2">
      <c r="A1276" s="1256"/>
      <c r="B1276" s="978">
        <v>3553.68</v>
      </c>
      <c r="C1276" s="978">
        <v>2874.9309999999996</v>
      </c>
      <c r="D1276" s="965" t="s">
        <v>11</v>
      </c>
    </row>
    <row r="1277" spans="1:4" s="969" customFormat="1" ht="11.25" customHeight="1" x14ac:dyDescent="0.2">
      <c r="A1277" s="1257" t="s">
        <v>3929</v>
      </c>
      <c r="B1277" s="977">
        <v>2087.7199999999998</v>
      </c>
      <c r="C1277" s="977">
        <v>1748.1769999999997</v>
      </c>
      <c r="D1277" s="964" t="s">
        <v>4028</v>
      </c>
    </row>
    <row r="1278" spans="1:4" s="969" customFormat="1" ht="11.25" customHeight="1" x14ac:dyDescent="0.2">
      <c r="A1278" s="1258"/>
      <c r="B1278" s="979">
        <v>2087.7199999999998</v>
      </c>
      <c r="C1278" s="979">
        <v>1748.1769999999997</v>
      </c>
      <c r="D1278" s="966" t="s">
        <v>11</v>
      </c>
    </row>
    <row r="1279" spans="1:4" s="969" customFormat="1" ht="11.25" customHeight="1" x14ac:dyDescent="0.2">
      <c r="A1279" s="1256" t="s">
        <v>3146</v>
      </c>
      <c r="B1279" s="978">
        <v>1704</v>
      </c>
      <c r="C1279" s="978">
        <v>1684.681</v>
      </c>
      <c r="D1279" s="965" t="s">
        <v>2108</v>
      </c>
    </row>
    <row r="1280" spans="1:4" s="969" customFormat="1" ht="11.25" customHeight="1" x14ac:dyDescent="0.2">
      <c r="A1280" s="1256"/>
      <c r="B1280" s="978">
        <v>1704</v>
      </c>
      <c r="C1280" s="978">
        <v>1684.681</v>
      </c>
      <c r="D1280" s="965" t="s">
        <v>11</v>
      </c>
    </row>
    <row r="1281" spans="1:4" s="969" customFormat="1" ht="11.25" customHeight="1" x14ac:dyDescent="0.2">
      <c r="A1281" s="1257" t="s">
        <v>4354</v>
      </c>
      <c r="B1281" s="977">
        <v>123.8</v>
      </c>
      <c r="C1281" s="977">
        <v>0</v>
      </c>
      <c r="D1281" s="964" t="s">
        <v>4215</v>
      </c>
    </row>
    <row r="1282" spans="1:4" s="969" customFormat="1" ht="11.25" customHeight="1" x14ac:dyDescent="0.2">
      <c r="A1282" s="1256"/>
      <c r="B1282" s="978">
        <v>214.3</v>
      </c>
      <c r="C1282" s="978">
        <v>214.3</v>
      </c>
      <c r="D1282" s="965" t="s">
        <v>4260</v>
      </c>
    </row>
    <row r="1283" spans="1:4" s="969" customFormat="1" ht="11.25" customHeight="1" x14ac:dyDescent="0.2">
      <c r="A1283" s="1258"/>
      <c r="B1283" s="979">
        <v>338.1</v>
      </c>
      <c r="C1283" s="979">
        <v>214.3</v>
      </c>
      <c r="D1283" s="966" t="s">
        <v>11</v>
      </c>
    </row>
    <row r="1284" spans="1:4" s="969" customFormat="1" ht="11.25" customHeight="1" x14ac:dyDescent="0.2">
      <c r="A1284" s="1256" t="s">
        <v>4355</v>
      </c>
      <c r="B1284" s="978">
        <v>150</v>
      </c>
      <c r="C1284" s="978">
        <v>150</v>
      </c>
      <c r="D1284" s="965" t="s">
        <v>2116</v>
      </c>
    </row>
    <row r="1285" spans="1:4" s="969" customFormat="1" ht="11.25" customHeight="1" x14ac:dyDescent="0.2">
      <c r="A1285" s="1256"/>
      <c r="B1285" s="978">
        <v>150</v>
      </c>
      <c r="C1285" s="978">
        <v>150</v>
      </c>
      <c r="D1285" s="965" t="s">
        <v>11</v>
      </c>
    </row>
    <row r="1286" spans="1:4" s="969" customFormat="1" ht="11.25" customHeight="1" x14ac:dyDescent="0.2">
      <c r="A1286" s="1257" t="s">
        <v>3147</v>
      </c>
      <c r="B1286" s="977">
        <v>2094</v>
      </c>
      <c r="C1286" s="977">
        <v>2094</v>
      </c>
      <c r="D1286" s="964" t="s">
        <v>2108</v>
      </c>
    </row>
    <row r="1287" spans="1:4" s="969" customFormat="1" ht="11.25" customHeight="1" x14ac:dyDescent="0.2">
      <c r="A1287" s="1256"/>
      <c r="B1287" s="978">
        <v>96.7</v>
      </c>
      <c r="C1287" s="978">
        <v>96.7</v>
      </c>
      <c r="D1287" s="965" t="s">
        <v>2114</v>
      </c>
    </row>
    <row r="1288" spans="1:4" s="969" customFormat="1" ht="11.25" customHeight="1" x14ac:dyDescent="0.2">
      <c r="A1288" s="1258"/>
      <c r="B1288" s="979">
        <v>2190.6999999999998</v>
      </c>
      <c r="C1288" s="979">
        <v>2190.6999999999998</v>
      </c>
      <c r="D1288" s="966" t="s">
        <v>11</v>
      </c>
    </row>
    <row r="1289" spans="1:4" s="969" customFormat="1" ht="11.25" customHeight="1" x14ac:dyDescent="0.2">
      <c r="A1289" s="1256" t="s">
        <v>866</v>
      </c>
      <c r="B1289" s="978">
        <v>966.7</v>
      </c>
      <c r="C1289" s="978">
        <v>966.7</v>
      </c>
      <c r="D1289" s="965" t="s">
        <v>615</v>
      </c>
    </row>
    <row r="1290" spans="1:4" s="969" customFormat="1" ht="11.25" customHeight="1" x14ac:dyDescent="0.2">
      <c r="A1290" s="1256"/>
      <c r="B1290" s="978">
        <v>966.7</v>
      </c>
      <c r="C1290" s="978">
        <v>966.7</v>
      </c>
      <c r="D1290" s="965" t="s">
        <v>11</v>
      </c>
    </row>
    <row r="1291" spans="1:4" s="969" customFormat="1" ht="11.25" customHeight="1" x14ac:dyDescent="0.2">
      <c r="A1291" s="1257" t="s">
        <v>4356</v>
      </c>
      <c r="B1291" s="977">
        <v>105.7</v>
      </c>
      <c r="C1291" s="977">
        <v>52.85</v>
      </c>
      <c r="D1291" s="964" t="s">
        <v>4215</v>
      </c>
    </row>
    <row r="1292" spans="1:4" s="969" customFormat="1" ht="11.25" customHeight="1" x14ac:dyDescent="0.2">
      <c r="A1292" s="1258"/>
      <c r="B1292" s="979">
        <v>105.7</v>
      </c>
      <c r="C1292" s="979">
        <v>52.85</v>
      </c>
      <c r="D1292" s="966" t="s">
        <v>11</v>
      </c>
    </row>
    <row r="1293" spans="1:4" s="969" customFormat="1" ht="11.25" customHeight="1" x14ac:dyDescent="0.2">
      <c r="A1293" s="1257" t="s">
        <v>807</v>
      </c>
      <c r="B1293" s="977">
        <v>100</v>
      </c>
      <c r="C1293" s="977">
        <v>0</v>
      </c>
      <c r="D1293" s="964" t="s">
        <v>598</v>
      </c>
    </row>
    <row r="1294" spans="1:4" s="969" customFormat="1" ht="11.25" customHeight="1" x14ac:dyDescent="0.2">
      <c r="A1294" s="1258"/>
      <c r="B1294" s="979">
        <v>100</v>
      </c>
      <c r="C1294" s="979">
        <v>0</v>
      </c>
      <c r="D1294" s="966" t="s">
        <v>11</v>
      </c>
    </row>
    <row r="1295" spans="1:4" s="969" customFormat="1" ht="11.25" customHeight="1" x14ac:dyDescent="0.2">
      <c r="A1295" s="1256" t="s">
        <v>3148</v>
      </c>
      <c r="B1295" s="978">
        <v>2291</v>
      </c>
      <c r="C1295" s="978">
        <v>2291</v>
      </c>
      <c r="D1295" s="965" t="s">
        <v>2108</v>
      </c>
    </row>
    <row r="1296" spans="1:4" s="969" customFormat="1" ht="11.25" customHeight="1" x14ac:dyDescent="0.2">
      <c r="A1296" s="1256"/>
      <c r="B1296" s="978">
        <v>300</v>
      </c>
      <c r="C1296" s="978">
        <v>300</v>
      </c>
      <c r="D1296" s="965" t="s">
        <v>2114</v>
      </c>
    </row>
    <row r="1297" spans="1:4" s="969" customFormat="1" ht="11.25" customHeight="1" x14ac:dyDescent="0.2">
      <c r="A1297" s="1256"/>
      <c r="B1297" s="978">
        <v>2265.56</v>
      </c>
      <c r="C1297" s="978">
        <v>2265.56</v>
      </c>
      <c r="D1297" s="965" t="s">
        <v>1882</v>
      </c>
    </row>
    <row r="1298" spans="1:4" s="969" customFormat="1" ht="11.25" customHeight="1" x14ac:dyDescent="0.2">
      <c r="A1298" s="1256"/>
      <c r="B1298" s="978">
        <v>4856.5599999999995</v>
      </c>
      <c r="C1298" s="978">
        <v>4856.5599999999995</v>
      </c>
      <c r="D1298" s="965" t="s">
        <v>11</v>
      </c>
    </row>
    <row r="1299" spans="1:4" s="969" customFormat="1" ht="11.25" customHeight="1" x14ac:dyDescent="0.2">
      <c r="A1299" s="1257" t="s">
        <v>3149</v>
      </c>
      <c r="B1299" s="977">
        <v>50</v>
      </c>
      <c r="C1299" s="977">
        <v>50</v>
      </c>
      <c r="D1299" s="964" t="s">
        <v>2899</v>
      </c>
    </row>
    <row r="1300" spans="1:4" s="969" customFormat="1" ht="11.25" customHeight="1" x14ac:dyDescent="0.2">
      <c r="A1300" s="1258"/>
      <c r="B1300" s="979">
        <v>50</v>
      </c>
      <c r="C1300" s="979">
        <v>50</v>
      </c>
      <c r="D1300" s="966" t="s">
        <v>11</v>
      </c>
    </row>
    <row r="1301" spans="1:4" s="969" customFormat="1" ht="11.25" customHeight="1" x14ac:dyDescent="0.2">
      <c r="A1301" s="1256" t="s">
        <v>3825</v>
      </c>
      <c r="B1301" s="978">
        <v>170</v>
      </c>
      <c r="C1301" s="978">
        <v>170</v>
      </c>
      <c r="D1301" s="965" t="s">
        <v>570</v>
      </c>
    </row>
    <row r="1302" spans="1:4" s="969" customFormat="1" ht="11.25" customHeight="1" x14ac:dyDescent="0.2">
      <c r="A1302" s="1256"/>
      <c r="B1302" s="978">
        <v>170</v>
      </c>
      <c r="C1302" s="978">
        <v>170</v>
      </c>
      <c r="D1302" s="965" t="s">
        <v>11</v>
      </c>
    </row>
    <row r="1303" spans="1:4" s="969" customFormat="1" ht="11.25" customHeight="1" x14ac:dyDescent="0.2">
      <c r="A1303" s="1257" t="s">
        <v>3150</v>
      </c>
      <c r="B1303" s="977">
        <v>150</v>
      </c>
      <c r="C1303" s="977">
        <v>150</v>
      </c>
      <c r="D1303" s="964" t="s">
        <v>2116</v>
      </c>
    </row>
    <row r="1304" spans="1:4" s="969" customFormat="1" ht="11.25" customHeight="1" x14ac:dyDescent="0.2">
      <c r="A1304" s="1258"/>
      <c r="B1304" s="979">
        <v>150</v>
      </c>
      <c r="C1304" s="979">
        <v>150</v>
      </c>
      <c r="D1304" s="966" t="s">
        <v>11</v>
      </c>
    </row>
    <row r="1305" spans="1:4" s="969" customFormat="1" ht="11.25" customHeight="1" x14ac:dyDescent="0.2">
      <c r="A1305" s="1256" t="s">
        <v>3151</v>
      </c>
      <c r="B1305" s="978">
        <v>93.36</v>
      </c>
      <c r="C1305" s="978">
        <v>93.364000000000004</v>
      </c>
      <c r="D1305" s="965" t="s">
        <v>2874</v>
      </c>
    </row>
    <row r="1306" spans="1:4" s="969" customFormat="1" ht="11.25" customHeight="1" x14ac:dyDescent="0.2">
      <c r="A1306" s="1256"/>
      <c r="B1306" s="978">
        <v>93.36</v>
      </c>
      <c r="C1306" s="978">
        <v>93.364000000000004</v>
      </c>
      <c r="D1306" s="965" t="s">
        <v>11</v>
      </c>
    </row>
    <row r="1307" spans="1:4" s="969" customFormat="1" ht="11.25" customHeight="1" x14ac:dyDescent="0.2">
      <c r="A1307" s="1257" t="s">
        <v>3152</v>
      </c>
      <c r="B1307" s="977">
        <v>280</v>
      </c>
      <c r="C1307" s="977">
        <v>280</v>
      </c>
      <c r="D1307" s="964" t="s">
        <v>2108</v>
      </c>
    </row>
    <row r="1308" spans="1:4" s="969" customFormat="1" ht="11.25" customHeight="1" x14ac:dyDescent="0.2">
      <c r="A1308" s="1258"/>
      <c r="B1308" s="979">
        <v>280</v>
      </c>
      <c r="C1308" s="979">
        <v>280</v>
      </c>
      <c r="D1308" s="966" t="s">
        <v>11</v>
      </c>
    </row>
    <row r="1309" spans="1:4" s="969" customFormat="1" ht="11.25" customHeight="1" x14ac:dyDescent="0.2">
      <c r="A1309" s="1257" t="s">
        <v>3873</v>
      </c>
      <c r="B1309" s="977">
        <v>50</v>
      </c>
      <c r="C1309" s="977">
        <v>50</v>
      </c>
      <c r="D1309" s="964" t="s">
        <v>4357</v>
      </c>
    </row>
    <row r="1310" spans="1:4" s="969" customFormat="1" ht="11.25" customHeight="1" x14ac:dyDescent="0.2">
      <c r="A1310" s="1258"/>
      <c r="B1310" s="979">
        <v>50</v>
      </c>
      <c r="C1310" s="979">
        <v>50</v>
      </c>
      <c r="D1310" s="966" t="s">
        <v>11</v>
      </c>
    </row>
    <row r="1311" spans="1:4" s="969" customFormat="1" ht="11.25" customHeight="1" x14ac:dyDescent="0.2">
      <c r="A1311" s="1256" t="s">
        <v>773</v>
      </c>
      <c r="B1311" s="978">
        <v>100</v>
      </c>
      <c r="C1311" s="978">
        <v>100</v>
      </c>
      <c r="D1311" s="965" t="s">
        <v>3872</v>
      </c>
    </row>
    <row r="1312" spans="1:4" s="969" customFormat="1" ht="11.25" customHeight="1" x14ac:dyDescent="0.2">
      <c r="A1312" s="1256"/>
      <c r="B1312" s="978">
        <v>100</v>
      </c>
      <c r="C1312" s="978">
        <v>100</v>
      </c>
      <c r="D1312" s="965" t="s">
        <v>11</v>
      </c>
    </row>
    <row r="1313" spans="1:4" s="969" customFormat="1" ht="11.25" customHeight="1" x14ac:dyDescent="0.2">
      <c r="A1313" s="1257" t="s">
        <v>3154</v>
      </c>
      <c r="B1313" s="977">
        <v>49.5</v>
      </c>
      <c r="C1313" s="977">
        <v>41.49</v>
      </c>
      <c r="D1313" s="964" t="s">
        <v>2116</v>
      </c>
    </row>
    <row r="1314" spans="1:4" s="969" customFormat="1" ht="11.25" customHeight="1" x14ac:dyDescent="0.2">
      <c r="A1314" s="1258"/>
      <c r="B1314" s="979">
        <v>49.5</v>
      </c>
      <c r="C1314" s="979">
        <v>41.49</v>
      </c>
      <c r="D1314" s="966" t="s">
        <v>11</v>
      </c>
    </row>
    <row r="1315" spans="1:4" s="969" customFormat="1" ht="11.25" customHeight="1" x14ac:dyDescent="0.2">
      <c r="A1315" s="1256" t="s">
        <v>3155</v>
      </c>
      <c r="B1315" s="978">
        <v>69.099999999999994</v>
      </c>
      <c r="C1315" s="978">
        <v>69.099999999999994</v>
      </c>
      <c r="D1315" s="965" t="s">
        <v>2123</v>
      </c>
    </row>
    <row r="1316" spans="1:4" s="969" customFormat="1" ht="11.25" customHeight="1" x14ac:dyDescent="0.2">
      <c r="A1316" s="1256"/>
      <c r="B1316" s="978">
        <v>69.099999999999994</v>
      </c>
      <c r="C1316" s="978">
        <v>69.099999999999994</v>
      </c>
      <c r="D1316" s="965" t="s">
        <v>11</v>
      </c>
    </row>
    <row r="1317" spans="1:4" s="969" customFormat="1" ht="11.25" customHeight="1" x14ac:dyDescent="0.2">
      <c r="A1317" s="1257" t="s">
        <v>4358</v>
      </c>
      <c r="B1317" s="977">
        <v>1022</v>
      </c>
      <c r="C1317" s="977">
        <v>1022</v>
      </c>
      <c r="D1317" s="964" t="s">
        <v>2108</v>
      </c>
    </row>
    <row r="1318" spans="1:4" s="969" customFormat="1" ht="11.25" customHeight="1" x14ac:dyDescent="0.2">
      <c r="A1318" s="1258"/>
      <c r="B1318" s="979">
        <v>1022</v>
      </c>
      <c r="C1318" s="979">
        <v>1022</v>
      </c>
      <c r="D1318" s="966" t="s">
        <v>11</v>
      </c>
    </row>
    <row r="1319" spans="1:4" s="969" customFormat="1" ht="11.25" customHeight="1" x14ac:dyDescent="0.2">
      <c r="A1319" s="1256" t="s">
        <v>3156</v>
      </c>
      <c r="B1319" s="978">
        <v>2974.73</v>
      </c>
      <c r="C1319" s="978">
        <v>2956.5899999999997</v>
      </c>
      <c r="D1319" s="965" t="s">
        <v>721</v>
      </c>
    </row>
    <row r="1320" spans="1:4" s="969" customFormat="1" ht="11.25" customHeight="1" x14ac:dyDescent="0.2">
      <c r="A1320" s="1256"/>
      <c r="B1320" s="978">
        <v>2974.73</v>
      </c>
      <c r="C1320" s="978">
        <v>2956.5899999999997</v>
      </c>
      <c r="D1320" s="965" t="s">
        <v>11</v>
      </c>
    </row>
    <row r="1321" spans="1:4" s="969" customFormat="1" ht="11.25" customHeight="1" x14ac:dyDescent="0.2">
      <c r="A1321" s="1257" t="s">
        <v>3157</v>
      </c>
      <c r="B1321" s="977">
        <v>2843</v>
      </c>
      <c r="C1321" s="977">
        <v>2843</v>
      </c>
      <c r="D1321" s="964" t="s">
        <v>2108</v>
      </c>
    </row>
    <row r="1322" spans="1:4" s="969" customFormat="1" ht="11.25" customHeight="1" x14ac:dyDescent="0.2">
      <c r="A1322" s="1258"/>
      <c r="B1322" s="979">
        <v>2843</v>
      </c>
      <c r="C1322" s="979">
        <v>2843</v>
      </c>
      <c r="D1322" s="966" t="s">
        <v>11</v>
      </c>
    </row>
    <row r="1323" spans="1:4" s="969" customFormat="1" ht="11.25" customHeight="1" x14ac:dyDescent="0.2">
      <c r="A1323" s="1256" t="s">
        <v>3158</v>
      </c>
      <c r="B1323" s="978">
        <v>42</v>
      </c>
      <c r="C1323" s="978">
        <v>42</v>
      </c>
      <c r="D1323" s="965" t="s">
        <v>650</v>
      </c>
    </row>
    <row r="1324" spans="1:4" s="969" customFormat="1" ht="11.25" customHeight="1" x14ac:dyDescent="0.2">
      <c r="A1324" s="1256"/>
      <c r="B1324" s="978">
        <v>1528.52</v>
      </c>
      <c r="C1324" s="978">
        <v>150</v>
      </c>
      <c r="D1324" s="965" t="s">
        <v>452</v>
      </c>
    </row>
    <row r="1325" spans="1:4" s="969" customFormat="1" ht="11.25" customHeight="1" x14ac:dyDescent="0.2">
      <c r="A1325" s="1256"/>
      <c r="B1325" s="978">
        <v>1570.52</v>
      </c>
      <c r="C1325" s="978">
        <v>192</v>
      </c>
      <c r="D1325" s="965" t="s">
        <v>11</v>
      </c>
    </row>
    <row r="1326" spans="1:4" s="969" customFormat="1" ht="21" x14ac:dyDescent="0.2">
      <c r="A1326" s="1257" t="s">
        <v>595</v>
      </c>
      <c r="B1326" s="977">
        <v>50</v>
      </c>
      <c r="C1326" s="977">
        <v>50</v>
      </c>
      <c r="D1326" s="964" t="s">
        <v>4229</v>
      </c>
    </row>
    <row r="1327" spans="1:4" s="969" customFormat="1" ht="11.25" customHeight="1" x14ac:dyDescent="0.2">
      <c r="A1327" s="1258"/>
      <c r="B1327" s="979">
        <v>50</v>
      </c>
      <c r="C1327" s="979">
        <v>50</v>
      </c>
      <c r="D1327" s="966" t="s">
        <v>11</v>
      </c>
    </row>
    <row r="1328" spans="1:4" s="969" customFormat="1" ht="11.25" customHeight="1" x14ac:dyDescent="0.2">
      <c r="A1328" s="1256" t="s">
        <v>3159</v>
      </c>
      <c r="B1328" s="978">
        <v>47.25</v>
      </c>
      <c r="C1328" s="978">
        <v>0</v>
      </c>
      <c r="D1328" s="965" t="s">
        <v>2151</v>
      </c>
    </row>
    <row r="1329" spans="1:4" s="969" customFormat="1" ht="11.25" customHeight="1" x14ac:dyDescent="0.2">
      <c r="A1329" s="1256"/>
      <c r="B1329" s="978">
        <v>47.25</v>
      </c>
      <c r="C1329" s="978">
        <v>0</v>
      </c>
      <c r="D1329" s="965" t="s">
        <v>11</v>
      </c>
    </row>
    <row r="1330" spans="1:4" s="969" customFormat="1" ht="11.25" customHeight="1" x14ac:dyDescent="0.2">
      <c r="A1330" s="1257" t="s">
        <v>3160</v>
      </c>
      <c r="B1330" s="977">
        <v>150</v>
      </c>
      <c r="C1330" s="977">
        <v>150</v>
      </c>
      <c r="D1330" s="964" t="s">
        <v>4244</v>
      </c>
    </row>
    <row r="1331" spans="1:4" s="969" customFormat="1" ht="11.25" customHeight="1" x14ac:dyDescent="0.2">
      <c r="A1331" s="1258"/>
      <c r="B1331" s="979">
        <v>150</v>
      </c>
      <c r="C1331" s="979">
        <v>150</v>
      </c>
      <c r="D1331" s="966" t="s">
        <v>11</v>
      </c>
    </row>
    <row r="1332" spans="1:4" s="969" customFormat="1" ht="11.25" customHeight="1" x14ac:dyDescent="0.2">
      <c r="A1332" s="1256" t="s">
        <v>3161</v>
      </c>
      <c r="B1332" s="978">
        <v>40</v>
      </c>
      <c r="C1332" s="978">
        <v>40</v>
      </c>
      <c r="D1332" s="965" t="s">
        <v>2899</v>
      </c>
    </row>
    <row r="1333" spans="1:4" s="969" customFormat="1" ht="11.25" customHeight="1" x14ac:dyDescent="0.2">
      <c r="A1333" s="1256"/>
      <c r="B1333" s="978">
        <v>40</v>
      </c>
      <c r="C1333" s="978">
        <v>40</v>
      </c>
      <c r="D1333" s="965" t="s">
        <v>11</v>
      </c>
    </row>
    <row r="1334" spans="1:4" s="969" customFormat="1" ht="21" x14ac:dyDescent="0.2">
      <c r="A1334" s="1257" t="s">
        <v>3162</v>
      </c>
      <c r="B1334" s="977">
        <v>282</v>
      </c>
      <c r="C1334" s="977">
        <v>282</v>
      </c>
      <c r="D1334" s="964" t="s">
        <v>2232</v>
      </c>
    </row>
    <row r="1335" spans="1:4" s="969" customFormat="1" ht="11.25" customHeight="1" x14ac:dyDescent="0.2">
      <c r="A1335" s="1256"/>
      <c r="B1335" s="978">
        <v>1691</v>
      </c>
      <c r="C1335" s="978">
        <v>1267.6600000000001</v>
      </c>
      <c r="D1335" s="965" t="s">
        <v>2108</v>
      </c>
    </row>
    <row r="1336" spans="1:4" s="969" customFormat="1" ht="11.25" customHeight="1" x14ac:dyDescent="0.2">
      <c r="A1336" s="1258"/>
      <c r="B1336" s="979">
        <v>1973</v>
      </c>
      <c r="C1336" s="979">
        <v>1549.66</v>
      </c>
      <c r="D1336" s="966" t="s">
        <v>11</v>
      </c>
    </row>
    <row r="1337" spans="1:4" s="969" customFormat="1" ht="11.25" customHeight="1" x14ac:dyDescent="0.2">
      <c r="A1337" s="1256" t="s">
        <v>642</v>
      </c>
      <c r="B1337" s="978">
        <v>5</v>
      </c>
      <c r="C1337" s="978">
        <v>5</v>
      </c>
      <c r="D1337" s="965" t="s">
        <v>638</v>
      </c>
    </row>
    <row r="1338" spans="1:4" s="969" customFormat="1" ht="11.25" customHeight="1" x14ac:dyDescent="0.2">
      <c r="A1338" s="1256"/>
      <c r="B1338" s="978">
        <v>5</v>
      </c>
      <c r="C1338" s="978">
        <v>5</v>
      </c>
      <c r="D1338" s="965" t="s">
        <v>11</v>
      </c>
    </row>
    <row r="1339" spans="1:4" s="969" customFormat="1" ht="11.25" customHeight="1" x14ac:dyDescent="0.2">
      <c r="A1339" s="1257" t="s">
        <v>3930</v>
      </c>
      <c r="B1339" s="977">
        <v>16</v>
      </c>
      <c r="C1339" s="977">
        <v>11</v>
      </c>
      <c r="D1339" s="964" t="s">
        <v>4359</v>
      </c>
    </row>
    <row r="1340" spans="1:4" s="969" customFormat="1" ht="11.25" customHeight="1" x14ac:dyDescent="0.2">
      <c r="A1340" s="1258"/>
      <c r="B1340" s="979">
        <v>16</v>
      </c>
      <c r="C1340" s="979">
        <v>11</v>
      </c>
      <c r="D1340" s="966" t="s">
        <v>11</v>
      </c>
    </row>
    <row r="1341" spans="1:4" s="969" customFormat="1" ht="11.25" customHeight="1" x14ac:dyDescent="0.2">
      <c r="A1341" s="1257" t="s">
        <v>3163</v>
      </c>
      <c r="B1341" s="977">
        <v>350</v>
      </c>
      <c r="C1341" s="977">
        <v>350</v>
      </c>
      <c r="D1341" s="964" t="s">
        <v>622</v>
      </c>
    </row>
    <row r="1342" spans="1:4" s="969" customFormat="1" ht="11.25" customHeight="1" x14ac:dyDescent="0.2">
      <c r="A1342" s="1258"/>
      <c r="B1342" s="979">
        <v>350</v>
      </c>
      <c r="C1342" s="979">
        <v>350</v>
      </c>
      <c r="D1342" s="966" t="s">
        <v>11</v>
      </c>
    </row>
    <row r="1343" spans="1:4" s="969" customFormat="1" ht="21" x14ac:dyDescent="0.2">
      <c r="A1343" s="1257" t="s">
        <v>3891</v>
      </c>
      <c r="B1343" s="977">
        <v>150</v>
      </c>
      <c r="C1343" s="977">
        <v>150</v>
      </c>
      <c r="D1343" s="964" t="s">
        <v>4229</v>
      </c>
    </row>
    <row r="1344" spans="1:4" s="969" customFormat="1" ht="11.25" customHeight="1" x14ac:dyDescent="0.2">
      <c r="A1344" s="1256"/>
      <c r="B1344" s="978">
        <v>150</v>
      </c>
      <c r="C1344" s="978">
        <v>150</v>
      </c>
      <c r="D1344" s="965" t="s">
        <v>622</v>
      </c>
    </row>
    <row r="1345" spans="1:4" s="969" customFormat="1" ht="11.25" customHeight="1" x14ac:dyDescent="0.2">
      <c r="A1345" s="1258"/>
      <c r="B1345" s="979">
        <v>300</v>
      </c>
      <c r="C1345" s="979">
        <v>300</v>
      </c>
      <c r="D1345" s="966" t="s">
        <v>11</v>
      </c>
    </row>
    <row r="1346" spans="1:4" s="969" customFormat="1" ht="11.25" customHeight="1" x14ac:dyDescent="0.2">
      <c r="A1346" s="1256" t="s">
        <v>3931</v>
      </c>
      <c r="B1346" s="978">
        <v>251.92</v>
      </c>
      <c r="C1346" s="978">
        <v>219.82</v>
      </c>
      <c r="D1346" s="965" t="s">
        <v>4028</v>
      </c>
    </row>
    <row r="1347" spans="1:4" s="969" customFormat="1" ht="11.25" customHeight="1" x14ac:dyDescent="0.2">
      <c r="A1347" s="1256"/>
      <c r="B1347" s="978">
        <v>251.92</v>
      </c>
      <c r="C1347" s="978">
        <v>219.82</v>
      </c>
      <c r="D1347" s="965" t="s">
        <v>11</v>
      </c>
    </row>
    <row r="1348" spans="1:4" s="969" customFormat="1" ht="11.25" customHeight="1" x14ac:dyDescent="0.2">
      <c r="A1348" s="1257" t="s">
        <v>3164</v>
      </c>
      <c r="B1348" s="977">
        <v>10739.93</v>
      </c>
      <c r="C1348" s="977">
        <v>10739.931</v>
      </c>
      <c r="D1348" s="964" t="s">
        <v>2904</v>
      </c>
    </row>
    <row r="1349" spans="1:4" s="969" customFormat="1" ht="11.25" customHeight="1" x14ac:dyDescent="0.2">
      <c r="A1349" s="1258"/>
      <c r="B1349" s="979">
        <v>10739.93</v>
      </c>
      <c r="C1349" s="979">
        <v>10739.931</v>
      </c>
      <c r="D1349" s="966" t="s">
        <v>11</v>
      </c>
    </row>
    <row r="1350" spans="1:4" s="969" customFormat="1" ht="11.25" customHeight="1" x14ac:dyDescent="0.2">
      <c r="A1350" s="1256" t="s">
        <v>3838</v>
      </c>
      <c r="B1350" s="978">
        <v>200</v>
      </c>
      <c r="C1350" s="978">
        <v>200</v>
      </c>
      <c r="D1350" s="965" t="s">
        <v>4360</v>
      </c>
    </row>
    <row r="1351" spans="1:4" s="969" customFormat="1" ht="11.25" customHeight="1" x14ac:dyDescent="0.2">
      <c r="A1351" s="1256"/>
      <c r="B1351" s="978">
        <v>200</v>
      </c>
      <c r="C1351" s="978">
        <v>200</v>
      </c>
      <c r="D1351" s="965" t="s">
        <v>11</v>
      </c>
    </row>
    <row r="1352" spans="1:4" s="969" customFormat="1" ht="11.25" customHeight="1" x14ac:dyDescent="0.2">
      <c r="A1352" s="1257" t="s">
        <v>3165</v>
      </c>
      <c r="B1352" s="977">
        <v>300</v>
      </c>
      <c r="C1352" s="977">
        <v>300</v>
      </c>
      <c r="D1352" s="964" t="s">
        <v>2874</v>
      </c>
    </row>
    <row r="1353" spans="1:4" s="969" customFormat="1" ht="11.25" customHeight="1" x14ac:dyDescent="0.2">
      <c r="A1353" s="1258"/>
      <c r="B1353" s="979">
        <v>300</v>
      </c>
      <c r="C1353" s="979">
        <v>300</v>
      </c>
      <c r="D1353" s="966" t="s">
        <v>11</v>
      </c>
    </row>
    <row r="1354" spans="1:4" s="969" customFormat="1" ht="11.25" customHeight="1" x14ac:dyDescent="0.2">
      <c r="A1354" s="1256" t="s">
        <v>3166</v>
      </c>
      <c r="B1354" s="978">
        <v>199</v>
      </c>
      <c r="C1354" s="978">
        <v>199</v>
      </c>
      <c r="D1354" s="965" t="s">
        <v>2874</v>
      </c>
    </row>
    <row r="1355" spans="1:4" s="969" customFormat="1" ht="11.25" customHeight="1" x14ac:dyDescent="0.2">
      <c r="A1355" s="1256"/>
      <c r="B1355" s="978">
        <v>199</v>
      </c>
      <c r="C1355" s="978">
        <v>199</v>
      </c>
      <c r="D1355" s="965" t="s">
        <v>11</v>
      </c>
    </row>
    <row r="1356" spans="1:4" s="969" customFormat="1" ht="11.25" customHeight="1" x14ac:dyDescent="0.2">
      <c r="A1356" s="1257" t="s">
        <v>3859</v>
      </c>
      <c r="B1356" s="977">
        <v>120</v>
      </c>
      <c r="C1356" s="977">
        <v>0</v>
      </c>
      <c r="D1356" s="964" t="s">
        <v>598</v>
      </c>
    </row>
    <row r="1357" spans="1:4" s="969" customFormat="1" ht="11.25" customHeight="1" x14ac:dyDescent="0.2">
      <c r="A1357" s="1258"/>
      <c r="B1357" s="979">
        <v>120</v>
      </c>
      <c r="C1357" s="979">
        <v>0</v>
      </c>
      <c r="D1357" s="966" t="s">
        <v>11</v>
      </c>
    </row>
    <row r="1358" spans="1:4" s="969" customFormat="1" ht="11.25" customHeight="1" x14ac:dyDescent="0.2">
      <c r="A1358" s="1256" t="s">
        <v>3167</v>
      </c>
      <c r="B1358" s="978">
        <v>74.75</v>
      </c>
      <c r="C1358" s="978">
        <v>74.75</v>
      </c>
      <c r="D1358" s="965" t="s">
        <v>2151</v>
      </c>
    </row>
    <row r="1359" spans="1:4" s="969" customFormat="1" ht="11.25" customHeight="1" x14ac:dyDescent="0.2">
      <c r="A1359" s="1256"/>
      <c r="B1359" s="978">
        <v>74.75</v>
      </c>
      <c r="C1359" s="978">
        <v>74.75</v>
      </c>
      <c r="D1359" s="965" t="s">
        <v>11</v>
      </c>
    </row>
    <row r="1360" spans="1:4" s="969" customFormat="1" ht="11.25" customHeight="1" x14ac:dyDescent="0.2">
      <c r="A1360" s="1257" t="s">
        <v>3168</v>
      </c>
      <c r="B1360" s="977">
        <v>150</v>
      </c>
      <c r="C1360" s="977">
        <v>150</v>
      </c>
      <c r="D1360" s="964" t="s">
        <v>2877</v>
      </c>
    </row>
    <row r="1361" spans="1:4" s="969" customFormat="1" ht="11.25" customHeight="1" x14ac:dyDescent="0.2">
      <c r="A1361" s="1258"/>
      <c r="B1361" s="979">
        <v>150</v>
      </c>
      <c r="C1361" s="979">
        <v>150</v>
      </c>
      <c r="D1361" s="966" t="s">
        <v>11</v>
      </c>
    </row>
    <row r="1362" spans="1:4" s="969" customFormat="1" ht="11.25" customHeight="1" x14ac:dyDescent="0.2">
      <c r="A1362" s="1256" t="s">
        <v>3826</v>
      </c>
      <c r="B1362" s="978">
        <v>120</v>
      </c>
      <c r="C1362" s="978">
        <v>120</v>
      </c>
      <c r="D1362" s="965" t="s">
        <v>570</v>
      </c>
    </row>
    <row r="1363" spans="1:4" s="969" customFormat="1" ht="11.25" customHeight="1" x14ac:dyDescent="0.2">
      <c r="A1363" s="1256"/>
      <c r="B1363" s="978">
        <v>120</v>
      </c>
      <c r="C1363" s="978">
        <v>120</v>
      </c>
      <c r="D1363" s="965" t="s">
        <v>11</v>
      </c>
    </row>
    <row r="1364" spans="1:4" s="969" customFormat="1" ht="11.25" customHeight="1" x14ac:dyDescent="0.2">
      <c r="A1364" s="1257" t="s">
        <v>826</v>
      </c>
      <c r="B1364" s="977">
        <v>400</v>
      </c>
      <c r="C1364" s="977">
        <v>400</v>
      </c>
      <c r="D1364" s="964" t="s">
        <v>2874</v>
      </c>
    </row>
    <row r="1365" spans="1:4" s="969" customFormat="1" ht="11.25" customHeight="1" x14ac:dyDescent="0.2">
      <c r="A1365" s="1258"/>
      <c r="B1365" s="979">
        <v>400</v>
      </c>
      <c r="C1365" s="979">
        <v>400</v>
      </c>
      <c r="D1365" s="966" t="s">
        <v>11</v>
      </c>
    </row>
    <row r="1366" spans="1:4" s="969" customFormat="1" ht="11.25" customHeight="1" x14ac:dyDescent="0.2">
      <c r="A1366" s="1256" t="s">
        <v>755</v>
      </c>
      <c r="B1366" s="978">
        <v>4498.1400000000003</v>
      </c>
      <c r="C1366" s="978">
        <v>2498.33104</v>
      </c>
      <c r="D1366" s="965" t="s">
        <v>2254</v>
      </c>
    </row>
    <row r="1367" spans="1:4" s="969" customFormat="1" ht="11.25" customHeight="1" x14ac:dyDescent="0.2">
      <c r="A1367" s="1256"/>
      <c r="B1367" s="978">
        <v>30</v>
      </c>
      <c r="C1367" s="978">
        <v>30</v>
      </c>
      <c r="D1367" s="965" t="s">
        <v>650</v>
      </c>
    </row>
    <row r="1368" spans="1:4" s="969" customFormat="1" ht="11.25" customHeight="1" x14ac:dyDescent="0.2">
      <c r="A1368" s="1256"/>
      <c r="B1368" s="978">
        <v>3500</v>
      </c>
      <c r="C1368" s="978">
        <v>1500</v>
      </c>
      <c r="D1368" s="965" t="s">
        <v>3839</v>
      </c>
    </row>
    <row r="1369" spans="1:4" s="969" customFormat="1" ht="11.25" customHeight="1" x14ac:dyDescent="0.2">
      <c r="A1369" s="1256"/>
      <c r="B1369" s="978">
        <v>7000</v>
      </c>
      <c r="C1369" s="978">
        <v>6737.7260399999996</v>
      </c>
      <c r="D1369" s="965" t="s">
        <v>3874</v>
      </c>
    </row>
    <row r="1370" spans="1:4" s="969" customFormat="1" ht="11.25" customHeight="1" x14ac:dyDescent="0.2">
      <c r="A1370" s="1256"/>
      <c r="B1370" s="978">
        <v>3000</v>
      </c>
      <c r="C1370" s="978">
        <v>3000</v>
      </c>
      <c r="D1370" s="965" t="s">
        <v>593</v>
      </c>
    </row>
    <row r="1371" spans="1:4" s="969" customFormat="1" ht="11.25" customHeight="1" x14ac:dyDescent="0.2">
      <c r="A1371" s="1256"/>
      <c r="B1371" s="978">
        <v>1736.5</v>
      </c>
      <c r="C1371" s="978">
        <v>1389.1999999999998</v>
      </c>
      <c r="D1371" s="965" t="s">
        <v>1912</v>
      </c>
    </row>
    <row r="1372" spans="1:4" s="969" customFormat="1" ht="11.25" customHeight="1" x14ac:dyDescent="0.2">
      <c r="A1372" s="1256"/>
      <c r="B1372" s="978">
        <v>19764.64</v>
      </c>
      <c r="C1372" s="978">
        <v>15155.257080000001</v>
      </c>
      <c r="D1372" s="965" t="s">
        <v>11</v>
      </c>
    </row>
    <row r="1373" spans="1:4" s="969" customFormat="1" ht="11.25" customHeight="1" x14ac:dyDescent="0.2">
      <c r="A1373" s="1257" t="s">
        <v>575</v>
      </c>
      <c r="B1373" s="977">
        <v>1000</v>
      </c>
      <c r="C1373" s="977">
        <v>1000</v>
      </c>
      <c r="D1373" s="964" t="s">
        <v>555</v>
      </c>
    </row>
    <row r="1374" spans="1:4" s="969" customFormat="1" ht="11.25" customHeight="1" x14ac:dyDescent="0.2">
      <c r="A1374" s="1258"/>
      <c r="B1374" s="979">
        <v>1000</v>
      </c>
      <c r="C1374" s="979">
        <v>1000</v>
      </c>
      <c r="D1374" s="966" t="s">
        <v>11</v>
      </c>
    </row>
    <row r="1375" spans="1:4" s="969" customFormat="1" ht="11.25" customHeight="1" x14ac:dyDescent="0.2">
      <c r="A1375" s="1256" t="s">
        <v>3169</v>
      </c>
      <c r="B1375" s="978">
        <v>65</v>
      </c>
      <c r="C1375" s="978">
        <v>51.3</v>
      </c>
      <c r="D1375" s="965" t="s">
        <v>2107</v>
      </c>
    </row>
    <row r="1376" spans="1:4" s="969" customFormat="1" ht="11.25" customHeight="1" x14ac:dyDescent="0.2">
      <c r="A1376" s="1256"/>
      <c r="B1376" s="978">
        <v>65</v>
      </c>
      <c r="C1376" s="978">
        <v>51.3</v>
      </c>
      <c r="D1376" s="965" t="s">
        <v>11</v>
      </c>
    </row>
    <row r="1377" spans="1:4" s="969" customFormat="1" ht="11.25" customHeight="1" x14ac:dyDescent="0.2">
      <c r="A1377" s="1257" t="s">
        <v>588</v>
      </c>
      <c r="B1377" s="977">
        <v>55</v>
      </c>
      <c r="C1377" s="977">
        <v>55</v>
      </c>
      <c r="D1377" s="964" t="s">
        <v>4361</v>
      </c>
    </row>
    <row r="1378" spans="1:4" s="969" customFormat="1" ht="11.25" customHeight="1" x14ac:dyDescent="0.2">
      <c r="A1378" s="1258"/>
      <c r="B1378" s="979">
        <v>55</v>
      </c>
      <c r="C1378" s="979">
        <v>55</v>
      </c>
      <c r="D1378" s="966" t="s">
        <v>11</v>
      </c>
    </row>
    <row r="1379" spans="1:4" s="969" customFormat="1" ht="11.25" customHeight="1" x14ac:dyDescent="0.2">
      <c r="A1379" s="1256" t="s">
        <v>4362</v>
      </c>
      <c r="B1379" s="978">
        <v>35.700000000000003</v>
      </c>
      <c r="C1379" s="978">
        <v>35.700000000000003</v>
      </c>
      <c r="D1379" s="965" t="s">
        <v>2933</v>
      </c>
    </row>
    <row r="1380" spans="1:4" s="969" customFormat="1" ht="11.25" customHeight="1" x14ac:dyDescent="0.2">
      <c r="A1380" s="1256"/>
      <c r="B1380" s="978">
        <v>35.700000000000003</v>
      </c>
      <c r="C1380" s="978">
        <v>35.700000000000003</v>
      </c>
      <c r="D1380" s="965" t="s">
        <v>11</v>
      </c>
    </row>
    <row r="1381" spans="1:4" s="969" customFormat="1" ht="11.25" customHeight="1" x14ac:dyDescent="0.2">
      <c r="A1381" s="1257" t="s">
        <v>603</v>
      </c>
      <c r="B1381" s="977">
        <v>300</v>
      </c>
      <c r="C1381" s="977">
        <v>300</v>
      </c>
      <c r="D1381" s="964" t="s">
        <v>598</v>
      </c>
    </row>
    <row r="1382" spans="1:4" s="969" customFormat="1" ht="11.25" customHeight="1" x14ac:dyDescent="0.2">
      <c r="A1382" s="1258"/>
      <c r="B1382" s="979">
        <v>300</v>
      </c>
      <c r="C1382" s="979">
        <v>300</v>
      </c>
      <c r="D1382" s="966" t="s">
        <v>11</v>
      </c>
    </row>
    <row r="1383" spans="1:4" s="969" customFormat="1" ht="21" x14ac:dyDescent="0.2">
      <c r="A1383" s="1256" t="s">
        <v>4363</v>
      </c>
      <c r="B1383" s="978">
        <v>150</v>
      </c>
      <c r="C1383" s="978">
        <v>150</v>
      </c>
      <c r="D1383" s="965" t="s">
        <v>4229</v>
      </c>
    </row>
    <row r="1384" spans="1:4" s="969" customFormat="1" ht="11.25" customHeight="1" x14ac:dyDescent="0.2">
      <c r="A1384" s="1256"/>
      <c r="B1384" s="978">
        <v>150</v>
      </c>
      <c r="C1384" s="978">
        <v>150</v>
      </c>
      <c r="D1384" s="965" t="s">
        <v>11</v>
      </c>
    </row>
    <row r="1385" spans="1:4" s="969" customFormat="1" ht="11.25" customHeight="1" x14ac:dyDescent="0.2">
      <c r="A1385" s="1257" t="s">
        <v>4364</v>
      </c>
      <c r="B1385" s="977">
        <v>150</v>
      </c>
      <c r="C1385" s="977">
        <v>150</v>
      </c>
      <c r="D1385" s="964" t="s">
        <v>2116</v>
      </c>
    </row>
    <row r="1386" spans="1:4" s="969" customFormat="1" ht="11.25" customHeight="1" x14ac:dyDescent="0.2">
      <c r="A1386" s="1258"/>
      <c r="B1386" s="979">
        <v>150</v>
      </c>
      <c r="C1386" s="979">
        <v>150</v>
      </c>
      <c r="D1386" s="966" t="s">
        <v>11</v>
      </c>
    </row>
    <row r="1387" spans="1:4" s="969" customFormat="1" ht="11.25" customHeight="1" x14ac:dyDescent="0.2">
      <c r="A1387" s="1256" t="s">
        <v>564</v>
      </c>
      <c r="B1387" s="978">
        <v>600</v>
      </c>
      <c r="C1387" s="978">
        <v>600</v>
      </c>
      <c r="D1387" s="965" t="s">
        <v>555</v>
      </c>
    </row>
    <row r="1388" spans="1:4" s="969" customFormat="1" ht="11.25" customHeight="1" x14ac:dyDescent="0.2">
      <c r="A1388" s="1256"/>
      <c r="B1388" s="978">
        <v>600</v>
      </c>
      <c r="C1388" s="978">
        <v>600</v>
      </c>
      <c r="D1388" s="965" t="s">
        <v>11</v>
      </c>
    </row>
    <row r="1389" spans="1:4" s="969" customFormat="1" ht="21" x14ac:dyDescent="0.2">
      <c r="A1389" s="1257" t="s">
        <v>4365</v>
      </c>
      <c r="B1389" s="977">
        <v>75</v>
      </c>
      <c r="C1389" s="977">
        <v>75</v>
      </c>
      <c r="D1389" s="964" t="s">
        <v>4229</v>
      </c>
    </row>
    <row r="1390" spans="1:4" s="969" customFormat="1" ht="11.25" customHeight="1" x14ac:dyDescent="0.2">
      <c r="A1390" s="1258"/>
      <c r="B1390" s="979">
        <v>75</v>
      </c>
      <c r="C1390" s="979">
        <v>75</v>
      </c>
      <c r="D1390" s="966" t="s">
        <v>11</v>
      </c>
    </row>
    <row r="1391" spans="1:4" s="969" customFormat="1" ht="11.25" customHeight="1" x14ac:dyDescent="0.2">
      <c r="A1391" s="1256" t="s">
        <v>3170</v>
      </c>
      <c r="B1391" s="978">
        <v>694</v>
      </c>
      <c r="C1391" s="978">
        <v>694</v>
      </c>
      <c r="D1391" s="965" t="s">
        <v>2108</v>
      </c>
    </row>
    <row r="1392" spans="1:4" s="969" customFormat="1" ht="11.25" customHeight="1" x14ac:dyDescent="0.2">
      <c r="A1392" s="1256"/>
      <c r="B1392" s="978">
        <v>694</v>
      </c>
      <c r="C1392" s="978">
        <v>694</v>
      </c>
      <c r="D1392" s="965" t="s">
        <v>11</v>
      </c>
    </row>
    <row r="1393" spans="1:4" s="969" customFormat="1" ht="21" x14ac:dyDescent="0.2">
      <c r="A1393" s="1257" t="s">
        <v>3171</v>
      </c>
      <c r="B1393" s="977">
        <v>270</v>
      </c>
      <c r="C1393" s="977">
        <v>270</v>
      </c>
      <c r="D1393" s="964" t="s">
        <v>2232</v>
      </c>
    </row>
    <row r="1394" spans="1:4" s="969" customFormat="1" ht="11.25" customHeight="1" x14ac:dyDescent="0.2">
      <c r="A1394" s="1256"/>
      <c r="B1394" s="978">
        <v>849</v>
      </c>
      <c r="C1394" s="978">
        <v>849</v>
      </c>
      <c r="D1394" s="965" t="s">
        <v>2108</v>
      </c>
    </row>
    <row r="1395" spans="1:4" s="969" customFormat="1" ht="11.25" customHeight="1" x14ac:dyDescent="0.2">
      <c r="A1395" s="1256"/>
      <c r="B1395" s="978">
        <v>66.7</v>
      </c>
      <c r="C1395" s="978">
        <v>66.7</v>
      </c>
      <c r="D1395" s="965" t="s">
        <v>2114</v>
      </c>
    </row>
    <row r="1396" spans="1:4" s="969" customFormat="1" ht="11.25" customHeight="1" x14ac:dyDescent="0.2">
      <c r="A1396" s="1258"/>
      <c r="B1396" s="979">
        <v>1185.7</v>
      </c>
      <c r="C1396" s="979">
        <v>1185.7</v>
      </c>
      <c r="D1396" s="966" t="s">
        <v>11</v>
      </c>
    </row>
    <row r="1397" spans="1:4" s="969" customFormat="1" ht="11.25" customHeight="1" x14ac:dyDescent="0.2">
      <c r="A1397" s="1256" t="s">
        <v>3172</v>
      </c>
      <c r="B1397" s="978">
        <v>361</v>
      </c>
      <c r="C1397" s="978">
        <v>361</v>
      </c>
      <c r="D1397" s="965" t="s">
        <v>2108</v>
      </c>
    </row>
    <row r="1398" spans="1:4" s="969" customFormat="1" ht="11.25" customHeight="1" x14ac:dyDescent="0.2">
      <c r="A1398" s="1256"/>
      <c r="B1398" s="978">
        <v>361</v>
      </c>
      <c r="C1398" s="978">
        <v>361</v>
      </c>
      <c r="D1398" s="965" t="s">
        <v>11</v>
      </c>
    </row>
    <row r="1399" spans="1:4" s="969" customFormat="1" ht="11.25" customHeight="1" x14ac:dyDescent="0.2">
      <c r="A1399" s="1257" t="s">
        <v>3173</v>
      </c>
      <c r="B1399" s="977">
        <v>1568</v>
      </c>
      <c r="C1399" s="977">
        <v>1568</v>
      </c>
      <c r="D1399" s="964" t="s">
        <v>2108</v>
      </c>
    </row>
    <row r="1400" spans="1:4" s="969" customFormat="1" ht="11.25" customHeight="1" x14ac:dyDescent="0.2">
      <c r="A1400" s="1258"/>
      <c r="B1400" s="979">
        <v>1568</v>
      </c>
      <c r="C1400" s="979">
        <v>1568</v>
      </c>
      <c r="D1400" s="966" t="s">
        <v>11</v>
      </c>
    </row>
    <row r="1401" spans="1:4" s="969" customFormat="1" ht="11.25" customHeight="1" x14ac:dyDescent="0.2">
      <c r="A1401" s="1256" t="s">
        <v>3174</v>
      </c>
      <c r="B1401" s="978">
        <v>105.36</v>
      </c>
      <c r="C1401" s="978">
        <v>105.35599999999999</v>
      </c>
      <c r="D1401" s="965" t="s">
        <v>2151</v>
      </c>
    </row>
    <row r="1402" spans="1:4" s="969" customFormat="1" ht="11.25" customHeight="1" x14ac:dyDescent="0.2">
      <c r="A1402" s="1256"/>
      <c r="B1402" s="978">
        <v>105.36</v>
      </c>
      <c r="C1402" s="978">
        <v>105.35599999999999</v>
      </c>
      <c r="D1402" s="965" t="s">
        <v>11</v>
      </c>
    </row>
    <row r="1403" spans="1:4" s="969" customFormat="1" ht="11.25" customHeight="1" x14ac:dyDescent="0.2">
      <c r="A1403" s="1257" t="s">
        <v>4366</v>
      </c>
      <c r="B1403" s="977">
        <v>105.4</v>
      </c>
      <c r="C1403" s="977">
        <v>52.7</v>
      </c>
      <c r="D1403" s="964" t="s">
        <v>4215</v>
      </c>
    </row>
    <row r="1404" spans="1:4" s="969" customFormat="1" ht="11.25" customHeight="1" x14ac:dyDescent="0.2">
      <c r="A1404" s="1258"/>
      <c r="B1404" s="979">
        <v>105.4</v>
      </c>
      <c r="C1404" s="979">
        <v>52.7</v>
      </c>
      <c r="D1404" s="966" t="s">
        <v>11</v>
      </c>
    </row>
    <row r="1405" spans="1:4" s="969" customFormat="1" ht="11.25" customHeight="1" x14ac:dyDescent="0.2">
      <c r="A1405" s="1256" t="s">
        <v>5013</v>
      </c>
      <c r="B1405" s="978">
        <v>186.1</v>
      </c>
      <c r="C1405" s="978">
        <v>155.58411999999998</v>
      </c>
      <c r="D1405" s="965" t="s">
        <v>2110</v>
      </c>
    </row>
    <row r="1406" spans="1:4" s="969" customFormat="1" ht="11.25" customHeight="1" x14ac:dyDescent="0.2">
      <c r="A1406" s="1256"/>
      <c r="B1406" s="978">
        <v>186.1</v>
      </c>
      <c r="C1406" s="978">
        <v>155.58411999999998</v>
      </c>
      <c r="D1406" s="965" t="s">
        <v>11</v>
      </c>
    </row>
    <row r="1407" spans="1:4" s="969" customFormat="1" ht="11.25" customHeight="1" x14ac:dyDescent="0.2">
      <c r="A1407" s="1257" t="s">
        <v>3776</v>
      </c>
      <c r="B1407" s="977">
        <v>68</v>
      </c>
      <c r="C1407" s="977">
        <v>68</v>
      </c>
      <c r="D1407" s="964" t="s">
        <v>3772</v>
      </c>
    </row>
    <row r="1408" spans="1:4" s="969" customFormat="1" ht="11.25" customHeight="1" x14ac:dyDescent="0.2">
      <c r="A1408" s="1258"/>
      <c r="B1408" s="979">
        <v>68</v>
      </c>
      <c r="C1408" s="979">
        <v>68</v>
      </c>
      <c r="D1408" s="966" t="s">
        <v>11</v>
      </c>
    </row>
    <row r="1409" spans="1:4" s="969" customFormat="1" ht="11.25" customHeight="1" x14ac:dyDescent="0.2">
      <c r="A1409" s="1256" t="s">
        <v>3175</v>
      </c>
      <c r="B1409" s="978">
        <v>249.6</v>
      </c>
      <c r="C1409" s="978">
        <v>249.6</v>
      </c>
      <c r="D1409" s="965" t="s">
        <v>4244</v>
      </c>
    </row>
    <row r="1410" spans="1:4" s="969" customFormat="1" ht="11.25" customHeight="1" x14ac:dyDescent="0.2">
      <c r="A1410" s="1256"/>
      <c r="B1410" s="978">
        <v>249.6</v>
      </c>
      <c r="C1410" s="978">
        <v>249.6</v>
      </c>
      <c r="D1410" s="965" t="s">
        <v>11</v>
      </c>
    </row>
    <row r="1411" spans="1:4" s="969" customFormat="1" ht="11.25" customHeight="1" x14ac:dyDescent="0.2">
      <c r="A1411" s="1257" t="s">
        <v>3811</v>
      </c>
      <c r="B1411" s="977">
        <v>100</v>
      </c>
      <c r="C1411" s="977">
        <v>100</v>
      </c>
      <c r="D1411" s="964" t="s">
        <v>568</v>
      </c>
    </row>
    <row r="1412" spans="1:4" s="969" customFormat="1" ht="11.25" customHeight="1" x14ac:dyDescent="0.2">
      <c r="A1412" s="1258"/>
      <c r="B1412" s="979">
        <v>100</v>
      </c>
      <c r="C1412" s="979">
        <v>100</v>
      </c>
      <c r="D1412" s="966" t="s">
        <v>11</v>
      </c>
    </row>
    <row r="1413" spans="1:4" s="969" customFormat="1" ht="11.25" customHeight="1" x14ac:dyDescent="0.2">
      <c r="A1413" s="1256" t="s">
        <v>4367</v>
      </c>
      <c r="B1413" s="978">
        <v>150</v>
      </c>
      <c r="C1413" s="978">
        <v>150</v>
      </c>
      <c r="D1413" s="965" t="s">
        <v>2116</v>
      </c>
    </row>
    <row r="1414" spans="1:4" s="969" customFormat="1" ht="11.25" customHeight="1" x14ac:dyDescent="0.2">
      <c r="A1414" s="1256"/>
      <c r="B1414" s="978">
        <v>150</v>
      </c>
      <c r="C1414" s="978">
        <v>150</v>
      </c>
      <c r="D1414" s="965" t="s">
        <v>11</v>
      </c>
    </row>
    <row r="1415" spans="1:4" s="969" customFormat="1" ht="11.25" customHeight="1" x14ac:dyDescent="0.2">
      <c r="A1415" s="1257" t="s">
        <v>808</v>
      </c>
      <c r="B1415" s="977">
        <v>190</v>
      </c>
      <c r="C1415" s="977">
        <v>190</v>
      </c>
      <c r="D1415" s="964" t="s">
        <v>598</v>
      </c>
    </row>
    <row r="1416" spans="1:4" s="969" customFormat="1" ht="11.25" customHeight="1" x14ac:dyDescent="0.2">
      <c r="A1416" s="1258"/>
      <c r="B1416" s="979">
        <v>190</v>
      </c>
      <c r="C1416" s="979">
        <v>190</v>
      </c>
      <c r="D1416" s="966" t="s">
        <v>11</v>
      </c>
    </row>
    <row r="1417" spans="1:4" s="969" customFormat="1" ht="11.25" customHeight="1" x14ac:dyDescent="0.2">
      <c r="A1417" s="1256" t="s">
        <v>3176</v>
      </c>
      <c r="B1417" s="978">
        <v>100</v>
      </c>
      <c r="C1417" s="978">
        <v>100</v>
      </c>
      <c r="D1417" s="965" t="s">
        <v>2874</v>
      </c>
    </row>
    <row r="1418" spans="1:4" s="969" customFormat="1" ht="11.25" customHeight="1" x14ac:dyDescent="0.2">
      <c r="A1418" s="1256"/>
      <c r="B1418" s="978">
        <v>100</v>
      </c>
      <c r="C1418" s="978">
        <v>100</v>
      </c>
      <c r="D1418" s="965" t="s">
        <v>11</v>
      </c>
    </row>
    <row r="1419" spans="1:4" s="969" customFormat="1" ht="11.25" customHeight="1" x14ac:dyDescent="0.2">
      <c r="A1419" s="1257" t="s">
        <v>4368</v>
      </c>
      <c r="B1419" s="977">
        <v>150</v>
      </c>
      <c r="C1419" s="977">
        <v>150</v>
      </c>
      <c r="D1419" s="964" t="s">
        <v>2116</v>
      </c>
    </row>
    <row r="1420" spans="1:4" s="969" customFormat="1" ht="11.25" customHeight="1" x14ac:dyDescent="0.2">
      <c r="A1420" s="1258"/>
      <c r="B1420" s="979">
        <v>150</v>
      </c>
      <c r="C1420" s="979">
        <v>150</v>
      </c>
      <c r="D1420" s="966" t="s">
        <v>11</v>
      </c>
    </row>
    <row r="1421" spans="1:4" s="969" customFormat="1" ht="21" x14ac:dyDescent="0.2">
      <c r="A1421" s="1256" t="s">
        <v>3177</v>
      </c>
      <c r="B1421" s="978">
        <v>2241</v>
      </c>
      <c r="C1421" s="978">
        <v>2241</v>
      </c>
      <c r="D1421" s="965" t="s">
        <v>2232</v>
      </c>
    </row>
    <row r="1422" spans="1:4" s="969" customFormat="1" ht="11.25" customHeight="1" x14ac:dyDescent="0.2">
      <c r="A1422" s="1256"/>
      <c r="B1422" s="978">
        <v>13599</v>
      </c>
      <c r="C1422" s="978">
        <v>13599</v>
      </c>
      <c r="D1422" s="965" t="s">
        <v>2108</v>
      </c>
    </row>
    <row r="1423" spans="1:4" s="969" customFormat="1" ht="11.25" customHeight="1" x14ac:dyDescent="0.2">
      <c r="A1423" s="1256"/>
      <c r="B1423" s="978">
        <v>300</v>
      </c>
      <c r="C1423" s="978">
        <v>300</v>
      </c>
      <c r="D1423" s="965" t="s">
        <v>2114</v>
      </c>
    </row>
    <row r="1424" spans="1:4" s="969" customFormat="1" ht="11.25" customHeight="1" x14ac:dyDescent="0.2">
      <c r="A1424" s="1256"/>
      <c r="B1424" s="978">
        <v>16140</v>
      </c>
      <c r="C1424" s="978">
        <v>16140</v>
      </c>
      <c r="D1424" s="965" t="s">
        <v>11</v>
      </c>
    </row>
    <row r="1425" spans="1:4" s="969" customFormat="1" ht="11.25" customHeight="1" x14ac:dyDescent="0.2">
      <c r="A1425" s="1257" t="s">
        <v>3178</v>
      </c>
      <c r="B1425" s="977">
        <v>1061</v>
      </c>
      <c r="C1425" s="977">
        <v>1061</v>
      </c>
      <c r="D1425" s="964" t="s">
        <v>2108</v>
      </c>
    </row>
    <row r="1426" spans="1:4" s="969" customFormat="1" ht="11.25" customHeight="1" x14ac:dyDescent="0.2">
      <c r="A1426" s="1256"/>
      <c r="B1426" s="978">
        <v>922.72</v>
      </c>
      <c r="C1426" s="978">
        <v>781.80799999999999</v>
      </c>
      <c r="D1426" s="965" t="s">
        <v>4028</v>
      </c>
    </row>
    <row r="1427" spans="1:4" s="969" customFormat="1" ht="11.25" customHeight="1" x14ac:dyDescent="0.2">
      <c r="A1427" s="1258"/>
      <c r="B1427" s="979">
        <v>1983.72</v>
      </c>
      <c r="C1427" s="979">
        <v>1842.8080000000002</v>
      </c>
      <c r="D1427" s="966" t="s">
        <v>11</v>
      </c>
    </row>
    <row r="1428" spans="1:4" s="969" customFormat="1" ht="11.25" customHeight="1" x14ac:dyDescent="0.2">
      <c r="A1428" s="1257" t="s">
        <v>631</v>
      </c>
      <c r="B1428" s="977">
        <v>150</v>
      </c>
      <c r="C1428" s="977">
        <v>150</v>
      </c>
      <c r="D1428" s="964" t="s">
        <v>622</v>
      </c>
    </row>
    <row r="1429" spans="1:4" s="969" customFormat="1" ht="11.25" customHeight="1" x14ac:dyDescent="0.2">
      <c r="A1429" s="1258"/>
      <c r="B1429" s="979">
        <v>150</v>
      </c>
      <c r="C1429" s="979">
        <v>150</v>
      </c>
      <c r="D1429" s="966" t="s">
        <v>11</v>
      </c>
    </row>
    <row r="1430" spans="1:4" s="969" customFormat="1" ht="11.25" customHeight="1" x14ac:dyDescent="0.2">
      <c r="A1430" s="1257" t="s">
        <v>783</v>
      </c>
      <c r="B1430" s="977">
        <v>160</v>
      </c>
      <c r="C1430" s="977">
        <v>160</v>
      </c>
      <c r="D1430" s="964" t="s">
        <v>2123</v>
      </c>
    </row>
    <row r="1431" spans="1:4" s="969" customFormat="1" ht="11.25" customHeight="1" x14ac:dyDescent="0.2">
      <c r="A1431" s="1256"/>
      <c r="B1431" s="978">
        <v>100</v>
      </c>
      <c r="C1431" s="978">
        <v>100</v>
      </c>
      <c r="D1431" s="965" t="s">
        <v>568</v>
      </c>
    </row>
    <row r="1432" spans="1:4" s="969" customFormat="1" ht="11.25" customHeight="1" x14ac:dyDescent="0.2">
      <c r="A1432" s="1258"/>
      <c r="B1432" s="979">
        <v>260</v>
      </c>
      <c r="C1432" s="979">
        <v>260</v>
      </c>
      <c r="D1432" s="966" t="s">
        <v>11</v>
      </c>
    </row>
    <row r="1433" spans="1:4" s="969" customFormat="1" ht="11.25" customHeight="1" x14ac:dyDescent="0.2">
      <c r="A1433" s="1256" t="s">
        <v>3179</v>
      </c>
      <c r="B1433" s="978">
        <v>1968</v>
      </c>
      <c r="C1433" s="978">
        <v>1968</v>
      </c>
      <c r="D1433" s="965" t="s">
        <v>2108</v>
      </c>
    </row>
    <row r="1434" spans="1:4" s="969" customFormat="1" ht="11.25" customHeight="1" x14ac:dyDescent="0.2">
      <c r="A1434" s="1256"/>
      <c r="B1434" s="978">
        <v>1968</v>
      </c>
      <c r="C1434" s="978">
        <v>1968</v>
      </c>
      <c r="D1434" s="965" t="s">
        <v>11</v>
      </c>
    </row>
    <row r="1435" spans="1:4" s="969" customFormat="1" ht="11.25" customHeight="1" x14ac:dyDescent="0.2">
      <c r="A1435" s="1257" t="s">
        <v>3180</v>
      </c>
      <c r="B1435" s="977">
        <v>150</v>
      </c>
      <c r="C1435" s="977">
        <v>150</v>
      </c>
      <c r="D1435" s="964" t="s">
        <v>4244</v>
      </c>
    </row>
    <row r="1436" spans="1:4" s="969" customFormat="1" ht="11.25" customHeight="1" x14ac:dyDescent="0.2">
      <c r="A1436" s="1258"/>
      <c r="B1436" s="979">
        <v>150</v>
      </c>
      <c r="C1436" s="979">
        <v>150</v>
      </c>
      <c r="D1436" s="966" t="s">
        <v>11</v>
      </c>
    </row>
    <row r="1437" spans="1:4" s="969" customFormat="1" ht="11.25" customHeight="1" x14ac:dyDescent="0.2">
      <c r="A1437" s="1257" t="s">
        <v>616</v>
      </c>
      <c r="B1437" s="977">
        <v>200</v>
      </c>
      <c r="C1437" s="977">
        <v>190.69200000000001</v>
      </c>
      <c r="D1437" s="964" t="s">
        <v>615</v>
      </c>
    </row>
    <row r="1438" spans="1:4" s="969" customFormat="1" ht="11.25" customHeight="1" x14ac:dyDescent="0.2">
      <c r="A1438" s="1258"/>
      <c r="B1438" s="979">
        <v>200</v>
      </c>
      <c r="C1438" s="979">
        <v>190.69200000000001</v>
      </c>
      <c r="D1438" s="966" t="s">
        <v>11</v>
      </c>
    </row>
    <row r="1439" spans="1:4" s="969" customFormat="1" ht="21" x14ac:dyDescent="0.2">
      <c r="A1439" s="1256" t="s">
        <v>4369</v>
      </c>
      <c r="B1439" s="978">
        <v>300</v>
      </c>
      <c r="C1439" s="978">
        <v>300</v>
      </c>
      <c r="D1439" s="965" t="s">
        <v>2881</v>
      </c>
    </row>
    <row r="1440" spans="1:4" s="969" customFormat="1" ht="11.25" customHeight="1" x14ac:dyDescent="0.2">
      <c r="A1440" s="1256"/>
      <c r="B1440" s="978">
        <v>300</v>
      </c>
      <c r="C1440" s="978">
        <v>300</v>
      </c>
      <c r="D1440" s="965" t="s">
        <v>11</v>
      </c>
    </row>
    <row r="1441" spans="1:4" s="969" customFormat="1" ht="11.25" customHeight="1" x14ac:dyDescent="0.2">
      <c r="A1441" s="1257" t="s">
        <v>3181</v>
      </c>
      <c r="B1441" s="977">
        <v>692</v>
      </c>
      <c r="C1441" s="977">
        <v>692</v>
      </c>
      <c r="D1441" s="964" t="s">
        <v>2108</v>
      </c>
    </row>
    <row r="1442" spans="1:4" s="969" customFormat="1" ht="11.25" customHeight="1" x14ac:dyDescent="0.2">
      <c r="A1442" s="1256"/>
      <c r="B1442" s="978">
        <v>58</v>
      </c>
      <c r="C1442" s="978">
        <v>58</v>
      </c>
      <c r="D1442" s="965" t="s">
        <v>2114</v>
      </c>
    </row>
    <row r="1443" spans="1:4" s="969" customFormat="1" ht="11.25" customHeight="1" x14ac:dyDescent="0.2">
      <c r="A1443" s="1256"/>
      <c r="B1443" s="978">
        <v>1654.0000000000002</v>
      </c>
      <c r="C1443" s="978">
        <v>1654.0000000000002</v>
      </c>
      <c r="D1443" s="965" t="s">
        <v>3465</v>
      </c>
    </row>
    <row r="1444" spans="1:4" s="969" customFormat="1" ht="11.25" customHeight="1" x14ac:dyDescent="0.2">
      <c r="A1444" s="1258"/>
      <c r="B1444" s="979">
        <v>2404</v>
      </c>
      <c r="C1444" s="979">
        <v>2404</v>
      </c>
      <c r="D1444" s="966" t="s">
        <v>11</v>
      </c>
    </row>
    <row r="1445" spans="1:4" s="969" customFormat="1" ht="11.25" customHeight="1" x14ac:dyDescent="0.2">
      <c r="A1445" s="1256" t="s">
        <v>4370</v>
      </c>
      <c r="B1445" s="978">
        <v>60</v>
      </c>
      <c r="C1445" s="978">
        <v>60</v>
      </c>
      <c r="D1445" s="965" t="s">
        <v>593</v>
      </c>
    </row>
    <row r="1446" spans="1:4" s="969" customFormat="1" ht="11.25" customHeight="1" x14ac:dyDescent="0.2">
      <c r="A1446" s="1256"/>
      <c r="B1446" s="978">
        <v>60</v>
      </c>
      <c r="C1446" s="978">
        <v>60</v>
      </c>
      <c r="D1446" s="965" t="s">
        <v>11</v>
      </c>
    </row>
    <row r="1447" spans="1:4" s="969" customFormat="1" ht="11.25" customHeight="1" x14ac:dyDescent="0.2">
      <c r="A1447" s="1257" t="s">
        <v>4371</v>
      </c>
      <c r="B1447" s="977">
        <v>204.6</v>
      </c>
      <c r="C1447" s="977">
        <v>102.3</v>
      </c>
      <c r="D1447" s="964" t="s">
        <v>4215</v>
      </c>
    </row>
    <row r="1448" spans="1:4" s="969" customFormat="1" ht="11.25" customHeight="1" x14ac:dyDescent="0.2">
      <c r="A1448" s="1258"/>
      <c r="B1448" s="979">
        <v>204.6</v>
      </c>
      <c r="C1448" s="979">
        <v>102.3</v>
      </c>
      <c r="D1448" s="966" t="s">
        <v>11</v>
      </c>
    </row>
    <row r="1449" spans="1:4" s="969" customFormat="1" ht="11.25" customHeight="1" x14ac:dyDescent="0.2">
      <c r="A1449" s="1256" t="s">
        <v>3182</v>
      </c>
      <c r="B1449" s="978">
        <v>5546.71</v>
      </c>
      <c r="C1449" s="978">
        <v>5537.4669999999996</v>
      </c>
      <c r="D1449" s="965" t="s">
        <v>721</v>
      </c>
    </row>
    <row r="1450" spans="1:4" s="969" customFormat="1" ht="11.25" customHeight="1" x14ac:dyDescent="0.2">
      <c r="A1450" s="1256"/>
      <c r="B1450" s="978">
        <v>5546.71</v>
      </c>
      <c r="C1450" s="978">
        <v>5537.4669999999996</v>
      </c>
      <c r="D1450" s="965" t="s">
        <v>11</v>
      </c>
    </row>
    <row r="1451" spans="1:4" s="969" customFormat="1" ht="11.25" customHeight="1" x14ac:dyDescent="0.2">
      <c r="A1451" s="1257" t="s">
        <v>868</v>
      </c>
      <c r="B1451" s="977">
        <v>50</v>
      </c>
      <c r="C1451" s="977">
        <v>50</v>
      </c>
      <c r="D1451" s="964" t="s">
        <v>650</v>
      </c>
    </row>
    <row r="1452" spans="1:4" s="969" customFormat="1" ht="11.25" customHeight="1" x14ac:dyDescent="0.2">
      <c r="A1452" s="1258"/>
      <c r="B1452" s="979">
        <v>50</v>
      </c>
      <c r="C1452" s="979">
        <v>50</v>
      </c>
      <c r="D1452" s="966" t="s">
        <v>11</v>
      </c>
    </row>
    <row r="1453" spans="1:4" s="969" customFormat="1" ht="11.25" customHeight="1" x14ac:dyDescent="0.2">
      <c r="A1453" s="1256" t="s">
        <v>4372</v>
      </c>
      <c r="B1453" s="978">
        <v>20.04</v>
      </c>
      <c r="C1453" s="978">
        <v>0</v>
      </c>
      <c r="D1453" s="965" t="s">
        <v>4235</v>
      </c>
    </row>
    <row r="1454" spans="1:4" s="969" customFormat="1" ht="11.25" customHeight="1" x14ac:dyDescent="0.2">
      <c r="A1454" s="1256"/>
      <c r="B1454" s="978">
        <v>20.04</v>
      </c>
      <c r="C1454" s="978">
        <v>0</v>
      </c>
      <c r="D1454" s="965" t="s">
        <v>11</v>
      </c>
    </row>
    <row r="1455" spans="1:4" s="969" customFormat="1" ht="11.25" customHeight="1" x14ac:dyDescent="0.2">
      <c r="A1455" s="1257" t="s">
        <v>578</v>
      </c>
      <c r="B1455" s="977">
        <v>30</v>
      </c>
      <c r="C1455" s="977">
        <v>30</v>
      </c>
      <c r="D1455" s="964" t="s">
        <v>568</v>
      </c>
    </row>
    <row r="1456" spans="1:4" s="969" customFormat="1" ht="11.25" customHeight="1" x14ac:dyDescent="0.2">
      <c r="A1456" s="1258"/>
      <c r="B1456" s="979">
        <v>30</v>
      </c>
      <c r="C1456" s="979">
        <v>30</v>
      </c>
      <c r="D1456" s="966" t="s">
        <v>11</v>
      </c>
    </row>
    <row r="1457" spans="1:4" s="969" customFormat="1" ht="11.25" customHeight="1" x14ac:dyDescent="0.2">
      <c r="A1457" s="1256" t="s">
        <v>4373</v>
      </c>
      <c r="B1457" s="978">
        <v>121</v>
      </c>
      <c r="C1457" s="978">
        <v>121</v>
      </c>
      <c r="D1457" s="965" t="s">
        <v>2116</v>
      </c>
    </row>
    <row r="1458" spans="1:4" s="969" customFormat="1" ht="11.25" customHeight="1" x14ac:dyDescent="0.2">
      <c r="A1458" s="1256"/>
      <c r="B1458" s="978">
        <v>121</v>
      </c>
      <c r="C1458" s="978">
        <v>121</v>
      </c>
      <c r="D1458" s="965" t="s">
        <v>11</v>
      </c>
    </row>
    <row r="1459" spans="1:4" s="969" customFormat="1" ht="11.25" customHeight="1" x14ac:dyDescent="0.2">
      <c r="A1459" s="1257" t="s">
        <v>4374</v>
      </c>
      <c r="B1459" s="977">
        <v>150</v>
      </c>
      <c r="C1459" s="977">
        <v>150</v>
      </c>
      <c r="D1459" s="964" t="s">
        <v>2116</v>
      </c>
    </row>
    <row r="1460" spans="1:4" s="969" customFormat="1" ht="11.25" customHeight="1" x14ac:dyDescent="0.2">
      <c r="A1460" s="1258"/>
      <c r="B1460" s="979">
        <v>150</v>
      </c>
      <c r="C1460" s="979">
        <v>150</v>
      </c>
      <c r="D1460" s="966" t="s">
        <v>11</v>
      </c>
    </row>
    <row r="1461" spans="1:4" s="969" customFormat="1" ht="11.25" customHeight="1" x14ac:dyDescent="0.2">
      <c r="A1461" s="1256" t="s">
        <v>3183</v>
      </c>
      <c r="B1461" s="978">
        <v>305.14999999999998</v>
      </c>
      <c r="C1461" s="978">
        <v>137.39500000000001</v>
      </c>
      <c r="D1461" s="965" t="s">
        <v>2151</v>
      </c>
    </row>
    <row r="1462" spans="1:4" s="969" customFormat="1" ht="11.25" customHeight="1" x14ac:dyDescent="0.2">
      <c r="A1462" s="1256"/>
      <c r="B1462" s="978">
        <v>305.14999999999998</v>
      </c>
      <c r="C1462" s="978">
        <v>137.39500000000001</v>
      </c>
      <c r="D1462" s="965" t="s">
        <v>11</v>
      </c>
    </row>
    <row r="1463" spans="1:4" s="969" customFormat="1" ht="11.25" customHeight="1" x14ac:dyDescent="0.2">
      <c r="A1463" s="1257" t="s">
        <v>3184</v>
      </c>
      <c r="B1463" s="977">
        <v>11336.4</v>
      </c>
      <c r="C1463" s="977">
        <v>11330.701999999999</v>
      </c>
      <c r="D1463" s="964" t="s">
        <v>721</v>
      </c>
    </row>
    <row r="1464" spans="1:4" s="969" customFormat="1" ht="11.25" customHeight="1" x14ac:dyDescent="0.2">
      <c r="A1464" s="1258"/>
      <c r="B1464" s="979">
        <v>11336.4</v>
      </c>
      <c r="C1464" s="979">
        <v>11330.701999999999</v>
      </c>
      <c r="D1464" s="966" t="s">
        <v>11</v>
      </c>
    </row>
    <row r="1465" spans="1:4" s="969" customFormat="1" ht="11.25" customHeight="1" x14ac:dyDescent="0.2">
      <c r="A1465" s="1256" t="s">
        <v>4375</v>
      </c>
      <c r="B1465" s="978">
        <v>60</v>
      </c>
      <c r="C1465" s="978">
        <v>60</v>
      </c>
      <c r="D1465" s="965" t="s">
        <v>2116</v>
      </c>
    </row>
    <row r="1466" spans="1:4" s="969" customFormat="1" ht="11.25" customHeight="1" x14ac:dyDescent="0.2">
      <c r="A1466" s="1256"/>
      <c r="B1466" s="978">
        <v>60</v>
      </c>
      <c r="C1466" s="978">
        <v>60</v>
      </c>
      <c r="D1466" s="965" t="s">
        <v>11</v>
      </c>
    </row>
    <row r="1467" spans="1:4" s="969" customFormat="1" ht="11.25" customHeight="1" x14ac:dyDescent="0.2">
      <c r="A1467" s="1257" t="s">
        <v>3185</v>
      </c>
      <c r="B1467" s="977">
        <v>175.05</v>
      </c>
      <c r="C1467" s="977">
        <v>175.05</v>
      </c>
      <c r="D1467" s="964" t="s">
        <v>4244</v>
      </c>
    </row>
    <row r="1468" spans="1:4" s="969" customFormat="1" ht="11.25" customHeight="1" x14ac:dyDescent="0.2">
      <c r="A1468" s="1258"/>
      <c r="B1468" s="979">
        <v>175.05</v>
      </c>
      <c r="C1468" s="979">
        <v>175.05</v>
      </c>
      <c r="D1468" s="966" t="s">
        <v>11</v>
      </c>
    </row>
    <row r="1469" spans="1:4" s="969" customFormat="1" ht="11.25" customHeight="1" x14ac:dyDescent="0.2">
      <c r="A1469" s="1256" t="s">
        <v>3186</v>
      </c>
      <c r="B1469" s="978">
        <v>8323.44</v>
      </c>
      <c r="C1469" s="978">
        <v>8323.4359999999997</v>
      </c>
      <c r="D1469" s="965" t="s">
        <v>721</v>
      </c>
    </row>
    <row r="1470" spans="1:4" s="969" customFormat="1" ht="11.25" customHeight="1" x14ac:dyDescent="0.2">
      <c r="A1470" s="1256"/>
      <c r="B1470" s="978">
        <v>8323.44</v>
      </c>
      <c r="C1470" s="978">
        <v>8323.4359999999997</v>
      </c>
      <c r="D1470" s="965" t="s">
        <v>11</v>
      </c>
    </row>
    <row r="1471" spans="1:4" s="969" customFormat="1" ht="11.25" customHeight="1" x14ac:dyDescent="0.2">
      <c r="A1471" s="1257" t="s">
        <v>3187</v>
      </c>
      <c r="B1471" s="977">
        <v>138.6</v>
      </c>
      <c r="C1471" s="977">
        <v>0</v>
      </c>
      <c r="D1471" s="964" t="s">
        <v>2254</v>
      </c>
    </row>
    <row r="1472" spans="1:4" s="969" customFormat="1" ht="11.25" customHeight="1" x14ac:dyDescent="0.2">
      <c r="A1472" s="1258"/>
      <c r="B1472" s="979">
        <v>138.6</v>
      </c>
      <c r="C1472" s="979">
        <v>0</v>
      </c>
      <c r="D1472" s="966" t="s">
        <v>11</v>
      </c>
    </row>
    <row r="1473" spans="1:4" s="969" customFormat="1" ht="11.25" customHeight="1" x14ac:dyDescent="0.2">
      <c r="A1473" s="1257" t="s">
        <v>607</v>
      </c>
      <c r="B1473" s="977">
        <v>272.95000000000005</v>
      </c>
      <c r="C1473" s="977">
        <v>272.94100000000003</v>
      </c>
      <c r="D1473" s="964" t="s">
        <v>2151</v>
      </c>
    </row>
    <row r="1474" spans="1:4" s="969" customFormat="1" ht="11.25" customHeight="1" x14ac:dyDescent="0.2">
      <c r="A1474" s="1256"/>
      <c r="B1474" s="978">
        <v>250</v>
      </c>
      <c r="C1474" s="978">
        <v>250</v>
      </c>
      <c r="D1474" s="965" t="s">
        <v>598</v>
      </c>
    </row>
    <row r="1475" spans="1:4" s="969" customFormat="1" ht="11.25" customHeight="1" x14ac:dyDescent="0.2">
      <c r="A1475" s="1258"/>
      <c r="B1475" s="979">
        <v>522.95000000000005</v>
      </c>
      <c r="C1475" s="979">
        <v>522.94100000000003</v>
      </c>
      <c r="D1475" s="966" t="s">
        <v>11</v>
      </c>
    </row>
    <row r="1476" spans="1:4" s="969" customFormat="1" ht="11.25" customHeight="1" x14ac:dyDescent="0.2">
      <c r="A1476" s="1257" t="s">
        <v>643</v>
      </c>
      <c r="B1476" s="977">
        <v>20</v>
      </c>
      <c r="C1476" s="977">
        <v>20</v>
      </c>
      <c r="D1476" s="964" t="s">
        <v>638</v>
      </c>
    </row>
    <row r="1477" spans="1:4" s="969" customFormat="1" ht="11.25" customHeight="1" x14ac:dyDescent="0.2">
      <c r="A1477" s="1258"/>
      <c r="B1477" s="979">
        <v>20</v>
      </c>
      <c r="C1477" s="979">
        <v>20</v>
      </c>
      <c r="D1477" s="966" t="s">
        <v>11</v>
      </c>
    </row>
    <row r="1478" spans="1:4" s="969" customFormat="1" ht="11.25" customHeight="1" x14ac:dyDescent="0.2">
      <c r="A1478" s="1256" t="s">
        <v>3846</v>
      </c>
      <c r="B1478" s="978">
        <v>30</v>
      </c>
      <c r="C1478" s="978">
        <v>30</v>
      </c>
      <c r="D1478" s="965" t="s">
        <v>593</v>
      </c>
    </row>
    <row r="1479" spans="1:4" s="969" customFormat="1" ht="11.25" customHeight="1" x14ac:dyDescent="0.2">
      <c r="A1479" s="1256"/>
      <c r="B1479" s="978">
        <v>30</v>
      </c>
      <c r="C1479" s="978">
        <v>30</v>
      </c>
      <c r="D1479" s="965" t="s">
        <v>11</v>
      </c>
    </row>
    <row r="1480" spans="1:4" s="969" customFormat="1" ht="11.25" customHeight="1" x14ac:dyDescent="0.2">
      <c r="A1480" s="1257" t="s">
        <v>3909</v>
      </c>
      <c r="B1480" s="977">
        <v>100</v>
      </c>
      <c r="C1480" s="977">
        <v>100</v>
      </c>
      <c r="D1480" s="964" t="s">
        <v>646</v>
      </c>
    </row>
    <row r="1481" spans="1:4" s="969" customFormat="1" ht="11.25" customHeight="1" x14ac:dyDescent="0.2">
      <c r="A1481" s="1258"/>
      <c r="B1481" s="979">
        <v>100</v>
      </c>
      <c r="C1481" s="979">
        <v>100</v>
      </c>
      <c r="D1481" s="966" t="s">
        <v>11</v>
      </c>
    </row>
    <row r="1482" spans="1:4" s="969" customFormat="1" ht="11.25" customHeight="1" x14ac:dyDescent="0.2">
      <c r="A1482" s="1256" t="s">
        <v>3869</v>
      </c>
      <c r="B1482" s="978">
        <v>30</v>
      </c>
      <c r="C1482" s="978">
        <v>30</v>
      </c>
      <c r="D1482" s="965" t="s">
        <v>613</v>
      </c>
    </row>
    <row r="1483" spans="1:4" s="969" customFormat="1" ht="11.25" customHeight="1" x14ac:dyDescent="0.2">
      <c r="A1483" s="1256"/>
      <c r="B1483" s="978">
        <v>30</v>
      </c>
      <c r="C1483" s="978">
        <v>30</v>
      </c>
      <c r="D1483" s="965" t="s">
        <v>11</v>
      </c>
    </row>
    <row r="1484" spans="1:4" s="969" customFormat="1" ht="11.25" customHeight="1" x14ac:dyDescent="0.2">
      <c r="A1484" s="1257" t="s">
        <v>3827</v>
      </c>
      <c r="B1484" s="977">
        <v>200</v>
      </c>
      <c r="C1484" s="977">
        <v>200</v>
      </c>
      <c r="D1484" s="964" t="s">
        <v>570</v>
      </c>
    </row>
    <row r="1485" spans="1:4" s="969" customFormat="1" ht="11.25" customHeight="1" x14ac:dyDescent="0.2">
      <c r="A1485" s="1258"/>
      <c r="B1485" s="979">
        <v>200</v>
      </c>
      <c r="C1485" s="979">
        <v>200</v>
      </c>
      <c r="D1485" s="966" t="s">
        <v>11</v>
      </c>
    </row>
    <row r="1486" spans="1:4" s="969" customFormat="1" ht="11.25" customHeight="1" x14ac:dyDescent="0.2">
      <c r="A1486" s="1256" t="s">
        <v>3188</v>
      </c>
      <c r="B1486" s="978">
        <v>9983.49</v>
      </c>
      <c r="C1486" s="978">
        <v>9978.84</v>
      </c>
      <c r="D1486" s="965" t="s">
        <v>721</v>
      </c>
    </row>
    <row r="1487" spans="1:4" s="969" customFormat="1" ht="11.25" customHeight="1" x14ac:dyDescent="0.2">
      <c r="A1487" s="1256"/>
      <c r="B1487" s="978">
        <v>7.51</v>
      </c>
      <c r="C1487" s="978">
        <v>7.51</v>
      </c>
      <c r="D1487" s="965" t="s">
        <v>717</v>
      </c>
    </row>
    <row r="1488" spans="1:4" s="969" customFormat="1" ht="11.25" customHeight="1" x14ac:dyDescent="0.2">
      <c r="A1488" s="1256"/>
      <c r="B1488" s="978">
        <v>9991</v>
      </c>
      <c r="C1488" s="978">
        <v>9986.35</v>
      </c>
      <c r="D1488" s="965" t="s">
        <v>11</v>
      </c>
    </row>
    <row r="1489" spans="1:4" s="969" customFormat="1" ht="11.25" customHeight="1" x14ac:dyDescent="0.2">
      <c r="A1489" s="1257" t="s">
        <v>3942</v>
      </c>
      <c r="B1489" s="977">
        <v>50</v>
      </c>
      <c r="C1489" s="977">
        <v>50</v>
      </c>
      <c r="D1489" s="964" t="s">
        <v>671</v>
      </c>
    </row>
    <row r="1490" spans="1:4" s="969" customFormat="1" ht="11.25" customHeight="1" x14ac:dyDescent="0.2">
      <c r="A1490" s="1258"/>
      <c r="B1490" s="979">
        <v>50</v>
      </c>
      <c r="C1490" s="979">
        <v>50</v>
      </c>
      <c r="D1490" s="966" t="s">
        <v>11</v>
      </c>
    </row>
    <row r="1491" spans="1:4" s="969" customFormat="1" ht="11.25" customHeight="1" x14ac:dyDescent="0.2">
      <c r="A1491" s="1256" t="s">
        <v>3189</v>
      </c>
      <c r="B1491" s="978">
        <v>1138.8600000000001</v>
      </c>
      <c r="C1491" s="978">
        <v>878.91848000000005</v>
      </c>
      <c r="D1491" s="965" t="s">
        <v>4222</v>
      </c>
    </row>
    <row r="1492" spans="1:4" s="969" customFormat="1" ht="11.25" customHeight="1" x14ac:dyDescent="0.2">
      <c r="A1492" s="1256"/>
      <c r="B1492" s="978">
        <v>1138.8600000000001</v>
      </c>
      <c r="C1492" s="978">
        <v>878.91848000000005</v>
      </c>
      <c r="D1492" s="965" t="s">
        <v>11</v>
      </c>
    </row>
    <row r="1493" spans="1:4" s="969" customFormat="1" ht="11.25" customHeight="1" x14ac:dyDescent="0.2">
      <c r="A1493" s="1257" t="s">
        <v>3847</v>
      </c>
      <c r="B1493" s="977">
        <v>200</v>
      </c>
      <c r="C1493" s="977">
        <v>200</v>
      </c>
      <c r="D1493" s="964" t="s">
        <v>593</v>
      </c>
    </row>
    <row r="1494" spans="1:4" s="969" customFormat="1" ht="11.25" customHeight="1" x14ac:dyDescent="0.2">
      <c r="A1494" s="1258"/>
      <c r="B1494" s="979">
        <v>200</v>
      </c>
      <c r="C1494" s="979">
        <v>200</v>
      </c>
      <c r="D1494" s="966" t="s">
        <v>11</v>
      </c>
    </row>
    <row r="1495" spans="1:4" s="969" customFormat="1" ht="11.25" customHeight="1" x14ac:dyDescent="0.2">
      <c r="A1495" s="1256" t="s">
        <v>5013</v>
      </c>
      <c r="B1495" s="978">
        <v>100</v>
      </c>
      <c r="C1495" s="978">
        <v>100</v>
      </c>
      <c r="D1495" s="965" t="s">
        <v>567</v>
      </c>
    </row>
    <row r="1496" spans="1:4" s="969" customFormat="1" ht="11.25" customHeight="1" x14ac:dyDescent="0.2">
      <c r="A1496" s="1256"/>
      <c r="B1496" s="978">
        <v>100</v>
      </c>
      <c r="C1496" s="978">
        <v>100</v>
      </c>
      <c r="D1496" s="965" t="s">
        <v>11</v>
      </c>
    </row>
    <row r="1497" spans="1:4" s="969" customFormat="1" ht="11.25" customHeight="1" x14ac:dyDescent="0.2">
      <c r="A1497" s="1257" t="s">
        <v>4376</v>
      </c>
      <c r="B1497" s="977">
        <v>284</v>
      </c>
      <c r="C1497" s="977">
        <v>284</v>
      </c>
      <c r="D1497" s="964" t="s">
        <v>2108</v>
      </c>
    </row>
    <row r="1498" spans="1:4" s="969" customFormat="1" ht="11.25" customHeight="1" x14ac:dyDescent="0.2">
      <c r="A1498" s="1258"/>
      <c r="B1498" s="979">
        <v>284</v>
      </c>
      <c r="C1498" s="979">
        <v>284</v>
      </c>
      <c r="D1498" s="966" t="s">
        <v>11</v>
      </c>
    </row>
    <row r="1499" spans="1:4" s="969" customFormat="1" ht="11.25" customHeight="1" x14ac:dyDescent="0.2">
      <c r="A1499" s="1256" t="s">
        <v>4377</v>
      </c>
      <c r="B1499" s="978">
        <v>269.7</v>
      </c>
      <c r="C1499" s="978">
        <v>134.85</v>
      </c>
      <c r="D1499" s="965" t="s">
        <v>4244</v>
      </c>
    </row>
    <row r="1500" spans="1:4" s="969" customFormat="1" ht="11.25" customHeight="1" x14ac:dyDescent="0.2">
      <c r="A1500" s="1256"/>
      <c r="B1500" s="978">
        <v>269.7</v>
      </c>
      <c r="C1500" s="978">
        <v>134.85</v>
      </c>
      <c r="D1500" s="965" t="s">
        <v>11</v>
      </c>
    </row>
    <row r="1501" spans="1:4" s="969" customFormat="1" ht="11.25" customHeight="1" x14ac:dyDescent="0.2">
      <c r="A1501" s="1257" t="s">
        <v>3848</v>
      </c>
      <c r="B1501" s="977">
        <v>100</v>
      </c>
      <c r="C1501" s="977">
        <v>0</v>
      </c>
      <c r="D1501" s="964" t="s">
        <v>593</v>
      </c>
    </row>
    <row r="1502" spans="1:4" s="969" customFormat="1" ht="11.25" customHeight="1" x14ac:dyDescent="0.2">
      <c r="A1502" s="1258"/>
      <c r="B1502" s="979">
        <v>100</v>
      </c>
      <c r="C1502" s="979">
        <v>0</v>
      </c>
      <c r="D1502" s="966" t="s">
        <v>11</v>
      </c>
    </row>
    <row r="1503" spans="1:4" s="969" customFormat="1" ht="11.25" customHeight="1" x14ac:dyDescent="0.2">
      <c r="A1503" s="1256" t="s">
        <v>3190</v>
      </c>
      <c r="B1503" s="978">
        <v>130</v>
      </c>
      <c r="C1503" s="978">
        <v>130</v>
      </c>
      <c r="D1503" s="965" t="s">
        <v>2106</v>
      </c>
    </row>
    <row r="1504" spans="1:4" s="969" customFormat="1" ht="21" x14ac:dyDescent="0.2">
      <c r="A1504" s="1256"/>
      <c r="B1504" s="978">
        <v>2679</v>
      </c>
      <c r="C1504" s="978">
        <v>2679</v>
      </c>
      <c r="D1504" s="965" t="s">
        <v>2232</v>
      </c>
    </row>
    <row r="1505" spans="1:4" s="969" customFormat="1" ht="11.25" customHeight="1" x14ac:dyDescent="0.2">
      <c r="A1505" s="1256"/>
      <c r="B1505" s="978">
        <v>3436</v>
      </c>
      <c r="C1505" s="978">
        <v>3435.6039999999998</v>
      </c>
      <c r="D1505" s="965" t="s">
        <v>2108</v>
      </c>
    </row>
    <row r="1506" spans="1:4" s="969" customFormat="1" ht="11.25" customHeight="1" x14ac:dyDescent="0.2">
      <c r="A1506" s="1256"/>
      <c r="B1506" s="978">
        <v>6245</v>
      </c>
      <c r="C1506" s="978">
        <v>6244.6040000000003</v>
      </c>
      <c r="D1506" s="965" t="s">
        <v>11</v>
      </c>
    </row>
    <row r="1507" spans="1:4" s="969" customFormat="1" ht="11.25" customHeight="1" x14ac:dyDescent="0.2">
      <c r="A1507" s="1257" t="s">
        <v>4378</v>
      </c>
      <c r="B1507" s="977">
        <v>498.6</v>
      </c>
      <c r="C1507" s="977">
        <v>249.3</v>
      </c>
      <c r="D1507" s="964" t="s">
        <v>4244</v>
      </c>
    </row>
    <row r="1508" spans="1:4" s="969" customFormat="1" ht="11.25" customHeight="1" x14ac:dyDescent="0.2">
      <c r="A1508" s="1258"/>
      <c r="B1508" s="979">
        <v>498.6</v>
      </c>
      <c r="C1508" s="979">
        <v>249.3</v>
      </c>
      <c r="D1508" s="966" t="s">
        <v>11</v>
      </c>
    </row>
    <row r="1509" spans="1:4" s="969" customFormat="1" ht="11.25" customHeight="1" x14ac:dyDescent="0.2">
      <c r="A1509" s="1256" t="s">
        <v>4379</v>
      </c>
      <c r="B1509" s="978">
        <v>300</v>
      </c>
      <c r="C1509" s="978">
        <v>240</v>
      </c>
      <c r="D1509" s="965" t="s">
        <v>2877</v>
      </c>
    </row>
    <row r="1510" spans="1:4" s="969" customFormat="1" ht="11.25" customHeight="1" x14ac:dyDescent="0.2">
      <c r="A1510" s="1256"/>
      <c r="B1510" s="978">
        <v>300</v>
      </c>
      <c r="C1510" s="978">
        <v>240</v>
      </c>
      <c r="D1510" s="965" t="s">
        <v>11</v>
      </c>
    </row>
    <row r="1511" spans="1:4" s="969" customFormat="1" ht="11.25" customHeight="1" x14ac:dyDescent="0.2">
      <c r="A1511" s="1257" t="s">
        <v>3860</v>
      </c>
      <c r="B1511" s="977">
        <v>180</v>
      </c>
      <c r="C1511" s="977">
        <v>180</v>
      </c>
      <c r="D1511" s="964" t="s">
        <v>598</v>
      </c>
    </row>
    <row r="1512" spans="1:4" s="969" customFormat="1" ht="11.25" customHeight="1" x14ac:dyDescent="0.2">
      <c r="A1512" s="1258"/>
      <c r="B1512" s="979">
        <v>180</v>
      </c>
      <c r="C1512" s="979">
        <v>180</v>
      </c>
      <c r="D1512" s="966" t="s">
        <v>11</v>
      </c>
    </row>
    <row r="1513" spans="1:4" s="969" customFormat="1" ht="11.25" customHeight="1" x14ac:dyDescent="0.2">
      <c r="A1513" s="1256" t="s">
        <v>3910</v>
      </c>
      <c r="B1513" s="978">
        <v>50</v>
      </c>
      <c r="C1513" s="978">
        <v>50</v>
      </c>
      <c r="D1513" s="965" t="s">
        <v>646</v>
      </c>
    </row>
    <row r="1514" spans="1:4" s="969" customFormat="1" ht="11.25" customHeight="1" x14ac:dyDescent="0.2">
      <c r="A1514" s="1256"/>
      <c r="B1514" s="978">
        <v>50</v>
      </c>
      <c r="C1514" s="978">
        <v>50</v>
      </c>
      <c r="D1514" s="965" t="s">
        <v>11</v>
      </c>
    </row>
    <row r="1515" spans="1:4" s="969" customFormat="1" ht="11.25" customHeight="1" x14ac:dyDescent="0.2">
      <c r="A1515" s="1257" t="s">
        <v>3191</v>
      </c>
      <c r="B1515" s="977">
        <v>60</v>
      </c>
      <c r="C1515" s="977">
        <v>60</v>
      </c>
      <c r="D1515" s="964" t="s">
        <v>2933</v>
      </c>
    </row>
    <row r="1516" spans="1:4" s="969" customFormat="1" ht="11.25" customHeight="1" x14ac:dyDescent="0.2">
      <c r="A1516" s="1256"/>
      <c r="B1516" s="978">
        <v>265</v>
      </c>
      <c r="C1516" s="978">
        <v>265</v>
      </c>
      <c r="D1516" s="965" t="s">
        <v>2124</v>
      </c>
    </row>
    <row r="1517" spans="1:4" s="969" customFormat="1" ht="11.25" customHeight="1" x14ac:dyDescent="0.2">
      <c r="A1517" s="1258"/>
      <c r="B1517" s="979">
        <v>325</v>
      </c>
      <c r="C1517" s="979">
        <v>325</v>
      </c>
      <c r="D1517" s="966" t="s">
        <v>11</v>
      </c>
    </row>
    <row r="1518" spans="1:4" s="969" customFormat="1" ht="21" x14ac:dyDescent="0.2">
      <c r="A1518" s="1256" t="s">
        <v>3192</v>
      </c>
      <c r="B1518" s="978">
        <v>90</v>
      </c>
      <c r="C1518" s="978">
        <v>90</v>
      </c>
      <c r="D1518" s="965" t="s">
        <v>2232</v>
      </c>
    </row>
    <row r="1519" spans="1:4" s="969" customFormat="1" ht="11.25" customHeight="1" x14ac:dyDescent="0.2">
      <c r="A1519" s="1256"/>
      <c r="B1519" s="978">
        <v>1190</v>
      </c>
      <c r="C1519" s="978">
        <v>1190</v>
      </c>
      <c r="D1519" s="965" t="s">
        <v>2108</v>
      </c>
    </row>
    <row r="1520" spans="1:4" s="969" customFormat="1" ht="11.25" customHeight="1" x14ac:dyDescent="0.2">
      <c r="A1520" s="1256"/>
      <c r="B1520" s="978">
        <v>1280</v>
      </c>
      <c r="C1520" s="978">
        <v>1280</v>
      </c>
      <c r="D1520" s="965" t="s">
        <v>11</v>
      </c>
    </row>
    <row r="1521" spans="1:4" s="969" customFormat="1" ht="21" x14ac:dyDescent="0.2">
      <c r="A1521" s="1257" t="s">
        <v>3193</v>
      </c>
      <c r="B1521" s="977">
        <v>59.5</v>
      </c>
      <c r="C1521" s="977">
        <v>59.5</v>
      </c>
      <c r="D1521" s="964" t="s">
        <v>2118</v>
      </c>
    </row>
    <row r="1522" spans="1:4" s="969" customFormat="1" ht="11.25" customHeight="1" x14ac:dyDescent="0.2">
      <c r="A1522" s="1258"/>
      <c r="B1522" s="979">
        <v>59.5</v>
      </c>
      <c r="C1522" s="979">
        <v>59.5</v>
      </c>
      <c r="D1522" s="966" t="s">
        <v>11</v>
      </c>
    </row>
    <row r="1523" spans="1:4" s="969" customFormat="1" ht="11.25" customHeight="1" x14ac:dyDescent="0.2">
      <c r="A1523" s="1256" t="s">
        <v>4380</v>
      </c>
      <c r="B1523" s="978">
        <v>100</v>
      </c>
      <c r="C1523" s="978">
        <v>100</v>
      </c>
      <c r="D1523" s="965" t="s">
        <v>4235</v>
      </c>
    </row>
    <row r="1524" spans="1:4" s="969" customFormat="1" ht="11.25" customHeight="1" x14ac:dyDescent="0.2">
      <c r="A1524" s="1256"/>
      <c r="B1524" s="978">
        <v>100</v>
      </c>
      <c r="C1524" s="978">
        <v>100</v>
      </c>
      <c r="D1524" s="965" t="s">
        <v>11</v>
      </c>
    </row>
    <row r="1525" spans="1:4" s="969" customFormat="1" ht="11.25" customHeight="1" x14ac:dyDescent="0.2">
      <c r="A1525" s="1257" t="s">
        <v>3194</v>
      </c>
      <c r="B1525" s="977">
        <v>807.87</v>
      </c>
      <c r="C1525" s="977">
        <v>807.86500000000001</v>
      </c>
      <c r="D1525" s="964" t="s">
        <v>721</v>
      </c>
    </row>
    <row r="1526" spans="1:4" s="969" customFormat="1" ht="11.25" customHeight="1" x14ac:dyDescent="0.2">
      <c r="A1526" s="1258"/>
      <c r="B1526" s="979">
        <v>807.87</v>
      </c>
      <c r="C1526" s="979">
        <v>807.86500000000001</v>
      </c>
      <c r="D1526" s="966" t="s">
        <v>11</v>
      </c>
    </row>
    <row r="1527" spans="1:4" s="969" customFormat="1" ht="11.25" customHeight="1" x14ac:dyDescent="0.2">
      <c r="A1527" s="1256" t="s">
        <v>4381</v>
      </c>
      <c r="B1527" s="978">
        <v>78</v>
      </c>
      <c r="C1527" s="978">
        <v>78</v>
      </c>
      <c r="D1527" s="965" t="s">
        <v>2933</v>
      </c>
    </row>
    <row r="1528" spans="1:4" s="969" customFormat="1" ht="11.25" customHeight="1" x14ac:dyDescent="0.2">
      <c r="A1528" s="1256"/>
      <c r="B1528" s="978">
        <v>78</v>
      </c>
      <c r="C1528" s="978">
        <v>78</v>
      </c>
      <c r="D1528" s="965" t="s">
        <v>11</v>
      </c>
    </row>
    <row r="1529" spans="1:4" s="969" customFormat="1" ht="11.25" customHeight="1" x14ac:dyDescent="0.2">
      <c r="A1529" s="1257" t="s">
        <v>4382</v>
      </c>
      <c r="B1529" s="977">
        <v>253.52</v>
      </c>
      <c r="C1529" s="977">
        <v>253.51532999999998</v>
      </c>
      <c r="D1529" s="964" t="s">
        <v>3484</v>
      </c>
    </row>
    <row r="1530" spans="1:4" s="969" customFormat="1" ht="11.25" customHeight="1" x14ac:dyDescent="0.2">
      <c r="A1530" s="1258"/>
      <c r="B1530" s="979">
        <v>253.52</v>
      </c>
      <c r="C1530" s="979">
        <v>253.51532999999998</v>
      </c>
      <c r="D1530" s="966" t="s">
        <v>11</v>
      </c>
    </row>
    <row r="1531" spans="1:4" s="969" customFormat="1" ht="11.25" customHeight="1" x14ac:dyDescent="0.2">
      <c r="A1531" s="1256" t="s">
        <v>565</v>
      </c>
      <c r="B1531" s="978">
        <v>199</v>
      </c>
      <c r="C1531" s="978">
        <v>199</v>
      </c>
      <c r="D1531" s="965" t="s">
        <v>570</v>
      </c>
    </row>
    <row r="1532" spans="1:4" s="969" customFormat="1" ht="11.25" customHeight="1" x14ac:dyDescent="0.2">
      <c r="A1532" s="1256"/>
      <c r="B1532" s="978">
        <v>199</v>
      </c>
      <c r="C1532" s="978">
        <v>199</v>
      </c>
      <c r="D1532" s="965" t="s">
        <v>11</v>
      </c>
    </row>
    <row r="1533" spans="1:4" s="969" customFormat="1" ht="11.25" customHeight="1" x14ac:dyDescent="0.2">
      <c r="A1533" s="1257" t="s">
        <v>3892</v>
      </c>
      <c r="B1533" s="977">
        <v>600</v>
      </c>
      <c r="C1533" s="977">
        <v>600</v>
      </c>
      <c r="D1533" s="964" t="s">
        <v>622</v>
      </c>
    </row>
    <row r="1534" spans="1:4" s="969" customFormat="1" ht="11.25" customHeight="1" x14ac:dyDescent="0.2">
      <c r="A1534" s="1258"/>
      <c r="B1534" s="979">
        <v>600</v>
      </c>
      <c r="C1534" s="979">
        <v>600</v>
      </c>
      <c r="D1534" s="966" t="s">
        <v>11</v>
      </c>
    </row>
    <row r="1535" spans="1:4" s="969" customFormat="1" ht="11.25" customHeight="1" x14ac:dyDescent="0.2">
      <c r="A1535" s="1256" t="s">
        <v>3195</v>
      </c>
      <c r="B1535" s="978">
        <v>79</v>
      </c>
      <c r="C1535" s="978">
        <v>75.2</v>
      </c>
      <c r="D1535" s="965" t="s">
        <v>2123</v>
      </c>
    </row>
    <row r="1536" spans="1:4" s="969" customFormat="1" ht="11.25" customHeight="1" x14ac:dyDescent="0.2">
      <c r="A1536" s="1256"/>
      <c r="B1536" s="978">
        <v>79</v>
      </c>
      <c r="C1536" s="978">
        <v>75.2</v>
      </c>
      <c r="D1536" s="965" t="s">
        <v>11</v>
      </c>
    </row>
    <row r="1537" spans="1:4" s="969" customFormat="1" ht="11.25" customHeight="1" x14ac:dyDescent="0.2">
      <c r="A1537" s="1257" t="s">
        <v>809</v>
      </c>
      <c r="B1537" s="977">
        <v>22.28</v>
      </c>
      <c r="C1537" s="977">
        <v>22.274000000000001</v>
      </c>
      <c r="D1537" s="964" t="s">
        <v>598</v>
      </c>
    </row>
    <row r="1538" spans="1:4" s="969" customFormat="1" ht="11.25" customHeight="1" x14ac:dyDescent="0.2">
      <c r="A1538" s="1258"/>
      <c r="B1538" s="979">
        <v>22.28</v>
      </c>
      <c r="C1538" s="979">
        <v>22.274000000000001</v>
      </c>
      <c r="D1538" s="966" t="s">
        <v>11</v>
      </c>
    </row>
    <row r="1539" spans="1:4" s="969" customFormat="1" ht="11.25" customHeight="1" x14ac:dyDescent="0.2">
      <c r="A1539" s="1256" t="s">
        <v>3790</v>
      </c>
      <c r="B1539" s="978">
        <v>190</v>
      </c>
      <c r="C1539" s="978">
        <v>190</v>
      </c>
      <c r="D1539" s="965" t="s">
        <v>567</v>
      </c>
    </row>
    <row r="1540" spans="1:4" s="969" customFormat="1" ht="11.25" customHeight="1" x14ac:dyDescent="0.2">
      <c r="A1540" s="1256"/>
      <c r="B1540" s="978">
        <v>190</v>
      </c>
      <c r="C1540" s="978">
        <v>190</v>
      </c>
      <c r="D1540" s="965" t="s">
        <v>11</v>
      </c>
    </row>
    <row r="1541" spans="1:4" s="969" customFormat="1" ht="11.25" customHeight="1" x14ac:dyDescent="0.2">
      <c r="A1541" s="1257" t="s">
        <v>4383</v>
      </c>
      <c r="B1541" s="977">
        <v>350</v>
      </c>
      <c r="C1541" s="977">
        <v>350</v>
      </c>
      <c r="D1541" s="964" t="s">
        <v>2110</v>
      </c>
    </row>
    <row r="1542" spans="1:4" s="969" customFormat="1" ht="11.25" customHeight="1" x14ac:dyDescent="0.2">
      <c r="A1542" s="1258"/>
      <c r="B1542" s="979">
        <v>350</v>
      </c>
      <c r="C1542" s="979">
        <v>350</v>
      </c>
      <c r="D1542" s="966" t="s">
        <v>11</v>
      </c>
    </row>
    <row r="1543" spans="1:4" s="969" customFormat="1" ht="11.25" customHeight="1" x14ac:dyDescent="0.2">
      <c r="A1543" s="1256" t="s">
        <v>3791</v>
      </c>
      <c r="B1543" s="978">
        <v>100</v>
      </c>
      <c r="C1543" s="978">
        <v>100</v>
      </c>
      <c r="D1543" s="965" t="s">
        <v>567</v>
      </c>
    </row>
    <row r="1544" spans="1:4" s="969" customFormat="1" ht="11.25" customHeight="1" x14ac:dyDescent="0.2">
      <c r="A1544" s="1256"/>
      <c r="B1544" s="978">
        <v>100</v>
      </c>
      <c r="C1544" s="978">
        <v>100</v>
      </c>
      <c r="D1544" s="965" t="s">
        <v>11</v>
      </c>
    </row>
    <row r="1545" spans="1:4" s="969" customFormat="1" ht="11.25" customHeight="1" x14ac:dyDescent="0.2">
      <c r="A1545" s="1257" t="s">
        <v>3792</v>
      </c>
      <c r="B1545" s="977">
        <v>100</v>
      </c>
      <c r="C1545" s="977">
        <v>100</v>
      </c>
      <c r="D1545" s="964" t="s">
        <v>567</v>
      </c>
    </row>
    <row r="1546" spans="1:4" s="969" customFormat="1" ht="11.25" customHeight="1" x14ac:dyDescent="0.2">
      <c r="A1546" s="1258"/>
      <c r="B1546" s="979">
        <v>100</v>
      </c>
      <c r="C1546" s="979">
        <v>100</v>
      </c>
      <c r="D1546" s="966" t="s">
        <v>11</v>
      </c>
    </row>
    <row r="1547" spans="1:4" s="969" customFormat="1" ht="11.25" customHeight="1" x14ac:dyDescent="0.2">
      <c r="A1547" s="1256" t="s">
        <v>4384</v>
      </c>
      <c r="B1547" s="978">
        <v>165</v>
      </c>
      <c r="C1547" s="978">
        <v>165</v>
      </c>
      <c r="D1547" s="965" t="s">
        <v>2110</v>
      </c>
    </row>
    <row r="1548" spans="1:4" s="969" customFormat="1" ht="11.25" customHeight="1" x14ac:dyDescent="0.2">
      <c r="A1548" s="1256"/>
      <c r="B1548" s="978">
        <v>165</v>
      </c>
      <c r="C1548" s="978">
        <v>165</v>
      </c>
      <c r="D1548" s="965" t="s">
        <v>11</v>
      </c>
    </row>
    <row r="1549" spans="1:4" s="969" customFormat="1" ht="11.25" customHeight="1" x14ac:dyDescent="0.2">
      <c r="A1549" s="1257" t="s">
        <v>3793</v>
      </c>
      <c r="B1549" s="977">
        <v>200</v>
      </c>
      <c r="C1549" s="977">
        <v>200</v>
      </c>
      <c r="D1549" s="964" t="s">
        <v>567</v>
      </c>
    </row>
    <row r="1550" spans="1:4" s="969" customFormat="1" ht="11.25" customHeight="1" x14ac:dyDescent="0.2">
      <c r="A1550" s="1258"/>
      <c r="B1550" s="979">
        <v>200</v>
      </c>
      <c r="C1550" s="979">
        <v>200</v>
      </c>
      <c r="D1550" s="966" t="s">
        <v>11</v>
      </c>
    </row>
    <row r="1551" spans="1:4" s="969" customFormat="1" ht="11.25" customHeight="1" x14ac:dyDescent="0.2">
      <c r="A1551" s="1256" t="s">
        <v>3794</v>
      </c>
      <c r="B1551" s="978">
        <v>190</v>
      </c>
      <c r="C1551" s="978">
        <v>190</v>
      </c>
      <c r="D1551" s="965" t="s">
        <v>567</v>
      </c>
    </row>
    <row r="1552" spans="1:4" s="969" customFormat="1" ht="11.25" customHeight="1" x14ac:dyDescent="0.2">
      <c r="A1552" s="1256"/>
      <c r="B1552" s="978">
        <v>190</v>
      </c>
      <c r="C1552" s="978">
        <v>190</v>
      </c>
      <c r="D1552" s="965" t="s">
        <v>11</v>
      </c>
    </row>
    <row r="1553" spans="1:4" s="969" customFormat="1" ht="11.25" customHeight="1" x14ac:dyDescent="0.2">
      <c r="A1553" s="1257" t="s">
        <v>3795</v>
      </c>
      <c r="B1553" s="977">
        <v>200</v>
      </c>
      <c r="C1553" s="977">
        <v>200</v>
      </c>
      <c r="D1553" s="964" t="s">
        <v>567</v>
      </c>
    </row>
    <row r="1554" spans="1:4" s="969" customFormat="1" ht="11.25" customHeight="1" x14ac:dyDescent="0.2">
      <c r="A1554" s="1258"/>
      <c r="B1554" s="979">
        <v>200</v>
      </c>
      <c r="C1554" s="979">
        <v>200</v>
      </c>
      <c r="D1554" s="966" t="s">
        <v>11</v>
      </c>
    </row>
    <row r="1555" spans="1:4" s="969" customFormat="1" ht="11.25" customHeight="1" x14ac:dyDescent="0.2">
      <c r="A1555" s="1256" t="s">
        <v>4385</v>
      </c>
      <c r="B1555" s="978">
        <v>200</v>
      </c>
      <c r="C1555" s="978">
        <v>200</v>
      </c>
      <c r="D1555" s="965" t="s">
        <v>2110</v>
      </c>
    </row>
    <row r="1556" spans="1:4" s="969" customFormat="1" ht="11.25" customHeight="1" x14ac:dyDescent="0.2">
      <c r="A1556" s="1256"/>
      <c r="B1556" s="978">
        <v>200</v>
      </c>
      <c r="C1556" s="978">
        <v>200</v>
      </c>
      <c r="D1556" s="965" t="s">
        <v>11</v>
      </c>
    </row>
    <row r="1557" spans="1:4" s="969" customFormat="1" ht="11.25" customHeight="1" x14ac:dyDescent="0.2">
      <c r="A1557" s="1257" t="s">
        <v>4386</v>
      </c>
      <c r="B1557" s="977">
        <v>350</v>
      </c>
      <c r="C1557" s="977">
        <v>350</v>
      </c>
      <c r="D1557" s="964" t="s">
        <v>2110</v>
      </c>
    </row>
    <row r="1558" spans="1:4" s="969" customFormat="1" ht="11.25" customHeight="1" x14ac:dyDescent="0.2">
      <c r="A1558" s="1258"/>
      <c r="B1558" s="979">
        <v>350</v>
      </c>
      <c r="C1558" s="979">
        <v>350</v>
      </c>
      <c r="D1558" s="966" t="s">
        <v>11</v>
      </c>
    </row>
    <row r="1559" spans="1:4" s="969" customFormat="1" ht="11.25" customHeight="1" x14ac:dyDescent="0.2">
      <c r="A1559" s="1256" t="s">
        <v>4387</v>
      </c>
      <c r="B1559" s="978">
        <v>250</v>
      </c>
      <c r="C1559" s="978">
        <v>250</v>
      </c>
      <c r="D1559" s="965" t="s">
        <v>2110</v>
      </c>
    </row>
    <row r="1560" spans="1:4" s="969" customFormat="1" ht="11.25" customHeight="1" x14ac:dyDescent="0.2">
      <c r="A1560" s="1256"/>
      <c r="B1560" s="978">
        <v>250</v>
      </c>
      <c r="C1560" s="978">
        <v>250</v>
      </c>
      <c r="D1560" s="965" t="s">
        <v>11</v>
      </c>
    </row>
    <row r="1561" spans="1:4" s="969" customFormat="1" ht="11.25" customHeight="1" x14ac:dyDescent="0.2">
      <c r="A1561" s="1257" t="s">
        <v>4388</v>
      </c>
      <c r="B1561" s="977">
        <v>175</v>
      </c>
      <c r="C1561" s="977">
        <v>175</v>
      </c>
      <c r="D1561" s="964" t="s">
        <v>2110</v>
      </c>
    </row>
    <row r="1562" spans="1:4" s="969" customFormat="1" ht="11.25" customHeight="1" x14ac:dyDescent="0.2">
      <c r="A1562" s="1258"/>
      <c r="B1562" s="979">
        <v>175</v>
      </c>
      <c r="C1562" s="979">
        <v>175</v>
      </c>
      <c r="D1562" s="966" t="s">
        <v>11</v>
      </c>
    </row>
    <row r="1563" spans="1:4" s="969" customFormat="1" ht="11.25" customHeight="1" x14ac:dyDescent="0.2">
      <c r="A1563" s="1256" t="s">
        <v>4389</v>
      </c>
      <c r="B1563" s="978">
        <v>350</v>
      </c>
      <c r="C1563" s="978">
        <v>350</v>
      </c>
      <c r="D1563" s="965" t="s">
        <v>2110</v>
      </c>
    </row>
    <row r="1564" spans="1:4" s="969" customFormat="1" ht="11.25" customHeight="1" x14ac:dyDescent="0.2">
      <c r="A1564" s="1256"/>
      <c r="B1564" s="978">
        <v>85</v>
      </c>
      <c r="C1564" s="978">
        <v>85</v>
      </c>
      <c r="D1564" s="965" t="s">
        <v>2116</v>
      </c>
    </row>
    <row r="1565" spans="1:4" s="969" customFormat="1" ht="11.25" customHeight="1" x14ac:dyDescent="0.2">
      <c r="A1565" s="1256"/>
      <c r="B1565" s="978">
        <v>435</v>
      </c>
      <c r="C1565" s="978">
        <v>435</v>
      </c>
      <c r="D1565" s="965" t="s">
        <v>11</v>
      </c>
    </row>
    <row r="1566" spans="1:4" s="969" customFormat="1" ht="11.25" customHeight="1" x14ac:dyDescent="0.2">
      <c r="A1566" s="1257" t="s">
        <v>3796</v>
      </c>
      <c r="B1566" s="977">
        <v>200</v>
      </c>
      <c r="C1566" s="977">
        <v>200</v>
      </c>
      <c r="D1566" s="964" t="s">
        <v>567</v>
      </c>
    </row>
    <row r="1567" spans="1:4" s="969" customFormat="1" ht="11.25" customHeight="1" x14ac:dyDescent="0.2">
      <c r="A1567" s="1258"/>
      <c r="B1567" s="979">
        <v>200</v>
      </c>
      <c r="C1567" s="979">
        <v>200</v>
      </c>
      <c r="D1567" s="966" t="s">
        <v>11</v>
      </c>
    </row>
    <row r="1568" spans="1:4" s="969" customFormat="1" ht="11.25" customHeight="1" x14ac:dyDescent="0.2">
      <c r="A1568" s="1256" t="s">
        <v>3196</v>
      </c>
      <c r="B1568" s="978">
        <v>199</v>
      </c>
      <c r="C1568" s="978">
        <v>199</v>
      </c>
      <c r="D1568" s="965" t="s">
        <v>2110</v>
      </c>
    </row>
    <row r="1569" spans="1:4" s="969" customFormat="1" ht="11.25" customHeight="1" x14ac:dyDescent="0.2">
      <c r="A1569" s="1256"/>
      <c r="B1569" s="978">
        <v>199</v>
      </c>
      <c r="C1569" s="978">
        <v>199</v>
      </c>
      <c r="D1569" s="965" t="s">
        <v>11</v>
      </c>
    </row>
    <row r="1570" spans="1:4" s="969" customFormat="1" ht="11.25" customHeight="1" x14ac:dyDescent="0.2">
      <c r="A1570" s="1257" t="s">
        <v>4390</v>
      </c>
      <c r="B1570" s="977">
        <v>325</v>
      </c>
      <c r="C1570" s="977">
        <v>307.79000000000002</v>
      </c>
      <c r="D1570" s="964" t="s">
        <v>2110</v>
      </c>
    </row>
    <row r="1571" spans="1:4" s="969" customFormat="1" ht="11.25" customHeight="1" x14ac:dyDescent="0.2">
      <c r="A1571" s="1258"/>
      <c r="B1571" s="979">
        <v>325</v>
      </c>
      <c r="C1571" s="979">
        <v>307.79000000000002</v>
      </c>
      <c r="D1571" s="966" t="s">
        <v>11</v>
      </c>
    </row>
    <row r="1572" spans="1:4" s="969" customFormat="1" ht="11.25" customHeight="1" x14ac:dyDescent="0.2">
      <c r="A1572" s="1256" t="s">
        <v>4391</v>
      </c>
      <c r="B1572" s="978">
        <v>40</v>
      </c>
      <c r="C1572" s="978">
        <v>40</v>
      </c>
      <c r="D1572" s="965" t="s">
        <v>2116</v>
      </c>
    </row>
    <row r="1573" spans="1:4" s="969" customFormat="1" ht="11.25" customHeight="1" x14ac:dyDescent="0.2">
      <c r="A1573" s="1256"/>
      <c r="B1573" s="978">
        <v>40</v>
      </c>
      <c r="C1573" s="978">
        <v>40</v>
      </c>
      <c r="D1573" s="965" t="s">
        <v>11</v>
      </c>
    </row>
    <row r="1574" spans="1:4" s="969" customFormat="1" ht="11.25" customHeight="1" x14ac:dyDescent="0.2">
      <c r="A1574" s="1257" t="s">
        <v>4392</v>
      </c>
      <c r="B1574" s="977">
        <v>350</v>
      </c>
      <c r="C1574" s="977">
        <v>350</v>
      </c>
      <c r="D1574" s="964" t="s">
        <v>2110</v>
      </c>
    </row>
    <row r="1575" spans="1:4" s="969" customFormat="1" ht="11.25" customHeight="1" x14ac:dyDescent="0.2">
      <c r="A1575" s="1258"/>
      <c r="B1575" s="979">
        <v>350</v>
      </c>
      <c r="C1575" s="979">
        <v>350</v>
      </c>
      <c r="D1575" s="966" t="s">
        <v>11</v>
      </c>
    </row>
    <row r="1576" spans="1:4" s="969" customFormat="1" ht="11.25" customHeight="1" x14ac:dyDescent="0.2">
      <c r="A1576" s="1256" t="s">
        <v>3797</v>
      </c>
      <c r="B1576" s="978">
        <v>120</v>
      </c>
      <c r="C1576" s="978">
        <v>120</v>
      </c>
      <c r="D1576" s="965" t="s">
        <v>567</v>
      </c>
    </row>
    <row r="1577" spans="1:4" s="969" customFormat="1" ht="11.25" customHeight="1" x14ac:dyDescent="0.2">
      <c r="A1577" s="1256"/>
      <c r="B1577" s="978">
        <v>120</v>
      </c>
      <c r="C1577" s="978">
        <v>120</v>
      </c>
      <c r="D1577" s="965" t="s">
        <v>11</v>
      </c>
    </row>
    <row r="1578" spans="1:4" s="969" customFormat="1" ht="11.25" customHeight="1" x14ac:dyDescent="0.2">
      <c r="A1578" s="1257" t="s">
        <v>3798</v>
      </c>
      <c r="B1578" s="977">
        <v>50</v>
      </c>
      <c r="C1578" s="977">
        <v>50</v>
      </c>
      <c r="D1578" s="964" t="s">
        <v>567</v>
      </c>
    </row>
    <row r="1579" spans="1:4" s="969" customFormat="1" ht="11.25" customHeight="1" x14ac:dyDescent="0.2">
      <c r="A1579" s="1258"/>
      <c r="B1579" s="979">
        <v>50</v>
      </c>
      <c r="C1579" s="979">
        <v>50</v>
      </c>
      <c r="D1579" s="966" t="s">
        <v>11</v>
      </c>
    </row>
    <row r="1580" spans="1:4" s="969" customFormat="1" ht="11.25" customHeight="1" x14ac:dyDescent="0.2">
      <c r="A1580" s="1256" t="s">
        <v>3799</v>
      </c>
      <c r="B1580" s="978">
        <v>100</v>
      </c>
      <c r="C1580" s="978">
        <v>100</v>
      </c>
      <c r="D1580" s="965" t="s">
        <v>567</v>
      </c>
    </row>
    <row r="1581" spans="1:4" s="969" customFormat="1" ht="11.25" customHeight="1" x14ac:dyDescent="0.2">
      <c r="A1581" s="1256"/>
      <c r="B1581" s="978">
        <v>100</v>
      </c>
      <c r="C1581" s="978">
        <v>100</v>
      </c>
      <c r="D1581" s="965" t="s">
        <v>11</v>
      </c>
    </row>
    <row r="1582" spans="1:4" s="969" customFormat="1" ht="11.25" customHeight="1" x14ac:dyDescent="0.2">
      <c r="A1582" s="1257" t="s">
        <v>4393</v>
      </c>
      <c r="B1582" s="977">
        <v>137.1</v>
      </c>
      <c r="C1582" s="977">
        <v>137.1</v>
      </c>
      <c r="D1582" s="964" t="s">
        <v>2110</v>
      </c>
    </row>
    <row r="1583" spans="1:4" s="969" customFormat="1" ht="11.25" customHeight="1" x14ac:dyDescent="0.2">
      <c r="A1583" s="1258"/>
      <c r="B1583" s="979">
        <v>137.1</v>
      </c>
      <c r="C1583" s="979">
        <v>137.1</v>
      </c>
      <c r="D1583" s="966" t="s">
        <v>11</v>
      </c>
    </row>
    <row r="1584" spans="1:4" s="969" customFormat="1" ht="11.25" customHeight="1" x14ac:dyDescent="0.2">
      <c r="A1584" s="1256" t="s">
        <v>4394</v>
      </c>
      <c r="B1584" s="978">
        <v>350</v>
      </c>
      <c r="C1584" s="978">
        <v>350</v>
      </c>
      <c r="D1584" s="965" t="s">
        <v>2110</v>
      </c>
    </row>
    <row r="1585" spans="1:4" s="969" customFormat="1" ht="11.25" customHeight="1" x14ac:dyDescent="0.2">
      <c r="A1585" s="1256"/>
      <c r="B1585" s="978">
        <v>350</v>
      </c>
      <c r="C1585" s="978">
        <v>350</v>
      </c>
      <c r="D1585" s="965" t="s">
        <v>11</v>
      </c>
    </row>
    <row r="1586" spans="1:4" s="969" customFormat="1" ht="11.25" customHeight="1" x14ac:dyDescent="0.2">
      <c r="A1586" s="1257" t="s">
        <v>3197</v>
      </c>
      <c r="B1586" s="977">
        <v>300</v>
      </c>
      <c r="C1586" s="977">
        <v>300</v>
      </c>
      <c r="D1586" s="964" t="s">
        <v>2110</v>
      </c>
    </row>
    <row r="1587" spans="1:4" s="969" customFormat="1" ht="11.25" customHeight="1" x14ac:dyDescent="0.2">
      <c r="A1587" s="1258"/>
      <c r="B1587" s="979">
        <v>300</v>
      </c>
      <c r="C1587" s="979">
        <v>300</v>
      </c>
      <c r="D1587" s="966" t="s">
        <v>11</v>
      </c>
    </row>
    <row r="1588" spans="1:4" s="969" customFormat="1" ht="11.25" customHeight="1" x14ac:dyDescent="0.2">
      <c r="A1588" s="1256" t="s">
        <v>3800</v>
      </c>
      <c r="B1588" s="978">
        <v>30</v>
      </c>
      <c r="C1588" s="978">
        <v>30</v>
      </c>
      <c r="D1588" s="965" t="s">
        <v>567</v>
      </c>
    </row>
    <row r="1589" spans="1:4" s="969" customFormat="1" ht="11.25" customHeight="1" x14ac:dyDescent="0.2">
      <c r="A1589" s="1256"/>
      <c r="B1589" s="978">
        <v>30</v>
      </c>
      <c r="C1589" s="978">
        <v>30</v>
      </c>
      <c r="D1589" s="965" t="s">
        <v>11</v>
      </c>
    </row>
    <row r="1590" spans="1:4" s="969" customFormat="1" ht="11.25" customHeight="1" x14ac:dyDescent="0.2">
      <c r="A1590" s="1257" t="s">
        <v>3801</v>
      </c>
      <c r="B1590" s="977">
        <v>200</v>
      </c>
      <c r="C1590" s="977">
        <v>200</v>
      </c>
      <c r="D1590" s="964" t="s">
        <v>567</v>
      </c>
    </row>
    <row r="1591" spans="1:4" s="969" customFormat="1" ht="11.25" customHeight="1" x14ac:dyDescent="0.2">
      <c r="A1591" s="1258"/>
      <c r="B1591" s="979">
        <v>200</v>
      </c>
      <c r="C1591" s="979">
        <v>200</v>
      </c>
      <c r="D1591" s="966" t="s">
        <v>11</v>
      </c>
    </row>
    <row r="1592" spans="1:4" s="969" customFormat="1" ht="11.25" customHeight="1" x14ac:dyDescent="0.2">
      <c r="A1592" s="1256" t="s">
        <v>3802</v>
      </c>
      <c r="B1592" s="978">
        <v>350</v>
      </c>
      <c r="C1592" s="978">
        <v>239.5</v>
      </c>
      <c r="D1592" s="965" t="s">
        <v>2110</v>
      </c>
    </row>
    <row r="1593" spans="1:4" s="969" customFormat="1" ht="11.25" customHeight="1" x14ac:dyDescent="0.2">
      <c r="A1593" s="1256"/>
      <c r="B1593" s="978">
        <v>199</v>
      </c>
      <c r="C1593" s="978">
        <v>199</v>
      </c>
      <c r="D1593" s="965" t="s">
        <v>567</v>
      </c>
    </row>
    <row r="1594" spans="1:4" s="969" customFormat="1" ht="11.25" customHeight="1" x14ac:dyDescent="0.2">
      <c r="A1594" s="1256"/>
      <c r="B1594" s="978">
        <v>549</v>
      </c>
      <c r="C1594" s="978">
        <v>438.5</v>
      </c>
      <c r="D1594" s="965" t="s">
        <v>11</v>
      </c>
    </row>
    <row r="1595" spans="1:4" s="969" customFormat="1" ht="11.25" customHeight="1" x14ac:dyDescent="0.2">
      <c r="A1595" s="1257" t="s">
        <v>3803</v>
      </c>
      <c r="B1595" s="977">
        <v>80</v>
      </c>
      <c r="C1595" s="977">
        <v>80</v>
      </c>
      <c r="D1595" s="964" t="s">
        <v>567</v>
      </c>
    </row>
    <row r="1596" spans="1:4" s="969" customFormat="1" ht="11.25" customHeight="1" x14ac:dyDescent="0.2">
      <c r="A1596" s="1258"/>
      <c r="B1596" s="979">
        <v>80</v>
      </c>
      <c r="C1596" s="979">
        <v>80</v>
      </c>
      <c r="D1596" s="966" t="s">
        <v>11</v>
      </c>
    </row>
    <row r="1597" spans="1:4" s="969" customFormat="1" ht="11.25" customHeight="1" x14ac:dyDescent="0.2">
      <c r="A1597" s="1256" t="s">
        <v>3804</v>
      </c>
      <c r="B1597" s="978">
        <v>200</v>
      </c>
      <c r="C1597" s="978">
        <v>200</v>
      </c>
      <c r="D1597" s="965" t="s">
        <v>567</v>
      </c>
    </row>
    <row r="1598" spans="1:4" s="969" customFormat="1" ht="11.25" customHeight="1" x14ac:dyDescent="0.2">
      <c r="A1598" s="1256"/>
      <c r="B1598" s="978">
        <v>200</v>
      </c>
      <c r="C1598" s="978">
        <v>200</v>
      </c>
      <c r="D1598" s="965" t="s">
        <v>11</v>
      </c>
    </row>
    <row r="1599" spans="1:4" s="969" customFormat="1" ht="11.25" customHeight="1" x14ac:dyDescent="0.2">
      <c r="A1599" s="1257" t="s">
        <v>3805</v>
      </c>
      <c r="B1599" s="977">
        <v>160</v>
      </c>
      <c r="C1599" s="977">
        <v>160</v>
      </c>
      <c r="D1599" s="964" t="s">
        <v>567</v>
      </c>
    </row>
    <row r="1600" spans="1:4" s="969" customFormat="1" ht="11.25" customHeight="1" x14ac:dyDescent="0.2">
      <c r="A1600" s="1258"/>
      <c r="B1600" s="979">
        <v>160</v>
      </c>
      <c r="C1600" s="979">
        <v>160</v>
      </c>
      <c r="D1600" s="966" t="s">
        <v>11</v>
      </c>
    </row>
    <row r="1601" spans="1:4" s="969" customFormat="1" ht="11.25" customHeight="1" x14ac:dyDescent="0.2">
      <c r="A1601" s="1256" t="s">
        <v>4395</v>
      </c>
      <c r="B1601" s="978">
        <v>350</v>
      </c>
      <c r="C1601" s="978">
        <v>350</v>
      </c>
      <c r="D1601" s="965" t="s">
        <v>2110</v>
      </c>
    </row>
    <row r="1602" spans="1:4" s="969" customFormat="1" ht="11.25" customHeight="1" x14ac:dyDescent="0.2">
      <c r="A1602" s="1256"/>
      <c r="B1602" s="978">
        <v>350</v>
      </c>
      <c r="C1602" s="978">
        <v>350</v>
      </c>
      <c r="D1602" s="965" t="s">
        <v>11</v>
      </c>
    </row>
    <row r="1603" spans="1:4" s="969" customFormat="1" ht="11.25" customHeight="1" x14ac:dyDescent="0.2">
      <c r="A1603" s="1257" t="s">
        <v>3806</v>
      </c>
      <c r="B1603" s="977">
        <v>100</v>
      </c>
      <c r="C1603" s="977">
        <v>100</v>
      </c>
      <c r="D1603" s="964" t="s">
        <v>567</v>
      </c>
    </row>
    <row r="1604" spans="1:4" s="969" customFormat="1" ht="11.25" customHeight="1" x14ac:dyDescent="0.2">
      <c r="A1604" s="1258"/>
      <c r="B1604" s="979">
        <v>100</v>
      </c>
      <c r="C1604" s="979">
        <v>100</v>
      </c>
      <c r="D1604" s="966" t="s">
        <v>11</v>
      </c>
    </row>
    <row r="1605" spans="1:4" s="969" customFormat="1" ht="11.25" customHeight="1" x14ac:dyDescent="0.2">
      <c r="A1605" s="1256" t="s">
        <v>4396</v>
      </c>
      <c r="B1605" s="978">
        <v>350</v>
      </c>
      <c r="C1605" s="978">
        <v>350</v>
      </c>
      <c r="D1605" s="965" t="s">
        <v>2110</v>
      </c>
    </row>
    <row r="1606" spans="1:4" s="969" customFormat="1" ht="11.25" customHeight="1" x14ac:dyDescent="0.2">
      <c r="A1606" s="1256"/>
      <c r="B1606" s="978">
        <v>350</v>
      </c>
      <c r="C1606" s="978">
        <v>350</v>
      </c>
      <c r="D1606" s="965" t="s">
        <v>11</v>
      </c>
    </row>
    <row r="1607" spans="1:4" s="969" customFormat="1" ht="11.25" customHeight="1" x14ac:dyDescent="0.2">
      <c r="A1607" s="1257" t="s">
        <v>4397</v>
      </c>
      <c r="B1607" s="977">
        <v>350</v>
      </c>
      <c r="C1607" s="977">
        <v>350</v>
      </c>
      <c r="D1607" s="964" t="s">
        <v>2110</v>
      </c>
    </row>
    <row r="1608" spans="1:4" s="969" customFormat="1" ht="11.25" customHeight="1" x14ac:dyDescent="0.2">
      <c r="A1608" s="1258"/>
      <c r="B1608" s="979">
        <v>350</v>
      </c>
      <c r="C1608" s="979">
        <v>350</v>
      </c>
      <c r="D1608" s="966" t="s">
        <v>11</v>
      </c>
    </row>
    <row r="1609" spans="1:4" s="969" customFormat="1" ht="11.25" customHeight="1" x14ac:dyDescent="0.2">
      <c r="A1609" s="1256" t="s">
        <v>3807</v>
      </c>
      <c r="B1609" s="978">
        <v>100</v>
      </c>
      <c r="C1609" s="978">
        <v>100</v>
      </c>
      <c r="D1609" s="965" t="s">
        <v>567</v>
      </c>
    </row>
    <row r="1610" spans="1:4" s="969" customFormat="1" ht="11.25" customHeight="1" x14ac:dyDescent="0.2">
      <c r="A1610" s="1256"/>
      <c r="B1610" s="978">
        <v>100</v>
      </c>
      <c r="C1610" s="978">
        <v>100</v>
      </c>
      <c r="D1610" s="965" t="s">
        <v>11</v>
      </c>
    </row>
    <row r="1611" spans="1:4" s="969" customFormat="1" ht="11.25" customHeight="1" x14ac:dyDescent="0.2">
      <c r="A1611" s="1257" t="s">
        <v>3198</v>
      </c>
      <c r="B1611" s="977">
        <v>78</v>
      </c>
      <c r="C1611" s="977">
        <v>75.5</v>
      </c>
      <c r="D1611" s="964" t="s">
        <v>2933</v>
      </c>
    </row>
    <row r="1612" spans="1:4" s="969" customFormat="1" ht="11.25" customHeight="1" x14ac:dyDescent="0.2">
      <c r="A1612" s="1256"/>
      <c r="B1612" s="978">
        <v>300</v>
      </c>
      <c r="C1612" s="978">
        <v>296.31099999999998</v>
      </c>
      <c r="D1612" s="965" t="s">
        <v>2124</v>
      </c>
    </row>
    <row r="1613" spans="1:4" s="969" customFormat="1" ht="11.25" customHeight="1" x14ac:dyDescent="0.2">
      <c r="A1613" s="1258"/>
      <c r="B1613" s="979">
        <v>378</v>
      </c>
      <c r="C1613" s="979">
        <v>371.81099999999998</v>
      </c>
      <c r="D1613" s="966" t="s">
        <v>11</v>
      </c>
    </row>
    <row r="1614" spans="1:4" s="969" customFormat="1" ht="11.25" customHeight="1" x14ac:dyDescent="0.2">
      <c r="A1614" s="1256" t="s">
        <v>3828</v>
      </c>
      <c r="B1614" s="978">
        <v>40</v>
      </c>
      <c r="C1614" s="978">
        <v>40</v>
      </c>
      <c r="D1614" s="965" t="s">
        <v>570</v>
      </c>
    </row>
    <row r="1615" spans="1:4" s="969" customFormat="1" ht="11.25" customHeight="1" x14ac:dyDescent="0.2">
      <c r="A1615" s="1256"/>
      <c r="B1615" s="978">
        <v>40</v>
      </c>
      <c r="C1615" s="978">
        <v>40</v>
      </c>
      <c r="D1615" s="965" t="s">
        <v>11</v>
      </c>
    </row>
    <row r="1616" spans="1:4" s="969" customFormat="1" ht="11.25" customHeight="1" x14ac:dyDescent="0.2">
      <c r="A1616" s="1257" t="s">
        <v>3829</v>
      </c>
      <c r="B1616" s="977">
        <v>70</v>
      </c>
      <c r="C1616" s="977">
        <v>70</v>
      </c>
      <c r="D1616" s="964" t="s">
        <v>570</v>
      </c>
    </row>
    <row r="1617" spans="1:4" s="969" customFormat="1" ht="11.25" customHeight="1" x14ac:dyDescent="0.2">
      <c r="A1617" s="1258"/>
      <c r="B1617" s="979">
        <v>70</v>
      </c>
      <c r="C1617" s="979">
        <v>70</v>
      </c>
      <c r="D1617" s="966" t="s">
        <v>11</v>
      </c>
    </row>
    <row r="1618" spans="1:4" s="969" customFormat="1" ht="21" x14ac:dyDescent="0.2">
      <c r="A1618" s="1256" t="s">
        <v>3199</v>
      </c>
      <c r="B1618" s="978">
        <v>92</v>
      </c>
      <c r="C1618" s="978">
        <v>92</v>
      </c>
      <c r="D1618" s="965" t="s">
        <v>2232</v>
      </c>
    </row>
    <row r="1619" spans="1:4" s="969" customFormat="1" ht="11.25" customHeight="1" x14ac:dyDescent="0.2">
      <c r="A1619" s="1256"/>
      <c r="B1619" s="978">
        <v>1486</v>
      </c>
      <c r="C1619" s="978">
        <v>1486</v>
      </c>
      <c r="D1619" s="965" t="s">
        <v>2108</v>
      </c>
    </row>
    <row r="1620" spans="1:4" s="969" customFormat="1" ht="11.25" customHeight="1" x14ac:dyDescent="0.2">
      <c r="A1620" s="1256"/>
      <c r="B1620" s="978">
        <v>1578</v>
      </c>
      <c r="C1620" s="978">
        <v>1578</v>
      </c>
      <c r="D1620" s="965" t="s">
        <v>11</v>
      </c>
    </row>
    <row r="1621" spans="1:4" s="969" customFormat="1" ht="21" x14ac:dyDescent="0.2">
      <c r="A1621" s="1257" t="s">
        <v>3200</v>
      </c>
      <c r="B1621" s="977">
        <v>90</v>
      </c>
      <c r="C1621" s="977">
        <v>30</v>
      </c>
      <c r="D1621" s="964" t="s">
        <v>2118</v>
      </c>
    </row>
    <row r="1622" spans="1:4" s="969" customFormat="1" ht="11.25" customHeight="1" x14ac:dyDescent="0.2">
      <c r="A1622" s="1258"/>
      <c r="B1622" s="979">
        <v>90</v>
      </c>
      <c r="C1622" s="979">
        <v>30</v>
      </c>
      <c r="D1622" s="966" t="s">
        <v>11</v>
      </c>
    </row>
    <row r="1623" spans="1:4" s="969" customFormat="1" ht="11.25" customHeight="1" x14ac:dyDescent="0.2">
      <c r="A1623" s="1256" t="s">
        <v>4398</v>
      </c>
      <c r="B1623" s="978">
        <v>195.4</v>
      </c>
      <c r="C1623" s="978">
        <v>0</v>
      </c>
      <c r="D1623" s="965" t="s">
        <v>2110</v>
      </c>
    </row>
    <row r="1624" spans="1:4" s="969" customFormat="1" ht="11.25" customHeight="1" x14ac:dyDescent="0.2">
      <c r="A1624" s="1256"/>
      <c r="B1624" s="978">
        <v>1500</v>
      </c>
      <c r="C1624" s="978">
        <v>1500</v>
      </c>
      <c r="D1624" s="965" t="s">
        <v>4399</v>
      </c>
    </row>
    <row r="1625" spans="1:4" s="969" customFormat="1" ht="11.25" customHeight="1" x14ac:dyDescent="0.2">
      <c r="A1625" s="1256"/>
      <c r="B1625" s="978">
        <v>477.04</v>
      </c>
      <c r="C1625" s="978">
        <v>404.75100000000003</v>
      </c>
      <c r="D1625" s="965" t="s">
        <v>4028</v>
      </c>
    </row>
    <row r="1626" spans="1:4" s="969" customFormat="1" ht="11.25" customHeight="1" x14ac:dyDescent="0.2">
      <c r="A1626" s="1256"/>
      <c r="B1626" s="978">
        <v>2172.44</v>
      </c>
      <c r="C1626" s="978">
        <v>1904.751</v>
      </c>
      <c r="D1626" s="965" t="s">
        <v>11</v>
      </c>
    </row>
    <row r="1627" spans="1:4" s="969" customFormat="1" ht="11.25" customHeight="1" x14ac:dyDescent="0.2">
      <c r="A1627" s="1257" t="s">
        <v>3932</v>
      </c>
      <c r="B1627" s="977">
        <v>40</v>
      </c>
      <c r="C1627" s="977">
        <v>39.808999999999997</v>
      </c>
      <c r="D1627" s="964" t="s">
        <v>4400</v>
      </c>
    </row>
    <row r="1628" spans="1:4" s="969" customFormat="1" ht="11.25" customHeight="1" x14ac:dyDescent="0.2">
      <c r="A1628" s="1258"/>
      <c r="B1628" s="979">
        <v>40</v>
      </c>
      <c r="C1628" s="979">
        <v>39.808999999999997</v>
      </c>
      <c r="D1628" s="966" t="s">
        <v>11</v>
      </c>
    </row>
    <row r="1629" spans="1:4" s="969" customFormat="1" ht="21" x14ac:dyDescent="0.2">
      <c r="A1629" s="1257" t="s">
        <v>5013</v>
      </c>
      <c r="B1629" s="977">
        <v>40</v>
      </c>
      <c r="C1629" s="977">
        <v>40</v>
      </c>
      <c r="D1629" s="964" t="s">
        <v>2118</v>
      </c>
    </row>
    <row r="1630" spans="1:4" s="969" customFormat="1" ht="11.25" customHeight="1" x14ac:dyDescent="0.2">
      <c r="A1630" s="1258"/>
      <c r="B1630" s="979">
        <v>40</v>
      </c>
      <c r="C1630" s="979">
        <v>40</v>
      </c>
      <c r="D1630" s="966" t="s">
        <v>11</v>
      </c>
    </row>
    <row r="1631" spans="1:4" s="969" customFormat="1" ht="21" x14ac:dyDescent="0.2">
      <c r="A1631" s="1256" t="s">
        <v>4401</v>
      </c>
      <c r="B1631" s="978">
        <v>30</v>
      </c>
      <c r="C1631" s="978">
        <v>30</v>
      </c>
      <c r="D1631" s="965" t="s">
        <v>4229</v>
      </c>
    </row>
    <row r="1632" spans="1:4" s="969" customFormat="1" ht="11.25" customHeight="1" x14ac:dyDescent="0.2">
      <c r="A1632" s="1256"/>
      <c r="B1632" s="978">
        <v>30</v>
      </c>
      <c r="C1632" s="978">
        <v>30</v>
      </c>
      <c r="D1632" s="965" t="s">
        <v>11</v>
      </c>
    </row>
    <row r="1633" spans="1:4" s="969" customFormat="1" ht="11.25" customHeight="1" x14ac:dyDescent="0.2">
      <c r="A1633" s="1257" t="s">
        <v>4402</v>
      </c>
      <c r="B1633" s="977">
        <v>300</v>
      </c>
      <c r="C1633" s="977">
        <v>300</v>
      </c>
      <c r="D1633" s="964" t="s">
        <v>2124</v>
      </c>
    </row>
    <row r="1634" spans="1:4" s="969" customFormat="1" ht="11.25" customHeight="1" x14ac:dyDescent="0.2">
      <c r="A1634" s="1258"/>
      <c r="B1634" s="979">
        <v>300</v>
      </c>
      <c r="C1634" s="979">
        <v>300</v>
      </c>
      <c r="D1634" s="966" t="s">
        <v>11</v>
      </c>
    </row>
    <row r="1635" spans="1:4" s="969" customFormat="1" ht="11.25" customHeight="1" x14ac:dyDescent="0.2">
      <c r="A1635" s="1256" t="s">
        <v>583</v>
      </c>
      <c r="B1635" s="978">
        <v>30</v>
      </c>
      <c r="C1635" s="978">
        <v>30</v>
      </c>
      <c r="D1635" s="965" t="s">
        <v>593</v>
      </c>
    </row>
    <row r="1636" spans="1:4" s="969" customFormat="1" ht="11.25" customHeight="1" x14ac:dyDescent="0.2">
      <c r="A1636" s="1256"/>
      <c r="B1636" s="978">
        <v>30</v>
      </c>
      <c r="C1636" s="978">
        <v>30</v>
      </c>
      <c r="D1636" s="965" t="s">
        <v>11</v>
      </c>
    </row>
    <row r="1637" spans="1:4" s="969" customFormat="1" ht="11.25" customHeight="1" x14ac:dyDescent="0.2">
      <c r="A1637" s="1257" t="s">
        <v>3202</v>
      </c>
      <c r="B1637" s="977">
        <v>50</v>
      </c>
      <c r="C1637" s="977">
        <v>50</v>
      </c>
      <c r="D1637" s="964" t="s">
        <v>2116</v>
      </c>
    </row>
    <row r="1638" spans="1:4" s="969" customFormat="1" ht="11.25" customHeight="1" x14ac:dyDescent="0.2">
      <c r="A1638" s="1258"/>
      <c r="B1638" s="979">
        <v>50</v>
      </c>
      <c r="C1638" s="979">
        <v>50</v>
      </c>
      <c r="D1638" s="966" t="s">
        <v>11</v>
      </c>
    </row>
    <row r="1639" spans="1:4" s="969" customFormat="1" ht="11.25" customHeight="1" x14ac:dyDescent="0.2">
      <c r="A1639" s="1256" t="s">
        <v>589</v>
      </c>
      <c r="B1639" s="978">
        <v>20</v>
      </c>
      <c r="C1639" s="978">
        <v>20</v>
      </c>
      <c r="D1639" s="965" t="s">
        <v>593</v>
      </c>
    </row>
    <row r="1640" spans="1:4" s="969" customFormat="1" ht="11.25" customHeight="1" x14ac:dyDescent="0.2">
      <c r="A1640" s="1256"/>
      <c r="B1640" s="978">
        <v>20</v>
      </c>
      <c r="C1640" s="978">
        <v>20</v>
      </c>
      <c r="D1640" s="965" t="s">
        <v>11</v>
      </c>
    </row>
    <row r="1641" spans="1:4" s="969" customFormat="1" ht="11.25" customHeight="1" x14ac:dyDescent="0.2">
      <c r="A1641" s="1257" t="s">
        <v>3203</v>
      </c>
      <c r="B1641" s="977">
        <v>100</v>
      </c>
      <c r="C1641" s="977">
        <v>100</v>
      </c>
      <c r="D1641" s="964" t="s">
        <v>4235</v>
      </c>
    </row>
    <row r="1642" spans="1:4" s="969" customFormat="1" ht="11.25" customHeight="1" x14ac:dyDescent="0.2">
      <c r="A1642" s="1256"/>
      <c r="B1642" s="978">
        <v>300</v>
      </c>
      <c r="C1642" s="978">
        <v>300</v>
      </c>
      <c r="D1642" s="965" t="s">
        <v>2124</v>
      </c>
    </row>
    <row r="1643" spans="1:4" s="969" customFormat="1" ht="11.25" customHeight="1" x14ac:dyDescent="0.2">
      <c r="A1643" s="1258"/>
      <c r="B1643" s="979">
        <v>400</v>
      </c>
      <c r="C1643" s="979">
        <v>400</v>
      </c>
      <c r="D1643" s="966" t="s">
        <v>11</v>
      </c>
    </row>
    <row r="1644" spans="1:4" s="969" customFormat="1" ht="11.25" customHeight="1" x14ac:dyDescent="0.2">
      <c r="A1644" s="1256" t="s">
        <v>4403</v>
      </c>
      <c r="B1644" s="978">
        <v>79.8</v>
      </c>
      <c r="C1644" s="978">
        <v>79.8</v>
      </c>
      <c r="D1644" s="965" t="s">
        <v>2933</v>
      </c>
    </row>
    <row r="1645" spans="1:4" s="969" customFormat="1" ht="11.25" customHeight="1" x14ac:dyDescent="0.2">
      <c r="A1645" s="1256"/>
      <c r="B1645" s="978">
        <v>50</v>
      </c>
      <c r="C1645" s="978">
        <v>50</v>
      </c>
      <c r="D1645" s="965" t="s">
        <v>593</v>
      </c>
    </row>
    <row r="1646" spans="1:4" s="969" customFormat="1" ht="11.25" customHeight="1" x14ac:dyDescent="0.2">
      <c r="A1646" s="1256"/>
      <c r="B1646" s="978">
        <v>129.80000000000001</v>
      </c>
      <c r="C1646" s="978">
        <v>129.80000000000001</v>
      </c>
      <c r="D1646" s="965" t="s">
        <v>11</v>
      </c>
    </row>
    <row r="1647" spans="1:4" s="969" customFormat="1" ht="11.25" customHeight="1" x14ac:dyDescent="0.2">
      <c r="A1647" s="1257" t="s">
        <v>576</v>
      </c>
      <c r="B1647" s="977">
        <v>200</v>
      </c>
      <c r="C1647" s="977">
        <v>200</v>
      </c>
      <c r="D1647" s="964" t="s">
        <v>570</v>
      </c>
    </row>
    <row r="1648" spans="1:4" s="969" customFormat="1" ht="11.25" customHeight="1" x14ac:dyDescent="0.2">
      <c r="A1648" s="1258"/>
      <c r="B1648" s="979">
        <v>200</v>
      </c>
      <c r="C1648" s="979">
        <v>200</v>
      </c>
      <c r="D1648" s="966" t="s">
        <v>11</v>
      </c>
    </row>
    <row r="1649" spans="1:4" s="969" customFormat="1" ht="11.25" customHeight="1" x14ac:dyDescent="0.2">
      <c r="A1649" s="1256" t="s">
        <v>445</v>
      </c>
      <c r="B1649" s="978">
        <v>142</v>
      </c>
      <c r="C1649" s="978">
        <v>141.26470999999998</v>
      </c>
      <c r="D1649" s="965" t="s">
        <v>444</v>
      </c>
    </row>
    <row r="1650" spans="1:4" s="969" customFormat="1" ht="11.25" customHeight="1" x14ac:dyDescent="0.2">
      <c r="A1650" s="1256"/>
      <c r="B1650" s="978">
        <v>100</v>
      </c>
      <c r="C1650" s="978">
        <v>100</v>
      </c>
      <c r="D1650" s="965" t="s">
        <v>593</v>
      </c>
    </row>
    <row r="1651" spans="1:4" s="969" customFormat="1" ht="11.25" customHeight="1" x14ac:dyDescent="0.2">
      <c r="A1651" s="1256"/>
      <c r="B1651" s="978">
        <v>25</v>
      </c>
      <c r="C1651" s="978">
        <v>25</v>
      </c>
      <c r="D1651" s="965" t="s">
        <v>671</v>
      </c>
    </row>
    <row r="1652" spans="1:4" s="969" customFormat="1" ht="11.25" customHeight="1" x14ac:dyDescent="0.2">
      <c r="A1652" s="1256"/>
      <c r="B1652" s="978">
        <v>2000</v>
      </c>
      <c r="C1652" s="978">
        <v>2000</v>
      </c>
      <c r="D1652" s="965" t="s">
        <v>3853</v>
      </c>
    </row>
    <row r="1653" spans="1:4" s="969" customFormat="1" ht="11.25" customHeight="1" x14ac:dyDescent="0.2">
      <c r="A1653" s="1256"/>
      <c r="B1653" s="978">
        <v>2267</v>
      </c>
      <c r="C1653" s="978">
        <v>2266.2647099999999</v>
      </c>
      <c r="D1653" s="965" t="s">
        <v>11</v>
      </c>
    </row>
    <row r="1654" spans="1:4" s="969" customFormat="1" ht="11.25" customHeight="1" x14ac:dyDescent="0.2">
      <c r="A1654" s="1257" t="s">
        <v>3204</v>
      </c>
      <c r="B1654" s="977">
        <v>74</v>
      </c>
      <c r="C1654" s="977">
        <v>74</v>
      </c>
      <c r="D1654" s="964" t="s">
        <v>2116</v>
      </c>
    </row>
    <row r="1655" spans="1:4" s="969" customFormat="1" ht="11.25" customHeight="1" x14ac:dyDescent="0.2">
      <c r="A1655" s="1258"/>
      <c r="B1655" s="979">
        <v>74</v>
      </c>
      <c r="C1655" s="979">
        <v>74</v>
      </c>
      <c r="D1655" s="966" t="s">
        <v>11</v>
      </c>
    </row>
    <row r="1656" spans="1:4" s="969" customFormat="1" ht="21" x14ac:dyDescent="0.2">
      <c r="A1656" s="1256" t="s">
        <v>3770</v>
      </c>
      <c r="B1656" s="978">
        <v>100</v>
      </c>
      <c r="C1656" s="978">
        <v>100</v>
      </c>
      <c r="D1656" s="965" t="s">
        <v>4404</v>
      </c>
    </row>
    <row r="1657" spans="1:4" s="969" customFormat="1" ht="11.25" customHeight="1" x14ac:dyDescent="0.2">
      <c r="A1657" s="1256"/>
      <c r="B1657" s="978">
        <v>100</v>
      </c>
      <c r="C1657" s="978">
        <v>100</v>
      </c>
      <c r="D1657" s="965" t="s">
        <v>11</v>
      </c>
    </row>
    <row r="1658" spans="1:4" s="969" customFormat="1" ht="11.25" customHeight="1" x14ac:dyDescent="0.2">
      <c r="A1658" s="1257" t="s">
        <v>3830</v>
      </c>
      <c r="B1658" s="977">
        <v>200</v>
      </c>
      <c r="C1658" s="977">
        <v>200</v>
      </c>
      <c r="D1658" s="964" t="s">
        <v>570</v>
      </c>
    </row>
    <row r="1659" spans="1:4" s="969" customFormat="1" ht="11.25" customHeight="1" x14ac:dyDescent="0.2">
      <c r="A1659" s="1258"/>
      <c r="B1659" s="979">
        <v>200</v>
      </c>
      <c r="C1659" s="979">
        <v>200</v>
      </c>
      <c r="D1659" s="966" t="s">
        <v>11</v>
      </c>
    </row>
    <row r="1660" spans="1:4" s="969" customFormat="1" ht="11.25" customHeight="1" x14ac:dyDescent="0.2">
      <c r="A1660" s="1256" t="s">
        <v>3205</v>
      </c>
      <c r="B1660" s="978">
        <v>65</v>
      </c>
      <c r="C1660" s="978">
        <v>65</v>
      </c>
      <c r="D1660" s="965" t="s">
        <v>2123</v>
      </c>
    </row>
    <row r="1661" spans="1:4" s="969" customFormat="1" ht="11.25" customHeight="1" x14ac:dyDescent="0.2">
      <c r="A1661" s="1256"/>
      <c r="B1661" s="978">
        <v>65</v>
      </c>
      <c r="C1661" s="978">
        <v>65</v>
      </c>
      <c r="D1661" s="965" t="s">
        <v>11</v>
      </c>
    </row>
    <row r="1662" spans="1:4" s="969" customFormat="1" ht="21" x14ac:dyDescent="0.2">
      <c r="A1662" s="1257" t="s">
        <v>3206</v>
      </c>
      <c r="B1662" s="977">
        <v>165</v>
      </c>
      <c r="C1662" s="977">
        <v>165</v>
      </c>
      <c r="D1662" s="964" t="s">
        <v>2232</v>
      </c>
    </row>
    <row r="1663" spans="1:4" s="969" customFormat="1" ht="11.25" customHeight="1" x14ac:dyDescent="0.2">
      <c r="A1663" s="1256"/>
      <c r="B1663" s="978">
        <v>4228</v>
      </c>
      <c r="C1663" s="978">
        <v>3780.848</v>
      </c>
      <c r="D1663" s="965" t="s">
        <v>2108</v>
      </c>
    </row>
    <row r="1664" spans="1:4" s="969" customFormat="1" ht="11.25" customHeight="1" x14ac:dyDescent="0.2">
      <c r="A1664" s="1256"/>
      <c r="B1664" s="978">
        <v>196</v>
      </c>
      <c r="C1664" s="978">
        <v>99.76</v>
      </c>
      <c r="D1664" s="965" t="s">
        <v>2124</v>
      </c>
    </row>
    <row r="1665" spans="1:4" s="969" customFormat="1" ht="11.25" customHeight="1" x14ac:dyDescent="0.2">
      <c r="A1665" s="1258"/>
      <c r="B1665" s="979">
        <v>4589</v>
      </c>
      <c r="C1665" s="979">
        <v>4045.6080000000002</v>
      </c>
      <c r="D1665" s="966" t="s">
        <v>11</v>
      </c>
    </row>
    <row r="1666" spans="1:4" s="969" customFormat="1" ht="11.25" customHeight="1" x14ac:dyDescent="0.2">
      <c r="A1666" s="1256" t="s">
        <v>632</v>
      </c>
      <c r="B1666" s="978">
        <v>300</v>
      </c>
      <c r="C1666" s="978">
        <v>300</v>
      </c>
      <c r="D1666" s="965" t="s">
        <v>4228</v>
      </c>
    </row>
    <row r="1667" spans="1:4" s="969" customFormat="1" ht="21" x14ac:dyDescent="0.2">
      <c r="A1667" s="1256"/>
      <c r="B1667" s="978">
        <v>150</v>
      </c>
      <c r="C1667" s="978">
        <v>150</v>
      </c>
      <c r="D1667" s="965" t="s">
        <v>4229</v>
      </c>
    </row>
    <row r="1668" spans="1:4" s="969" customFormat="1" ht="11.25" customHeight="1" x14ac:dyDescent="0.2">
      <c r="A1668" s="1256"/>
      <c r="B1668" s="978">
        <v>8780</v>
      </c>
      <c r="C1668" s="978">
        <v>8780</v>
      </c>
      <c r="D1668" s="965" t="s">
        <v>622</v>
      </c>
    </row>
    <row r="1669" spans="1:4" s="969" customFormat="1" ht="11.25" customHeight="1" x14ac:dyDescent="0.2">
      <c r="A1669" s="1256"/>
      <c r="B1669" s="978">
        <v>9230</v>
      </c>
      <c r="C1669" s="978">
        <v>9230</v>
      </c>
      <c r="D1669" s="965" t="s">
        <v>11</v>
      </c>
    </row>
    <row r="1670" spans="1:4" s="969" customFormat="1" ht="11.25" customHeight="1" x14ac:dyDescent="0.2">
      <c r="A1670" s="1257" t="s">
        <v>4405</v>
      </c>
      <c r="B1670" s="977">
        <v>299</v>
      </c>
      <c r="C1670" s="977">
        <v>299</v>
      </c>
      <c r="D1670" s="964" t="s">
        <v>2116</v>
      </c>
    </row>
    <row r="1671" spans="1:4" s="969" customFormat="1" ht="11.25" customHeight="1" x14ac:dyDescent="0.2">
      <c r="A1671" s="1258"/>
      <c r="B1671" s="979">
        <v>299</v>
      </c>
      <c r="C1671" s="979">
        <v>299</v>
      </c>
      <c r="D1671" s="966" t="s">
        <v>11</v>
      </c>
    </row>
    <row r="1672" spans="1:4" s="969" customFormat="1" ht="11.25" customHeight="1" x14ac:dyDescent="0.2">
      <c r="A1672" s="1256" t="s">
        <v>4406</v>
      </c>
      <c r="B1672" s="978">
        <v>933</v>
      </c>
      <c r="C1672" s="978">
        <v>933</v>
      </c>
      <c r="D1672" s="965" t="s">
        <v>2108</v>
      </c>
    </row>
    <row r="1673" spans="1:4" s="969" customFormat="1" ht="11.25" customHeight="1" x14ac:dyDescent="0.2">
      <c r="A1673" s="1256"/>
      <c r="B1673" s="978">
        <v>933</v>
      </c>
      <c r="C1673" s="978">
        <v>933</v>
      </c>
      <c r="D1673" s="965" t="s">
        <v>11</v>
      </c>
    </row>
    <row r="1674" spans="1:4" s="969" customFormat="1" ht="11.25" customHeight="1" x14ac:dyDescent="0.2">
      <c r="A1674" s="1257" t="s">
        <v>3207</v>
      </c>
      <c r="B1674" s="977">
        <v>1764</v>
      </c>
      <c r="C1674" s="977">
        <v>1764</v>
      </c>
      <c r="D1674" s="964" t="s">
        <v>2108</v>
      </c>
    </row>
    <row r="1675" spans="1:4" s="969" customFormat="1" ht="11.25" customHeight="1" x14ac:dyDescent="0.2">
      <c r="A1675" s="1258"/>
      <c r="B1675" s="979">
        <v>1764</v>
      </c>
      <c r="C1675" s="979">
        <v>1764</v>
      </c>
      <c r="D1675" s="966" t="s">
        <v>11</v>
      </c>
    </row>
    <row r="1676" spans="1:4" s="969" customFormat="1" ht="11.25" customHeight="1" x14ac:dyDescent="0.2">
      <c r="A1676" s="1256" t="s">
        <v>604</v>
      </c>
      <c r="B1676" s="978">
        <v>50</v>
      </c>
      <c r="C1676" s="978">
        <v>50</v>
      </c>
      <c r="D1676" s="965" t="s">
        <v>598</v>
      </c>
    </row>
    <row r="1677" spans="1:4" s="969" customFormat="1" ht="11.25" customHeight="1" x14ac:dyDescent="0.2">
      <c r="A1677" s="1256"/>
      <c r="B1677" s="978">
        <v>50</v>
      </c>
      <c r="C1677" s="978">
        <v>50</v>
      </c>
      <c r="D1677" s="965" t="s">
        <v>11</v>
      </c>
    </row>
    <row r="1678" spans="1:4" s="969" customFormat="1" ht="11.25" customHeight="1" x14ac:dyDescent="0.2">
      <c r="A1678" s="1257" t="s">
        <v>605</v>
      </c>
      <c r="B1678" s="977">
        <v>690</v>
      </c>
      <c r="C1678" s="977">
        <v>690</v>
      </c>
      <c r="D1678" s="964" t="s">
        <v>622</v>
      </c>
    </row>
    <row r="1679" spans="1:4" s="969" customFormat="1" ht="11.25" customHeight="1" x14ac:dyDescent="0.2">
      <c r="A1679" s="1258"/>
      <c r="B1679" s="979">
        <v>690</v>
      </c>
      <c r="C1679" s="979">
        <v>690</v>
      </c>
      <c r="D1679" s="966" t="s">
        <v>11</v>
      </c>
    </row>
    <row r="1680" spans="1:4" s="969" customFormat="1" ht="21" x14ac:dyDescent="0.2">
      <c r="A1680" s="1256" t="s">
        <v>3208</v>
      </c>
      <c r="B1680" s="978">
        <v>75</v>
      </c>
      <c r="C1680" s="978">
        <v>0</v>
      </c>
      <c r="D1680" s="965" t="s">
        <v>4229</v>
      </c>
    </row>
    <row r="1681" spans="1:4" s="969" customFormat="1" ht="11.25" customHeight="1" x14ac:dyDescent="0.2">
      <c r="A1681" s="1256"/>
      <c r="B1681" s="978">
        <v>75</v>
      </c>
      <c r="C1681" s="978">
        <v>0</v>
      </c>
      <c r="D1681" s="965" t="s">
        <v>11</v>
      </c>
    </row>
    <row r="1682" spans="1:4" s="969" customFormat="1" ht="11.25" customHeight="1" x14ac:dyDescent="0.2">
      <c r="A1682" s="1257" t="s">
        <v>4407</v>
      </c>
      <c r="B1682" s="977">
        <v>100</v>
      </c>
      <c r="C1682" s="977">
        <v>100</v>
      </c>
      <c r="D1682" s="964" t="s">
        <v>2874</v>
      </c>
    </row>
    <row r="1683" spans="1:4" s="969" customFormat="1" ht="11.25" customHeight="1" x14ac:dyDescent="0.2">
      <c r="A1683" s="1258"/>
      <c r="B1683" s="979">
        <v>100</v>
      </c>
      <c r="C1683" s="979">
        <v>100</v>
      </c>
      <c r="D1683" s="966" t="s">
        <v>11</v>
      </c>
    </row>
    <row r="1684" spans="1:4" s="969" customFormat="1" ht="11.25" customHeight="1" x14ac:dyDescent="0.2">
      <c r="A1684" s="1256" t="s">
        <v>451</v>
      </c>
      <c r="B1684" s="978">
        <v>1900</v>
      </c>
      <c r="C1684" s="978">
        <v>1900</v>
      </c>
      <c r="D1684" s="965" t="s">
        <v>450</v>
      </c>
    </row>
    <row r="1685" spans="1:4" s="969" customFormat="1" ht="11.25" customHeight="1" x14ac:dyDescent="0.2">
      <c r="A1685" s="1256"/>
      <c r="B1685" s="978">
        <v>1900</v>
      </c>
      <c r="C1685" s="978">
        <v>1900</v>
      </c>
      <c r="D1685" s="965" t="s">
        <v>11</v>
      </c>
    </row>
    <row r="1686" spans="1:4" s="969" customFormat="1" ht="11.25" customHeight="1" x14ac:dyDescent="0.2">
      <c r="A1686" s="1257" t="s">
        <v>3781</v>
      </c>
      <c r="B1686" s="977">
        <v>90</v>
      </c>
      <c r="C1686" s="977">
        <v>90</v>
      </c>
      <c r="D1686" s="964" t="s">
        <v>4408</v>
      </c>
    </row>
    <row r="1687" spans="1:4" s="969" customFormat="1" ht="11.25" customHeight="1" x14ac:dyDescent="0.2">
      <c r="A1687" s="1258"/>
      <c r="B1687" s="979">
        <v>90</v>
      </c>
      <c r="C1687" s="979">
        <v>90</v>
      </c>
      <c r="D1687" s="966" t="s">
        <v>11</v>
      </c>
    </row>
    <row r="1688" spans="1:4" s="969" customFormat="1" ht="11.25" customHeight="1" x14ac:dyDescent="0.2">
      <c r="A1688" s="1257" t="s">
        <v>3201</v>
      </c>
      <c r="B1688" s="977">
        <v>50</v>
      </c>
      <c r="C1688" s="977">
        <v>50</v>
      </c>
      <c r="D1688" s="964" t="s">
        <v>4409</v>
      </c>
    </row>
    <row r="1689" spans="1:4" s="969" customFormat="1" ht="11.25" customHeight="1" x14ac:dyDescent="0.2">
      <c r="A1689" s="1258"/>
      <c r="B1689" s="979">
        <v>50</v>
      </c>
      <c r="C1689" s="979">
        <v>50</v>
      </c>
      <c r="D1689" s="966" t="s">
        <v>11</v>
      </c>
    </row>
    <row r="1690" spans="1:4" s="969" customFormat="1" ht="21" x14ac:dyDescent="0.2">
      <c r="A1690" s="1256" t="s">
        <v>4410</v>
      </c>
      <c r="B1690" s="978">
        <v>22.1</v>
      </c>
      <c r="C1690" s="978">
        <v>22.1</v>
      </c>
      <c r="D1690" s="965" t="s">
        <v>2118</v>
      </c>
    </row>
    <row r="1691" spans="1:4" s="969" customFormat="1" ht="11.25" customHeight="1" x14ac:dyDescent="0.2">
      <c r="A1691" s="1256"/>
      <c r="B1691" s="978">
        <v>22.1</v>
      </c>
      <c r="C1691" s="978">
        <v>22.1</v>
      </c>
      <c r="D1691" s="965" t="s">
        <v>11</v>
      </c>
    </row>
    <row r="1692" spans="1:4" s="969" customFormat="1" ht="11.25" customHeight="1" x14ac:dyDescent="0.2">
      <c r="A1692" s="1257" t="s">
        <v>3782</v>
      </c>
      <c r="B1692" s="977">
        <v>15</v>
      </c>
      <c r="C1692" s="977">
        <v>15</v>
      </c>
      <c r="D1692" s="964" t="s">
        <v>4411</v>
      </c>
    </row>
    <row r="1693" spans="1:4" s="969" customFormat="1" ht="11.25" customHeight="1" x14ac:dyDescent="0.2">
      <c r="A1693" s="1258"/>
      <c r="B1693" s="979">
        <v>15</v>
      </c>
      <c r="C1693" s="979">
        <v>15</v>
      </c>
      <c r="D1693" s="966" t="s">
        <v>11</v>
      </c>
    </row>
    <row r="1694" spans="1:4" s="969" customFormat="1" ht="21" x14ac:dyDescent="0.2">
      <c r="A1694" s="1256" t="s">
        <v>4412</v>
      </c>
      <c r="B1694" s="978">
        <v>66</v>
      </c>
      <c r="C1694" s="978">
        <v>66</v>
      </c>
      <c r="D1694" s="965" t="s">
        <v>2118</v>
      </c>
    </row>
    <row r="1695" spans="1:4" s="969" customFormat="1" ht="11.25" customHeight="1" x14ac:dyDescent="0.2">
      <c r="A1695" s="1256"/>
      <c r="B1695" s="978">
        <v>66</v>
      </c>
      <c r="C1695" s="978">
        <v>66</v>
      </c>
      <c r="D1695" s="965" t="s">
        <v>11</v>
      </c>
    </row>
    <row r="1696" spans="1:4" s="969" customFormat="1" ht="11.25" customHeight="1" x14ac:dyDescent="0.2">
      <c r="A1696" s="1257" t="s">
        <v>3893</v>
      </c>
      <c r="B1696" s="977">
        <v>100</v>
      </c>
      <c r="C1696" s="977">
        <v>100</v>
      </c>
      <c r="D1696" s="964" t="s">
        <v>622</v>
      </c>
    </row>
    <row r="1697" spans="1:4" s="969" customFormat="1" ht="11.25" customHeight="1" x14ac:dyDescent="0.2">
      <c r="A1697" s="1258"/>
      <c r="B1697" s="979">
        <v>100</v>
      </c>
      <c r="C1697" s="979">
        <v>100</v>
      </c>
      <c r="D1697" s="966" t="s">
        <v>11</v>
      </c>
    </row>
    <row r="1698" spans="1:4" s="969" customFormat="1" ht="11.25" customHeight="1" x14ac:dyDescent="0.2">
      <c r="A1698" s="1256" t="s">
        <v>3783</v>
      </c>
      <c r="B1698" s="978">
        <v>99.2</v>
      </c>
      <c r="C1698" s="978">
        <v>99.2</v>
      </c>
      <c r="D1698" s="965" t="s">
        <v>4413</v>
      </c>
    </row>
    <row r="1699" spans="1:4" s="969" customFormat="1" ht="11.25" customHeight="1" x14ac:dyDescent="0.2">
      <c r="A1699" s="1256"/>
      <c r="B1699" s="978">
        <v>99.2</v>
      </c>
      <c r="C1699" s="978">
        <v>99.2</v>
      </c>
      <c r="D1699" s="965" t="s">
        <v>11</v>
      </c>
    </row>
    <row r="1700" spans="1:4" s="969" customFormat="1" ht="11.25" customHeight="1" x14ac:dyDescent="0.2">
      <c r="A1700" s="1257" t="s">
        <v>3209</v>
      </c>
      <c r="B1700" s="977">
        <v>150</v>
      </c>
      <c r="C1700" s="977">
        <v>150</v>
      </c>
      <c r="D1700" s="964" t="s">
        <v>2877</v>
      </c>
    </row>
    <row r="1701" spans="1:4" s="969" customFormat="1" ht="11.25" customHeight="1" x14ac:dyDescent="0.2">
      <c r="A1701" s="1258"/>
      <c r="B1701" s="979">
        <v>150</v>
      </c>
      <c r="C1701" s="979">
        <v>150</v>
      </c>
      <c r="D1701" s="966" t="s">
        <v>11</v>
      </c>
    </row>
    <row r="1702" spans="1:4" s="969" customFormat="1" ht="11.25" customHeight="1" x14ac:dyDescent="0.2">
      <c r="A1702" s="1256" t="s">
        <v>784</v>
      </c>
      <c r="B1702" s="978">
        <v>150</v>
      </c>
      <c r="C1702" s="978">
        <v>150</v>
      </c>
      <c r="D1702" s="965" t="s">
        <v>2116</v>
      </c>
    </row>
    <row r="1703" spans="1:4" s="969" customFormat="1" ht="11.25" customHeight="1" x14ac:dyDescent="0.2">
      <c r="A1703" s="1256"/>
      <c r="B1703" s="978">
        <v>150</v>
      </c>
      <c r="C1703" s="978">
        <v>150</v>
      </c>
      <c r="D1703" s="965" t="s">
        <v>11</v>
      </c>
    </row>
    <row r="1704" spans="1:4" s="969" customFormat="1" ht="11.25" customHeight="1" x14ac:dyDescent="0.2">
      <c r="A1704" s="1257" t="s">
        <v>4414</v>
      </c>
      <c r="B1704" s="977">
        <v>50</v>
      </c>
      <c r="C1704" s="977">
        <v>50</v>
      </c>
      <c r="D1704" s="964" t="s">
        <v>2116</v>
      </c>
    </row>
    <row r="1705" spans="1:4" s="969" customFormat="1" ht="11.25" customHeight="1" x14ac:dyDescent="0.2">
      <c r="A1705" s="1258"/>
      <c r="B1705" s="979">
        <v>50</v>
      </c>
      <c r="C1705" s="979">
        <v>50</v>
      </c>
      <c r="D1705" s="966" t="s">
        <v>11</v>
      </c>
    </row>
    <row r="1706" spans="1:4" s="969" customFormat="1" ht="11.25" customHeight="1" x14ac:dyDescent="0.2">
      <c r="A1706" s="1256" t="s">
        <v>3210</v>
      </c>
      <c r="B1706" s="978">
        <v>95</v>
      </c>
      <c r="C1706" s="978">
        <v>95</v>
      </c>
      <c r="D1706" s="965" t="s">
        <v>622</v>
      </c>
    </row>
    <row r="1707" spans="1:4" s="969" customFormat="1" ht="11.25" customHeight="1" x14ac:dyDescent="0.2">
      <c r="A1707" s="1256"/>
      <c r="B1707" s="978">
        <v>95</v>
      </c>
      <c r="C1707" s="978">
        <v>95</v>
      </c>
      <c r="D1707" s="965" t="s">
        <v>11</v>
      </c>
    </row>
    <row r="1708" spans="1:4" s="969" customFormat="1" ht="11.25" customHeight="1" x14ac:dyDescent="0.2">
      <c r="A1708" s="1257" t="s">
        <v>827</v>
      </c>
      <c r="B1708" s="977">
        <v>300</v>
      </c>
      <c r="C1708" s="977">
        <v>300</v>
      </c>
      <c r="D1708" s="964" t="s">
        <v>2874</v>
      </c>
    </row>
    <row r="1709" spans="1:4" s="969" customFormat="1" ht="11.25" customHeight="1" x14ac:dyDescent="0.2">
      <c r="A1709" s="1256"/>
      <c r="B1709" s="978">
        <v>150</v>
      </c>
      <c r="C1709" s="978">
        <v>150</v>
      </c>
      <c r="D1709" s="965" t="s">
        <v>622</v>
      </c>
    </row>
    <row r="1710" spans="1:4" s="969" customFormat="1" ht="11.25" customHeight="1" x14ac:dyDescent="0.2">
      <c r="A1710" s="1258"/>
      <c r="B1710" s="979">
        <v>450</v>
      </c>
      <c r="C1710" s="979">
        <v>450</v>
      </c>
      <c r="D1710" s="966" t="s">
        <v>11</v>
      </c>
    </row>
    <row r="1711" spans="1:4" s="969" customFormat="1" ht="11.25" customHeight="1" x14ac:dyDescent="0.2">
      <c r="A1711" s="1256" t="s">
        <v>828</v>
      </c>
      <c r="B1711" s="978">
        <v>400</v>
      </c>
      <c r="C1711" s="978">
        <v>400</v>
      </c>
      <c r="D1711" s="965" t="s">
        <v>622</v>
      </c>
    </row>
    <row r="1712" spans="1:4" s="969" customFormat="1" ht="11.25" customHeight="1" x14ac:dyDescent="0.2">
      <c r="A1712" s="1256"/>
      <c r="B1712" s="978">
        <v>492</v>
      </c>
      <c r="C1712" s="978">
        <v>492</v>
      </c>
      <c r="D1712" s="965" t="s">
        <v>671</v>
      </c>
    </row>
    <row r="1713" spans="1:4" s="969" customFormat="1" ht="11.25" customHeight="1" x14ac:dyDescent="0.2">
      <c r="A1713" s="1256"/>
      <c r="B1713" s="978">
        <v>892</v>
      </c>
      <c r="C1713" s="978">
        <v>892</v>
      </c>
      <c r="D1713" s="965" t="s">
        <v>11</v>
      </c>
    </row>
    <row r="1714" spans="1:4" s="969" customFormat="1" ht="11.25" customHeight="1" x14ac:dyDescent="0.2">
      <c r="A1714" s="1257" t="s">
        <v>4415</v>
      </c>
      <c r="B1714" s="977">
        <v>257.3</v>
      </c>
      <c r="C1714" s="977">
        <v>257.3</v>
      </c>
      <c r="D1714" s="964" t="s">
        <v>2874</v>
      </c>
    </row>
    <row r="1715" spans="1:4" s="969" customFormat="1" ht="11.25" customHeight="1" x14ac:dyDescent="0.2">
      <c r="A1715" s="1258"/>
      <c r="B1715" s="979">
        <v>257.3</v>
      </c>
      <c r="C1715" s="979">
        <v>257.3</v>
      </c>
      <c r="D1715" s="966" t="s">
        <v>11</v>
      </c>
    </row>
    <row r="1716" spans="1:4" s="969" customFormat="1" ht="21" x14ac:dyDescent="0.2">
      <c r="A1716" s="1256" t="s">
        <v>4416</v>
      </c>
      <c r="B1716" s="978">
        <v>100</v>
      </c>
      <c r="C1716" s="978">
        <v>100</v>
      </c>
      <c r="D1716" s="965" t="s">
        <v>2118</v>
      </c>
    </row>
    <row r="1717" spans="1:4" s="969" customFormat="1" ht="11.25" customHeight="1" x14ac:dyDescent="0.2">
      <c r="A1717" s="1256"/>
      <c r="B1717" s="978">
        <v>100</v>
      </c>
      <c r="C1717" s="978">
        <v>100</v>
      </c>
      <c r="D1717" s="965" t="s">
        <v>11</v>
      </c>
    </row>
    <row r="1718" spans="1:4" s="969" customFormat="1" ht="11.25" customHeight="1" x14ac:dyDescent="0.2">
      <c r="A1718" s="1257" t="s">
        <v>810</v>
      </c>
      <c r="B1718" s="977">
        <v>251.57999999999998</v>
      </c>
      <c r="C1718" s="977">
        <v>251.577</v>
      </c>
      <c r="D1718" s="964" t="s">
        <v>2151</v>
      </c>
    </row>
    <row r="1719" spans="1:4" s="969" customFormat="1" ht="11.25" customHeight="1" x14ac:dyDescent="0.2">
      <c r="A1719" s="1258"/>
      <c r="B1719" s="979">
        <v>251.57999999999998</v>
      </c>
      <c r="C1719" s="979">
        <v>251.577</v>
      </c>
      <c r="D1719" s="966" t="s">
        <v>11</v>
      </c>
    </row>
    <row r="1720" spans="1:4" s="969" customFormat="1" ht="11.25" customHeight="1" x14ac:dyDescent="0.2">
      <c r="A1720" s="1256" t="s">
        <v>3211</v>
      </c>
      <c r="B1720" s="978">
        <v>112.75</v>
      </c>
      <c r="C1720" s="978">
        <v>112.74199999999999</v>
      </c>
      <c r="D1720" s="965" t="s">
        <v>2151</v>
      </c>
    </row>
    <row r="1721" spans="1:4" s="969" customFormat="1" ht="11.25" customHeight="1" x14ac:dyDescent="0.2">
      <c r="A1721" s="1256"/>
      <c r="B1721" s="978">
        <v>112.75</v>
      </c>
      <c r="C1721" s="978">
        <v>112.74199999999999</v>
      </c>
      <c r="D1721" s="965" t="s">
        <v>11</v>
      </c>
    </row>
    <row r="1722" spans="1:4" s="969" customFormat="1" ht="11.25" customHeight="1" x14ac:dyDescent="0.2">
      <c r="A1722" s="1257" t="s">
        <v>4417</v>
      </c>
      <c r="B1722" s="977">
        <v>206.1</v>
      </c>
      <c r="C1722" s="977">
        <v>206.1</v>
      </c>
      <c r="D1722" s="964" t="s">
        <v>2874</v>
      </c>
    </row>
    <row r="1723" spans="1:4" s="969" customFormat="1" ht="11.25" customHeight="1" x14ac:dyDescent="0.2">
      <c r="A1723" s="1258"/>
      <c r="B1723" s="979">
        <v>206.1</v>
      </c>
      <c r="C1723" s="979">
        <v>206.1</v>
      </c>
      <c r="D1723" s="966" t="s">
        <v>11</v>
      </c>
    </row>
    <row r="1724" spans="1:4" s="969" customFormat="1" ht="11.25" customHeight="1" x14ac:dyDescent="0.2">
      <c r="A1724" s="1256" t="s">
        <v>608</v>
      </c>
      <c r="B1724" s="978">
        <v>569</v>
      </c>
      <c r="C1724" s="978">
        <v>569</v>
      </c>
      <c r="D1724" s="965" t="s">
        <v>2874</v>
      </c>
    </row>
    <row r="1725" spans="1:4" s="969" customFormat="1" ht="11.25" customHeight="1" x14ac:dyDescent="0.2">
      <c r="A1725" s="1256"/>
      <c r="B1725" s="978">
        <v>50</v>
      </c>
      <c r="C1725" s="978">
        <v>50</v>
      </c>
      <c r="D1725" s="965" t="s">
        <v>598</v>
      </c>
    </row>
    <row r="1726" spans="1:4" s="969" customFormat="1" ht="11.25" customHeight="1" x14ac:dyDescent="0.2">
      <c r="A1726" s="1256"/>
      <c r="B1726" s="978">
        <v>619</v>
      </c>
      <c r="C1726" s="978">
        <v>619</v>
      </c>
      <c r="D1726" s="965" t="s">
        <v>11</v>
      </c>
    </row>
    <row r="1727" spans="1:4" s="969" customFormat="1" ht="11.25" customHeight="1" x14ac:dyDescent="0.2">
      <c r="A1727" s="1257" t="s">
        <v>854</v>
      </c>
      <c r="B1727" s="977">
        <v>200</v>
      </c>
      <c r="C1727" s="977">
        <v>200</v>
      </c>
      <c r="D1727" s="964" t="s">
        <v>4228</v>
      </c>
    </row>
    <row r="1728" spans="1:4" s="969" customFormat="1" ht="11.25" customHeight="1" x14ac:dyDescent="0.2">
      <c r="A1728" s="1256"/>
      <c r="B1728" s="978">
        <v>500</v>
      </c>
      <c r="C1728" s="978">
        <v>500</v>
      </c>
      <c r="D1728" s="965" t="s">
        <v>622</v>
      </c>
    </row>
    <row r="1729" spans="1:4" s="969" customFormat="1" ht="11.25" customHeight="1" x14ac:dyDescent="0.2">
      <c r="A1729" s="1258"/>
      <c r="B1729" s="979">
        <v>700</v>
      </c>
      <c r="C1729" s="979">
        <v>700</v>
      </c>
      <c r="D1729" s="966" t="s">
        <v>11</v>
      </c>
    </row>
    <row r="1730" spans="1:4" s="969" customFormat="1" ht="11.25" customHeight="1" x14ac:dyDescent="0.2">
      <c r="A1730" s="1256" t="s">
        <v>4418</v>
      </c>
      <c r="B1730" s="978">
        <v>150</v>
      </c>
      <c r="C1730" s="978">
        <v>150</v>
      </c>
      <c r="D1730" s="965" t="s">
        <v>4228</v>
      </c>
    </row>
    <row r="1731" spans="1:4" s="969" customFormat="1" ht="11.25" customHeight="1" x14ac:dyDescent="0.2">
      <c r="A1731" s="1256"/>
      <c r="B1731" s="978">
        <v>150</v>
      </c>
      <c r="C1731" s="978">
        <v>150</v>
      </c>
      <c r="D1731" s="965" t="s">
        <v>11</v>
      </c>
    </row>
    <row r="1732" spans="1:4" s="969" customFormat="1" ht="11.25" customHeight="1" x14ac:dyDescent="0.2">
      <c r="A1732" s="1257" t="s">
        <v>3212</v>
      </c>
      <c r="B1732" s="977">
        <v>148.41999999999999</v>
      </c>
      <c r="C1732" s="977">
        <v>148.42363</v>
      </c>
      <c r="D1732" s="964" t="s">
        <v>2877</v>
      </c>
    </row>
    <row r="1733" spans="1:4" s="969" customFormat="1" ht="11.25" customHeight="1" x14ac:dyDescent="0.2">
      <c r="A1733" s="1258"/>
      <c r="B1733" s="979">
        <v>148.41999999999999</v>
      </c>
      <c r="C1733" s="979">
        <v>148.42363</v>
      </c>
      <c r="D1733" s="966" t="s">
        <v>11</v>
      </c>
    </row>
    <row r="1734" spans="1:4" s="969" customFormat="1" ht="11.25" customHeight="1" x14ac:dyDescent="0.2">
      <c r="A1734" s="1256" t="s">
        <v>3831</v>
      </c>
      <c r="B1734" s="978">
        <v>60</v>
      </c>
      <c r="C1734" s="978">
        <v>60</v>
      </c>
      <c r="D1734" s="965" t="s">
        <v>570</v>
      </c>
    </row>
    <row r="1735" spans="1:4" s="969" customFormat="1" ht="11.25" customHeight="1" x14ac:dyDescent="0.2">
      <c r="A1735" s="1256"/>
      <c r="B1735" s="978">
        <v>60</v>
      </c>
      <c r="C1735" s="978">
        <v>60</v>
      </c>
      <c r="D1735" s="965" t="s">
        <v>11</v>
      </c>
    </row>
    <row r="1736" spans="1:4" s="969" customFormat="1" ht="21" x14ac:dyDescent="0.2">
      <c r="A1736" s="1257" t="s">
        <v>3213</v>
      </c>
      <c r="B1736" s="977">
        <v>10163</v>
      </c>
      <c r="C1736" s="977">
        <v>10115.4</v>
      </c>
      <c r="D1736" s="964" t="s">
        <v>2232</v>
      </c>
    </row>
    <row r="1737" spans="1:4" s="969" customFormat="1" ht="21" x14ac:dyDescent="0.2">
      <c r="A1737" s="1256"/>
      <c r="B1737" s="978">
        <v>140</v>
      </c>
      <c r="C1737" s="978">
        <v>140</v>
      </c>
      <c r="D1737" s="965" t="s">
        <v>2890</v>
      </c>
    </row>
    <row r="1738" spans="1:4" s="969" customFormat="1" ht="11.25" customHeight="1" x14ac:dyDescent="0.2">
      <c r="A1738" s="1256"/>
      <c r="B1738" s="978">
        <v>145813.10999999999</v>
      </c>
      <c r="C1738" s="978">
        <v>144948.24600000001</v>
      </c>
      <c r="D1738" s="965" t="s">
        <v>2108</v>
      </c>
    </row>
    <row r="1739" spans="1:4" s="969" customFormat="1" ht="11.25" customHeight="1" x14ac:dyDescent="0.2">
      <c r="A1739" s="1256"/>
      <c r="B1739" s="978">
        <v>193.5</v>
      </c>
      <c r="C1739" s="978">
        <v>193.5</v>
      </c>
      <c r="D1739" s="965" t="s">
        <v>2899</v>
      </c>
    </row>
    <row r="1740" spans="1:4" s="969" customFormat="1" ht="11.25" customHeight="1" x14ac:dyDescent="0.2">
      <c r="A1740" s="1256"/>
      <c r="B1740" s="978">
        <v>2035</v>
      </c>
      <c r="C1740" s="978">
        <v>2035</v>
      </c>
      <c r="D1740" s="965" t="s">
        <v>2114</v>
      </c>
    </row>
    <row r="1741" spans="1:4" s="969" customFormat="1" ht="11.25" customHeight="1" x14ac:dyDescent="0.2">
      <c r="A1741" s="1256"/>
      <c r="B1741" s="978">
        <v>400.3</v>
      </c>
      <c r="C1741" s="978">
        <v>399.048</v>
      </c>
      <c r="D1741" s="965" t="s">
        <v>2124</v>
      </c>
    </row>
    <row r="1742" spans="1:4" s="969" customFormat="1" ht="21" x14ac:dyDescent="0.2">
      <c r="A1742" s="1256"/>
      <c r="B1742" s="978">
        <v>80</v>
      </c>
      <c r="C1742" s="978">
        <v>80</v>
      </c>
      <c r="D1742" s="965" t="s">
        <v>2881</v>
      </c>
    </row>
    <row r="1743" spans="1:4" s="969" customFormat="1" ht="11.25" customHeight="1" x14ac:dyDescent="0.2">
      <c r="A1743" s="1256"/>
      <c r="B1743" s="978">
        <v>400</v>
      </c>
      <c r="C1743" s="978">
        <v>400</v>
      </c>
      <c r="D1743" s="965" t="s">
        <v>4419</v>
      </c>
    </row>
    <row r="1744" spans="1:4" s="969" customFormat="1" ht="11.25" customHeight="1" x14ac:dyDescent="0.2">
      <c r="A1744" s="1256"/>
      <c r="B1744" s="978">
        <v>100</v>
      </c>
      <c r="C1744" s="978">
        <v>100</v>
      </c>
      <c r="D1744" s="965" t="s">
        <v>3872</v>
      </c>
    </row>
    <row r="1745" spans="1:4" s="969" customFormat="1" ht="11.25" customHeight="1" x14ac:dyDescent="0.2">
      <c r="A1745" s="1256"/>
      <c r="B1745" s="978">
        <v>22172.000000000004</v>
      </c>
      <c r="C1745" s="978">
        <v>22172.000000000004</v>
      </c>
      <c r="D1745" s="965" t="s">
        <v>3465</v>
      </c>
    </row>
    <row r="1746" spans="1:4" s="969" customFormat="1" ht="11.25" customHeight="1" x14ac:dyDescent="0.2">
      <c r="A1746" s="1258"/>
      <c r="B1746" s="979">
        <v>181496.90999999997</v>
      </c>
      <c r="C1746" s="979">
        <v>180583.19399999999</v>
      </c>
      <c r="D1746" s="966" t="s">
        <v>11</v>
      </c>
    </row>
    <row r="1747" spans="1:4" s="969" customFormat="1" ht="11.25" customHeight="1" x14ac:dyDescent="0.2">
      <c r="A1747" s="1256" t="s">
        <v>3214</v>
      </c>
      <c r="B1747" s="978">
        <v>16269</v>
      </c>
      <c r="C1747" s="978">
        <v>16269</v>
      </c>
      <c r="D1747" s="965" t="s">
        <v>2108</v>
      </c>
    </row>
    <row r="1748" spans="1:4" s="969" customFormat="1" ht="11.25" customHeight="1" x14ac:dyDescent="0.2">
      <c r="A1748" s="1256"/>
      <c r="B1748" s="978">
        <v>16269</v>
      </c>
      <c r="C1748" s="978">
        <v>16269</v>
      </c>
      <c r="D1748" s="965" t="s">
        <v>11</v>
      </c>
    </row>
    <row r="1749" spans="1:4" s="969" customFormat="1" ht="11.25" customHeight="1" x14ac:dyDescent="0.2">
      <c r="A1749" s="1257" t="s">
        <v>793</v>
      </c>
      <c r="B1749" s="977">
        <v>2486.46</v>
      </c>
      <c r="C1749" s="977">
        <v>1486.8631399999999</v>
      </c>
      <c r="D1749" s="964" t="s">
        <v>2254</v>
      </c>
    </row>
    <row r="1750" spans="1:4" s="969" customFormat="1" ht="11.25" customHeight="1" x14ac:dyDescent="0.2">
      <c r="A1750" s="1256"/>
      <c r="B1750" s="978">
        <v>3000</v>
      </c>
      <c r="C1750" s="978">
        <v>1750</v>
      </c>
      <c r="D1750" s="965" t="s">
        <v>3839</v>
      </c>
    </row>
    <row r="1751" spans="1:4" s="969" customFormat="1" ht="11.25" customHeight="1" x14ac:dyDescent="0.2">
      <c r="A1751" s="1256"/>
      <c r="B1751" s="978">
        <v>6995</v>
      </c>
      <c r="C1751" s="978">
        <v>6995</v>
      </c>
      <c r="D1751" s="965" t="s">
        <v>3874</v>
      </c>
    </row>
    <row r="1752" spans="1:4" s="969" customFormat="1" ht="11.25" customHeight="1" x14ac:dyDescent="0.2">
      <c r="A1752" s="1256"/>
      <c r="B1752" s="978">
        <v>300</v>
      </c>
      <c r="C1752" s="978">
        <v>300</v>
      </c>
      <c r="D1752" s="965" t="s">
        <v>3943</v>
      </c>
    </row>
    <row r="1753" spans="1:4" s="969" customFormat="1" ht="11.25" customHeight="1" x14ac:dyDescent="0.2">
      <c r="A1753" s="1258"/>
      <c r="B1753" s="979">
        <v>12781.46</v>
      </c>
      <c r="C1753" s="979">
        <v>10531.863139999999</v>
      </c>
      <c r="D1753" s="966" t="s">
        <v>11</v>
      </c>
    </row>
    <row r="1754" spans="1:4" s="969" customFormat="1" ht="11.25" customHeight="1" x14ac:dyDescent="0.2">
      <c r="A1754" s="1256" t="s">
        <v>612</v>
      </c>
      <c r="B1754" s="978">
        <v>200</v>
      </c>
      <c r="C1754" s="978">
        <v>195.67500000000001</v>
      </c>
      <c r="D1754" s="965" t="s">
        <v>2122</v>
      </c>
    </row>
    <row r="1755" spans="1:4" s="969" customFormat="1" ht="11.25" customHeight="1" x14ac:dyDescent="0.2">
      <c r="A1755" s="1256"/>
      <c r="B1755" s="978">
        <v>680</v>
      </c>
      <c r="C1755" s="978">
        <v>680</v>
      </c>
      <c r="D1755" s="965" t="s">
        <v>598</v>
      </c>
    </row>
    <row r="1756" spans="1:4" s="969" customFormat="1" ht="11.25" customHeight="1" x14ac:dyDescent="0.2">
      <c r="A1756" s="1256"/>
      <c r="B1756" s="978">
        <v>880</v>
      </c>
      <c r="C1756" s="978">
        <v>875.67499999999995</v>
      </c>
      <c r="D1756" s="965" t="s">
        <v>11</v>
      </c>
    </row>
    <row r="1757" spans="1:4" s="969" customFormat="1" ht="11.25" customHeight="1" x14ac:dyDescent="0.2">
      <c r="A1757" s="1257" t="s">
        <v>4420</v>
      </c>
      <c r="B1757" s="977">
        <v>400</v>
      </c>
      <c r="C1757" s="977">
        <v>400</v>
      </c>
      <c r="D1757" s="964" t="s">
        <v>2874</v>
      </c>
    </row>
    <row r="1758" spans="1:4" s="969" customFormat="1" ht="11.25" customHeight="1" x14ac:dyDescent="0.2">
      <c r="A1758" s="1258"/>
      <c r="B1758" s="979">
        <v>400</v>
      </c>
      <c r="C1758" s="979">
        <v>400</v>
      </c>
      <c r="D1758" s="966" t="s">
        <v>11</v>
      </c>
    </row>
    <row r="1759" spans="1:4" s="969" customFormat="1" ht="11.25" customHeight="1" x14ac:dyDescent="0.2">
      <c r="A1759" s="1256" t="s">
        <v>3215</v>
      </c>
      <c r="B1759" s="978">
        <v>150</v>
      </c>
      <c r="C1759" s="978">
        <v>150</v>
      </c>
      <c r="D1759" s="965" t="s">
        <v>2116</v>
      </c>
    </row>
    <row r="1760" spans="1:4" s="969" customFormat="1" ht="11.25" customHeight="1" x14ac:dyDescent="0.2">
      <c r="A1760" s="1256"/>
      <c r="B1760" s="978">
        <v>150</v>
      </c>
      <c r="C1760" s="978">
        <v>150</v>
      </c>
      <c r="D1760" s="965" t="s">
        <v>11</v>
      </c>
    </row>
    <row r="1761" spans="1:4" s="969" customFormat="1" ht="11.25" customHeight="1" x14ac:dyDescent="0.2">
      <c r="A1761" s="1257" t="s">
        <v>3216</v>
      </c>
      <c r="B1761" s="977">
        <v>70</v>
      </c>
      <c r="C1761" s="977">
        <v>70</v>
      </c>
      <c r="D1761" s="964" t="s">
        <v>2899</v>
      </c>
    </row>
    <row r="1762" spans="1:4" s="969" customFormat="1" ht="11.25" customHeight="1" x14ac:dyDescent="0.2">
      <c r="A1762" s="1258"/>
      <c r="B1762" s="979">
        <v>70</v>
      </c>
      <c r="C1762" s="979">
        <v>70</v>
      </c>
      <c r="D1762" s="966" t="s">
        <v>11</v>
      </c>
    </row>
    <row r="1763" spans="1:4" s="969" customFormat="1" ht="11.25" customHeight="1" x14ac:dyDescent="0.2">
      <c r="A1763" s="1256" t="s">
        <v>811</v>
      </c>
      <c r="B1763" s="978">
        <v>234.66</v>
      </c>
      <c r="C1763" s="978">
        <v>189.65600000000001</v>
      </c>
      <c r="D1763" s="965" t="s">
        <v>598</v>
      </c>
    </row>
    <row r="1764" spans="1:4" s="969" customFormat="1" ht="11.25" customHeight="1" x14ac:dyDescent="0.2">
      <c r="A1764" s="1256"/>
      <c r="B1764" s="978">
        <v>234.66</v>
      </c>
      <c r="C1764" s="978">
        <v>189.65600000000001</v>
      </c>
      <c r="D1764" s="965" t="s">
        <v>11</v>
      </c>
    </row>
    <row r="1765" spans="1:4" s="969" customFormat="1" ht="21" x14ac:dyDescent="0.2">
      <c r="A1765" s="1257" t="s">
        <v>3217</v>
      </c>
      <c r="B1765" s="977">
        <v>350</v>
      </c>
      <c r="C1765" s="977">
        <v>350</v>
      </c>
      <c r="D1765" s="964" t="s">
        <v>2232</v>
      </c>
    </row>
    <row r="1766" spans="1:4" s="969" customFormat="1" ht="11.25" customHeight="1" x14ac:dyDescent="0.2">
      <c r="A1766" s="1256"/>
      <c r="B1766" s="978">
        <v>1348</v>
      </c>
      <c r="C1766" s="978">
        <v>1348</v>
      </c>
      <c r="D1766" s="965" t="s">
        <v>2108</v>
      </c>
    </row>
    <row r="1767" spans="1:4" s="969" customFormat="1" ht="11.25" customHeight="1" x14ac:dyDescent="0.2">
      <c r="A1767" s="1258"/>
      <c r="B1767" s="979">
        <v>1698</v>
      </c>
      <c r="C1767" s="979">
        <v>1698</v>
      </c>
      <c r="D1767" s="966" t="s">
        <v>11</v>
      </c>
    </row>
    <row r="1768" spans="1:4" s="969" customFormat="1" ht="11.25" customHeight="1" x14ac:dyDescent="0.2">
      <c r="A1768" s="1256" t="s">
        <v>5013</v>
      </c>
      <c r="B1768" s="978">
        <v>30</v>
      </c>
      <c r="C1768" s="978">
        <v>30</v>
      </c>
      <c r="D1768" s="965" t="s">
        <v>622</v>
      </c>
    </row>
    <row r="1769" spans="1:4" s="969" customFormat="1" ht="11.25" customHeight="1" x14ac:dyDescent="0.2">
      <c r="A1769" s="1256"/>
      <c r="B1769" s="978">
        <v>30</v>
      </c>
      <c r="C1769" s="978">
        <v>30</v>
      </c>
      <c r="D1769" s="965" t="s">
        <v>11</v>
      </c>
    </row>
    <row r="1770" spans="1:4" s="969" customFormat="1" ht="11.25" customHeight="1" x14ac:dyDescent="0.2">
      <c r="A1770" s="1257" t="s">
        <v>3218</v>
      </c>
      <c r="B1770" s="977">
        <v>400</v>
      </c>
      <c r="C1770" s="977">
        <v>400</v>
      </c>
      <c r="D1770" s="964" t="s">
        <v>2874</v>
      </c>
    </row>
    <row r="1771" spans="1:4" s="969" customFormat="1" ht="21" x14ac:dyDescent="0.2">
      <c r="A1771" s="1256"/>
      <c r="B1771" s="978">
        <v>250</v>
      </c>
      <c r="C1771" s="978">
        <v>250</v>
      </c>
      <c r="D1771" s="965" t="s">
        <v>4229</v>
      </c>
    </row>
    <row r="1772" spans="1:4" s="969" customFormat="1" ht="11.25" customHeight="1" x14ac:dyDescent="0.2">
      <c r="A1772" s="1258"/>
      <c r="B1772" s="979">
        <v>650</v>
      </c>
      <c r="C1772" s="979">
        <v>650</v>
      </c>
      <c r="D1772" s="966" t="s">
        <v>11</v>
      </c>
    </row>
    <row r="1773" spans="1:4" s="969" customFormat="1" ht="11.25" customHeight="1" x14ac:dyDescent="0.2">
      <c r="A1773" s="1257" t="s">
        <v>3219</v>
      </c>
      <c r="B1773" s="977">
        <v>1368.08</v>
      </c>
      <c r="C1773" s="977">
        <v>1368.08</v>
      </c>
      <c r="D1773" s="964" t="s">
        <v>721</v>
      </c>
    </row>
    <row r="1774" spans="1:4" s="969" customFormat="1" ht="11.25" customHeight="1" x14ac:dyDescent="0.2">
      <c r="A1774" s="1258"/>
      <c r="B1774" s="979">
        <v>1368.08</v>
      </c>
      <c r="C1774" s="979">
        <v>1368.08</v>
      </c>
      <c r="D1774" s="966" t="s">
        <v>11</v>
      </c>
    </row>
    <row r="1775" spans="1:4" s="969" customFormat="1" ht="11.25" customHeight="1" x14ac:dyDescent="0.2">
      <c r="A1775" s="1257" t="s">
        <v>3220</v>
      </c>
      <c r="B1775" s="977">
        <v>1355.1599999999999</v>
      </c>
      <c r="C1775" s="977">
        <v>1355.1599999999999</v>
      </c>
      <c r="D1775" s="964" t="s">
        <v>721</v>
      </c>
    </row>
    <row r="1776" spans="1:4" s="969" customFormat="1" ht="11.25" customHeight="1" x14ac:dyDescent="0.2">
      <c r="A1776" s="1258"/>
      <c r="B1776" s="979">
        <v>1355.1599999999999</v>
      </c>
      <c r="C1776" s="979">
        <v>1355.1599999999999</v>
      </c>
      <c r="D1776" s="966" t="s">
        <v>11</v>
      </c>
    </row>
    <row r="1777" spans="1:4" s="969" customFormat="1" ht="11.25" customHeight="1" x14ac:dyDescent="0.2">
      <c r="A1777" s="1256" t="s">
        <v>3221</v>
      </c>
      <c r="B1777" s="978">
        <v>582.38</v>
      </c>
      <c r="C1777" s="978">
        <v>582.37300000000005</v>
      </c>
      <c r="D1777" s="965" t="s">
        <v>721</v>
      </c>
    </row>
    <row r="1778" spans="1:4" s="969" customFormat="1" ht="11.25" customHeight="1" x14ac:dyDescent="0.2">
      <c r="A1778" s="1256"/>
      <c r="B1778" s="978">
        <v>582.38</v>
      </c>
      <c r="C1778" s="978">
        <v>582.37300000000005</v>
      </c>
      <c r="D1778" s="965" t="s">
        <v>11</v>
      </c>
    </row>
    <row r="1779" spans="1:4" s="969" customFormat="1" ht="11.25" customHeight="1" x14ac:dyDescent="0.2">
      <c r="A1779" s="1257" t="s">
        <v>3222</v>
      </c>
      <c r="B1779" s="977">
        <v>6107.0999999999995</v>
      </c>
      <c r="C1779" s="977">
        <v>6107.0949999999993</v>
      </c>
      <c r="D1779" s="964" t="s">
        <v>721</v>
      </c>
    </row>
    <row r="1780" spans="1:4" s="969" customFormat="1" ht="11.25" customHeight="1" x14ac:dyDescent="0.2">
      <c r="A1780" s="1258"/>
      <c r="B1780" s="979">
        <v>6107.0999999999995</v>
      </c>
      <c r="C1780" s="979">
        <v>6107.0949999999993</v>
      </c>
      <c r="D1780" s="966" t="s">
        <v>11</v>
      </c>
    </row>
    <row r="1781" spans="1:4" s="969" customFormat="1" ht="11.25" customHeight="1" x14ac:dyDescent="0.2">
      <c r="A1781" s="1256" t="s">
        <v>3223</v>
      </c>
      <c r="B1781" s="978">
        <v>4801.3100000000004</v>
      </c>
      <c r="C1781" s="978">
        <v>4801.3130000000001</v>
      </c>
      <c r="D1781" s="965" t="s">
        <v>721</v>
      </c>
    </row>
    <row r="1782" spans="1:4" s="969" customFormat="1" ht="11.25" customHeight="1" x14ac:dyDescent="0.2">
      <c r="A1782" s="1256"/>
      <c r="B1782" s="978">
        <v>4801.3100000000004</v>
      </c>
      <c r="C1782" s="978">
        <v>4801.3130000000001</v>
      </c>
      <c r="D1782" s="965" t="s">
        <v>11</v>
      </c>
    </row>
    <row r="1783" spans="1:4" s="969" customFormat="1" ht="11.25" customHeight="1" x14ac:dyDescent="0.2">
      <c r="A1783" s="1257" t="s">
        <v>3224</v>
      </c>
      <c r="B1783" s="977">
        <v>5633.24</v>
      </c>
      <c r="C1783" s="977">
        <v>5617.9470000000001</v>
      </c>
      <c r="D1783" s="964" t="s">
        <v>721</v>
      </c>
    </row>
    <row r="1784" spans="1:4" s="969" customFormat="1" ht="11.25" customHeight="1" x14ac:dyDescent="0.2">
      <c r="A1784" s="1258"/>
      <c r="B1784" s="979">
        <v>5633.24</v>
      </c>
      <c r="C1784" s="979">
        <v>5617.9470000000001</v>
      </c>
      <c r="D1784" s="966" t="s">
        <v>11</v>
      </c>
    </row>
    <row r="1785" spans="1:4" s="969" customFormat="1" ht="11.25" customHeight="1" x14ac:dyDescent="0.2">
      <c r="A1785" s="1256" t="s">
        <v>3225</v>
      </c>
      <c r="B1785" s="978">
        <v>6123.25</v>
      </c>
      <c r="C1785" s="978">
        <v>6123.2490000000007</v>
      </c>
      <c r="D1785" s="965" t="s">
        <v>721</v>
      </c>
    </row>
    <row r="1786" spans="1:4" s="969" customFormat="1" ht="11.25" customHeight="1" x14ac:dyDescent="0.2">
      <c r="A1786" s="1256"/>
      <c r="B1786" s="978">
        <v>6123.25</v>
      </c>
      <c r="C1786" s="978">
        <v>6123.2490000000007</v>
      </c>
      <c r="D1786" s="965" t="s">
        <v>11</v>
      </c>
    </row>
    <row r="1787" spans="1:4" s="969" customFormat="1" ht="11.25" customHeight="1" x14ac:dyDescent="0.2">
      <c r="A1787" s="1257" t="s">
        <v>3226</v>
      </c>
      <c r="B1787" s="977">
        <v>6995.83</v>
      </c>
      <c r="C1787" s="977">
        <v>6995.8280000000004</v>
      </c>
      <c r="D1787" s="964" t="s">
        <v>721</v>
      </c>
    </row>
    <row r="1788" spans="1:4" s="969" customFormat="1" ht="11.25" customHeight="1" x14ac:dyDescent="0.2">
      <c r="A1788" s="1258"/>
      <c r="B1788" s="979">
        <v>6995.83</v>
      </c>
      <c r="C1788" s="979">
        <v>6995.8280000000004</v>
      </c>
      <c r="D1788" s="966" t="s">
        <v>11</v>
      </c>
    </row>
    <row r="1789" spans="1:4" s="969" customFormat="1" ht="11.25" customHeight="1" x14ac:dyDescent="0.2">
      <c r="A1789" s="1256" t="s">
        <v>3227</v>
      </c>
      <c r="B1789" s="978">
        <v>3324.99</v>
      </c>
      <c r="C1789" s="978">
        <v>3324.9920000000002</v>
      </c>
      <c r="D1789" s="965" t="s">
        <v>721</v>
      </c>
    </row>
    <row r="1790" spans="1:4" s="969" customFormat="1" ht="11.25" customHeight="1" x14ac:dyDescent="0.2">
      <c r="A1790" s="1256"/>
      <c r="B1790" s="978">
        <v>3324.99</v>
      </c>
      <c r="C1790" s="978">
        <v>3324.9920000000002</v>
      </c>
      <c r="D1790" s="965" t="s">
        <v>11</v>
      </c>
    </row>
    <row r="1791" spans="1:4" s="969" customFormat="1" ht="11.25" customHeight="1" x14ac:dyDescent="0.2">
      <c r="A1791" s="1257" t="s">
        <v>3228</v>
      </c>
      <c r="B1791" s="977">
        <v>9611.7199999999993</v>
      </c>
      <c r="C1791" s="977">
        <v>9611.7129999999997</v>
      </c>
      <c r="D1791" s="964" t="s">
        <v>721</v>
      </c>
    </row>
    <row r="1792" spans="1:4" s="969" customFormat="1" ht="11.25" customHeight="1" x14ac:dyDescent="0.2">
      <c r="A1792" s="1258"/>
      <c r="B1792" s="979">
        <v>9611.7199999999993</v>
      </c>
      <c r="C1792" s="979">
        <v>9611.7129999999997</v>
      </c>
      <c r="D1792" s="966" t="s">
        <v>11</v>
      </c>
    </row>
    <row r="1793" spans="1:4" s="969" customFormat="1" ht="11.25" customHeight="1" x14ac:dyDescent="0.2">
      <c r="A1793" s="1256" t="s">
        <v>3229</v>
      </c>
      <c r="B1793" s="978">
        <v>160.79</v>
      </c>
      <c r="C1793" s="978">
        <v>160.792</v>
      </c>
      <c r="D1793" s="965" t="s">
        <v>725</v>
      </c>
    </row>
    <row r="1794" spans="1:4" s="969" customFormat="1" ht="11.25" customHeight="1" x14ac:dyDescent="0.2">
      <c r="A1794" s="1256"/>
      <c r="B1794" s="978">
        <v>4111.9799999999996</v>
      </c>
      <c r="C1794" s="978">
        <v>4110.7830000000004</v>
      </c>
      <c r="D1794" s="965" t="s">
        <v>721</v>
      </c>
    </row>
    <row r="1795" spans="1:4" s="969" customFormat="1" ht="11.25" customHeight="1" x14ac:dyDescent="0.2">
      <c r="A1795" s="1256"/>
      <c r="B1795" s="978">
        <v>4272.7699999999995</v>
      </c>
      <c r="C1795" s="978">
        <v>4271.5750000000007</v>
      </c>
      <c r="D1795" s="965" t="s">
        <v>11</v>
      </c>
    </row>
    <row r="1796" spans="1:4" s="969" customFormat="1" ht="11.25" customHeight="1" x14ac:dyDescent="0.2">
      <c r="A1796" s="1257" t="s">
        <v>3230</v>
      </c>
      <c r="B1796" s="977">
        <v>10388.9</v>
      </c>
      <c r="C1796" s="977">
        <v>10388.898999999999</v>
      </c>
      <c r="D1796" s="964" t="s">
        <v>721</v>
      </c>
    </row>
    <row r="1797" spans="1:4" s="969" customFormat="1" ht="11.25" customHeight="1" x14ac:dyDescent="0.2">
      <c r="A1797" s="1258"/>
      <c r="B1797" s="979">
        <v>10388.9</v>
      </c>
      <c r="C1797" s="979">
        <v>10388.898999999999</v>
      </c>
      <c r="D1797" s="966" t="s">
        <v>11</v>
      </c>
    </row>
    <row r="1798" spans="1:4" s="969" customFormat="1" ht="11.25" customHeight="1" x14ac:dyDescent="0.2">
      <c r="A1798" s="1256" t="s">
        <v>3231</v>
      </c>
      <c r="B1798" s="978">
        <v>40.200000000000003</v>
      </c>
      <c r="C1798" s="978">
        <v>40.198</v>
      </c>
      <c r="D1798" s="965" t="s">
        <v>725</v>
      </c>
    </row>
    <row r="1799" spans="1:4" s="969" customFormat="1" ht="11.25" customHeight="1" x14ac:dyDescent="0.2">
      <c r="A1799" s="1256"/>
      <c r="B1799" s="978">
        <v>10426.65</v>
      </c>
      <c r="C1799" s="978">
        <v>10418.021999999999</v>
      </c>
      <c r="D1799" s="965" t="s">
        <v>721</v>
      </c>
    </row>
    <row r="1800" spans="1:4" s="969" customFormat="1" ht="11.25" customHeight="1" x14ac:dyDescent="0.2">
      <c r="A1800" s="1256"/>
      <c r="B1800" s="978">
        <v>10466.85</v>
      </c>
      <c r="C1800" s="978">
        <v>10458.219999999999</v>
      </c>
      <c r="D1800" s="965" t="s">
        <v>11</v>
      </c>
    </row>
    <row r="1801" spans="1:4" s="969" customFormat="1" ht="11.25" customHeight="1" x14ac:dyDescent="0.2">
      <c r="A1801" s="1257" t="s">
        <v>3232</v>
      </c>
      <c r="B1801" s="977">
        <v>4842.2</v>
      </c>
      <c r="C1801" s="977">
        <v>4842.2</v>
      </c>
      <c r="D1801" s="964" t="s">
        <v>721</v>
      </c>
    </row>
    <row r="1802" spans="1:4" s="969" customFormat="1" ht="11.25" customHeight="1" x14ac:dyDescent="0.2">
      <c r="A1802" s="1258"/>
      <c r="B1802" s="979">
        <v>4842.2</v>
      </c>
      <c r="C1802" s="979">
        <v>4842.2</v>
      </c>
      <c r="D1802" s="966" t="s">
        <v>11</v>
      </c>
    </row>
    <row r="1803" spans="1:4" s="969" customFormat="1" ht="11.25" customHeight="1" x14ac:dyDescent="0.2">
      <c r="A1803" s="1256" t="s">
        <v>3233</v>
      </c>
      <c r="B1803" s="978">
        <v>7463.48</v>
      </c>
      <c r="C1803" s="978">
        <v>7463.48</v>
      </c>
      <c r="D1803" s="965" t="s">
        <v>721</v>
      </c>
    </row>
    <row r="1804" spans="1:4" s="969" customFormat="1" ht="11.25" customHeight="1" x14ac:dyDescent="0.2">
      <c r="A1804" s="1256"/>
      <c r="B1804" s="978">
        <v>7463.48</v>
      </c>
      <c r="C1804" s="978">
        <v>7463.48</v>
      </c>
      <c r="D1804" s="965" t="s">
        <v>11</v>
      </c>
    </row>
    <row r="1805" spans="1:4" s="969" customFormat="1" ht="11.25" customHeight="1" x14ac:dyDescent="0.2">
      <c r="A1805" s="1257" t="s">
        <v>3234</v>
      </c>
      <c r="B1805" s="977">
        <v>48.23</v>
      </c>
      <c r="C1805" s="977">
        <v>48.231999999999999</v>
      </c>
      <c r="D1805" s="964" t="s">
        <v>725</v>
      </c>
    </row>
    <row r="1806" spans="1:4" s="969" customFormat="1" ht="11.25" customHeight="1" x14ac:dyDescent="0.2">
      <c r="A1806" s="1256"/>
      <c r="B1806" s="978">
        <v>3567.62</v>
      </c>
      <c r="C1806" s="978">
        <v>3558.64</v>
      </c>
      <c r="D1806" s="965" t="s">
        <v>721</v>
      </c>
    </row>
    <row r="1807" spans="1:4" s="969" customFormat="1" ht="11.25" customHeight="1" x14ac:dyDescent="0.2">
      <c r="A1807" s="1258"/>
      <c r="B1807" s="979">
        <v>3615.85</v>
      </c>
      <c r="C1807" s="979">
        <v>3606.8719999999998</v>
      </c>
      <c r="D1807" s="966" t="s">
        <v>11</v>
      </c>
    </row>
    <row r="1808" spans="1:4" s="969" customFormat="1" ht="11.25" customHeight="1" x14ac:dyDescent="0.2">
      <c r="A1808" s="1256" t="s">
        <v>4421</v>
      </c>
      <c r="B1808" s="978">
        <v>53.4</v>
      </c>
      <c r="C1808" s="978">
        <v>53.4</v>
      </c>
      <c r="D1808" s="965" t="s">
        <v>3628</v>
      </c>
    </row>
    <row r="1809" spans="1:4" s="969" customFormat="1" ht="11.25" customHeight="1" x14ac:dyDescent="0.2">
      <c r="A1809" s="1256"/>
      <c r="B1809" s="978">
        <v>53.4</v>
      </c>
      <c r="C1809" s="978">
        <v>53.4</v>
      </c>
      <c r="D1809" s="965" t="s">
        <v>11</v>
      </c>
    </row>
    <row r="1810" spans="1:4" s="969" customFormat="1" ht="11.25" customHeight="1" x14ac:dyDescent="0.2">
      <c r="A1810" s="1257" t="s">
        <v>4422</v>
      </c>
      <c r="B1810" s="977">
        <v>70.53</v>
      </c>
      <c r="C1810" s="977">
        <v>70.522199999999998</v>
      </c>
      <c r="D1810" s="964" t="s">
        <v>3993</v>
      </c>
    </row>
    <row r="1811" spans="1:4" s="969" customFormat="1" ht="11.25" customHeight="1" x14ac:dyDescent="0.2">
      <c r="A1811" s="1258"/>
      <c r="B1811" s="979">
        <v>70.53</v>
      </c>
      <c r="C1811" s="979">
        <v>70.522199999999998</v>
      </c>
      <c r="D1811" s="966" t="s">
        <v>11</v>
      </c>
    </row>
    <row r="1812" spans="1:4" s="969" customFormat="1" ht="21" x14ac:dyDescent="0.2">
      <c r="A1812" s="1256" t="s">
        <v>3235</v>
      </c>
      <c r="B1812" s="978">
        <v>123</v>
      </c>
      <c r="C1812" s="978">
        <v>123</v>
      </c>
      <c r="D1812" s="965" t="s">
        <v>2232</v>
      </c>
    </row>
    <row r="1813" spans="1:4" s="969" customFormat="1" ht="21" x14ac:dyDescent="0.2">
      <c r="A1813" s="1256"/>
      <c r="B1813" s="978">
        <v>37.9</v>
      </c>
      <c r="C1813" s="978">
        <v>37.9</v>
      </c>
      <c r="D1813" s="965" t="s">
        <v>2881</v>
      </c>
    </row>
    <row r="1814" spans="1:4" s="969" customFormat="1" ht="11.25" customHeight="1" x14ac:dyDescent="0.2">
      <c r="A1814" s="1256"/>
      <c r="B1814" s="978">
        <v>2433.0000000000005</v>
      </c>
      <c r="C1814" s="978">
        <v>2433.0000000000005</v>
      </c>
      <c r="D1814" s="965" t="s">
        <v>3465</v>
      </c>
    </row>
    <row r="1815" spans="1:4" s="969" customFormat="1" ht="11.25" customHeight="1" x14ac:dyDescent="0.2">
      <c r="A1815" s="1256"/>
      <c r="B1815" s="978">
        <v>2593.9000000000005</v>
      </c>
      <c r="C1815" s="978">
        <v>2593.9000000000005</v>
      </c>
      <c r="D1815" s="965" t="s">
        <v>11</v>
      </c>
    </row>
    <row r="1816" spans="1:4" s="969" customFormat="1" ht="11.25" customHeight="1" x14ac:dyDescent="0.2">
      <c r="A1816" s="1257" t="s">
        <v>829</v>
      </c>
      <c r="B1816" s="977">
        <v>200</v>
      </c>
      <c r="C1816" s="977">
        <v>200</v>
      </c>
      <c r="D1816" s="964" t="s">
        <v>622</v>
      </c>
    </row>
    <row r="1817" spans="1:4" s="969" customFormat="1" ht="11.25" customHeight="1" x14ac:dyDescent="0.2">
      <c r="A1817" s="1258"/>
      <c r="B1817" s="979">
        <v>200</v>
      </c>
      <c r="C1817" s="979">
        <v>200</v>
      </c>
      <c r="D1817" s="966" t="s">
        <v>11</v>
      </c>
    </row>
    <row r="1818" spans="1:4" s="969" customFormat="1" ht="21" x14ac:dyDescent="0.2">
      <c r="A1818" s="1256" t="s">
        <v>3236</v>
      </c>
      <c r="B1818" s="978">
        <v>70</v>
      </c>
      <c r="C1818" s="978">
        <v>70</v>
      </c>
      <c r="D1818" s="965" t="s">
        <v>2890</v>
      </c>
    </row>
    <row r="1819" spans="1:4" s="969" customFormat="1" ht="11.25" customHeight="1" x14ac:dyDescent="0.2">
      <c r="A1819" s="1256"/>
      <c r="B1819" s="978">
        <v>80</v>
      </c>
      <c r="C1819" s="978">
        <v>80</v>
      </c>
      <c r="D1819" s="965" t="s">
        <v>2933</v>
      </c>
    </row>
    <row r="1820" spans="1:4" s="969" customFormat="1" ht="11.25" customHeight="1" x14ac:dyDescent="0.2">
      <c r="A1820" s="1256"/>
      <c r="B1820" s="978">
        <v>68.2</v>
      </c>
      <c r="C1820" s="978">
        <v>68.2</v>
      </c>
      <c r="D1820" s="965" t="s">
        <v>2123</v>
      </c>
    </row>
    <row r="1821" spans="1:4" s="969" customFormat="1" ht="11.25" customHeight="1" x14ac:dyDescent="0.2">
      <c r="A1821" s="1256"/>
      <c r="B1821" s="978">
        <v>218.2</v>
      </c>
      <c r="C1821" s="978">
        <v>218.2</v>
      </c>
      <c r="D1821" s="965" t="s">
        <v>11</v>
      </c>
    </row>
    <row r="1822" spans="1:4" s="969" customFormat="1" ht="11.25" customHeight="1" x14ac:dyDescent="0.2">
      <c r="A1822" s="1257" t="s">
        <v>4423</v>
      </c>
      <c r="B1822" s="977">
        <v>100</v>
      </c>
      <c r="C1822" s="977">
        <v>100</v>
      </c>
      <c r="D1822" s="964" t="s">
        <v>3628</v>
      </c>
    </row>
    <row r="1823" spans="1:4" s="969" customFormat="1" ht="11.25" customHeight="1" x14ac:dyDescent="0.2">
      <c r="A1823" s="1258"/>
      <c r="B1823" s="979">
        <v>100</v>
      </c>
      <c r="C1823" s="979">
        <v>100</v>
      </c>
      <c r="D1823" s="966" t="s">
        <v>11</v>
      </c>
    </row>
    <row r="1824" spans="1:4" s="969" customFormat="1" ht="21" x14ac:dyDescent="0.2">
      <c r="A1824" s="1256" t="s">
        <v>3237</v>
      </c>
      <c r="B1824" s="978">
        <v>345</v>
      </c>
      <c r="C1824" s="978">
        <v>345</v>
      </c>
      <c r="D1824" s="965" t="s">
        <v>2232</v>
      </c>
    </row>
    <row r="1825" spans="1:4" s="969" customFormat="1" ht="11.25" customHeight="1" x14ac:dyDescent="0.2">
      <c r="A1825" s="1256"/>
      <c r="B1825" s="978">
        <v>4815</v>
      </c>
      <c r="C1825" s="978">
        <v>4788.4110000000001</v>
      </c>
      <c r="D1825" s="965" t="s">
        <v>2108</v>
      </c>
    </row>
    <row r="1826" spans="1:4" s="969" customFormat="1" ht="11.25" customHeight="1" x14ac:dyDescent="0.2">
      <c r="A1826" s="1256"/>
      <c r="B1826" s="978">
        <v>73.599999999999994</v>
      </c>
      <c r="C1826" s="978">
        <v>73.599999999999994</v>
      </c>
      <c r="D1826" s="965" t="s">
        <v>2114</v>
      </c>
    </row>
    <row r="1827" spans="1:4" s="969" customFormat="1" ht="11.25" customHeight="1" x14ac:dyDescent="0.2">
      <c r="A1827" s="1256"/>
      <c r="B1827" s="978">
        <v>100</v>
      </c>
      <c r="C1827" s="978">
        <v>0</v>
      </c>
      <c r="D1827" s="965" t="s">
        <v>2124</v>
      </c>
    </row>
    <row r="1828" spans="1:4" s="969" customFormat="1" ht="11.25" customHeight="1" x14ac:dyDescent="0.2">
      <c r="A1828" s="1256"/>
      <c r="B1828" s="978">
        <v>522.24</v>
      </c>
      <c r="C1828" s="978">
        <v>522.21495000000004</v>
      </c>
      <c r="D1828" s="965" t="s">
        <v>1934</v>
      </c>
    </row>
    <row r="1829" spans="1:4" s="969" customFormat="1" ht="11.25" customHeight="1" x14ac:dyDescent="0.2">
      <c r="A1829" s="1256"/>
      <c r="B1829" s="978">
        <v>5855.84</v>
      </c>
      <c r="C1829" s="978">
        <v>5729.22595</v>
      </c>
      <c r="D1829" s="965" t="s">
        <v>11</v>
      </c>
    </row>
    <row r="1830" spans="1:4" s="969" customFormat="1" ht="11.25" customHeight="1" x14ac:dyDescent="0.2">
      <c r="A1830" s="1257" t="s">
        <v>3812</v>
      </c>
      <c r="B1830" s="977">
        <v>38.5</v>
      </c>
      <c r="C1830" s="977">
        <v>38.5</v>
      </c>
      <c r="D1830" s="964" t="s">
        <v>568</v>
      </c>
    </row>
    <row r="1831" spans="1:4" s="969" customFormat="1" ht="11.25" customHeight="1" x14ac:dyDescent="0.2">
      <c r="A1831" s="1256"/>
      <c r="B1831" s="978">
        <v>248.6</v>
      </c>
      <c r="C1831" s="978">
        <v>248.6</v>
      </c>
      <c r="D1831" s="965" t="s">
        <v>570</v>
      </c>
    </row>
    <row r="1832" spans="1:4" s="969" customFormat="1" ht="11.25" customHeight="1" x14ac:dyDescent="0.2">
      <c r="A1832" s="1258"/>
      <c r="B1832" s="979">
        <v>287.10000000000002</v>
      </c>
      <c r="C1832" s="979">
        <v>287.10000000000002</v>
      </c>
      <c r="D1832" s="966" t="s">
        <v>11</v>
      </c>
    </row>
    <row r="1833" spans="1:4" s="969" customFormat="1" ht="21" x14ac:dyDescent="0.2">
      <c r="A1833" s="1256" t="s">
        <v>3238</v>
      </c>
      <c r="B1833" s="978">
        <v>99</v>
      </c>
      <c r="C1833" s="978">
        <v>99</v>
      </c>
      <c r="D1833" s="965" t="s">
        <v>2232</v>
      </c>
    </row>
    <row r="1834" spans="1:4" s="969" customFormat="1" ht="11.25" customHeight="1" x14ac:dyDescent="0.2">
      <c r="A1834" s="1256"/>
      <c r="B1834" s="978">
        <v>485</v>
      </c>
      <c r="C1834" s="978">
        <v>485</v>
      </c>
      <c r="D1834" s="965" t="s">
        <v>2108</v>
      </c>
    </row>
    <row r="1835" spans="1:4" s="969" customFormat="1" ht="11.25" customHeight="1" x14ac:dyDescent="0.2">
      <c r="A1835" s="1256"/>
      <c r="B1835" s="978">
        <v>584</v>
      </c>
      <c r="C1835" s="978">
        <v>584</v>
      </c>
      <c r="D1835" s="965" t="s">
        <v>11</v>
      </c>
    </row>
    <row r="1836" spans="1:4" s="969" customFormat="1" ht="11.25" customHeight="1" x14ac:dyDescent="0.2">
      <c r="A1836" s="1257" t="s">
        <v>785</v>
      </c>
      <c r="B1836" s="977">
        <v>90</v>
      </c>
      <c r="C1836" s="977">
        <v>90</v>
      </c>
      <c r="D1836" s="964" t="s">
        <v>4424</v>
      </c>
    </row>
    <row r="1837" spans="1:4" s="969" customFormat="1" ht="11.25" customHeight="1" x14ac:dyDescent="0.2">
      <c r="A1837" s="1258"/>
      <c r="B1837" s="979">
        <v>90</v>
      </c>
      <c r="C1837" s="979">
        <v>90</v>
      </c>
      <c r="D1837" s="966" t="s">
        <v>11</v>
      </c>
    </row>
    <row r="1838" spans="1:4" s="969" customFormat="1" ht="11.25" customHeight="1" x14ac:dyDescent="0.2">
      <c r="A1838" s="1256" t="s">
        <v>3868</v>
      </c>
      <c r="B1838" s="978">
        <v>200</v>
      </c>
      <c r="C1838" s="978">
        <v>0</v>
      </c>
      <c r="D1838" s="965" t="s">
        <v>3867</v>
      </c>
    </row>
    <row r="1839" spans="1:4" s="969" customFormat="1" ht="11.25" customHeight="1" x14ac:dyDescent="0.2">
      <c r="A1839" s="1256"/>
      <c r="B1839" s="978">
        <v>200</v>
      </c>
      <c r="C1839" s="978">
        <v>0</v>
      </c>
      <c r="D1839" s="965" t="s">
        <v>11</v>
      </c>
    </row>
    <row r="1840" spans="1:4" s="969" customFormat="1" ht="11.25" customHeight="1" x14ac:dyDescent="0.2">
      <c r="A1840" s="1257" t="s">
        <v>4425</v>
      </c>
      <c r="B1840" s="977">
        <v>73.5</v>
      </c>
      <c r="C1840" s="977">
        <v>73.5</v>
      </c>
      <c r="D1840" s="964" t="s">
        <v>4228</v>
      </c>
    </row>
    <row r="1841" spans="1:4" s="969" customFormat="1" ht="11.25" customHeight="1" x14ac:dyDescent="0.2">
      <c r="A1841" s="1258"/>
      <c r="B1841" s="979">
        <v>73.5</v>
      </c>
      <c r="C1841" s="979">
        <v>73.5</v>
      </c>
      <c r="D1841" s="966" t="s">
        <v>11</v>
      </c>
    </row>
    <row r="1842" spans="1:4" s="969" customFormat="1" ht="11.25" customHeight="1" x14ac:dyDescent="0.2">
      <c r="A1842" s="1256" t="s">
        <v>3861</v>
      </c>
      <c r="B1842" s="978">
        <v>200</v>
      </c>
      <c r="C1842" s="978">
        <v>0</v>
      </c>
      <c r="D1842" s="965" t="s">
        <v>598</v>
      </c>
    </row>
    <row r="1843" spans="1:4" s="969" customFormat="1" ht="11.25" customHeight="1" x14ac:dyDescent="0.2">
      <c r="A1843" s="1256"/>
      <c r="B1843" s="978">
        <v>200</v>
      </c>
      <c r="C1843" s="978">
        <v>0</v>
      </c>
      <c r="D1843" s="965" t="s">
        <v>11</v>
      </c>
    </row>
    <row r="1844" spans="1:4" s="969" customFormat="1" ht="11.25" customHeight="1" x14ac:dyDescent="0.2">
      <c r="A1844" s="1257" t="s">
        <v>786</v>
      </c>
      <c r="B1844" s="977">
        <v>100</v>
      </c>
      <c r="C1844" s="977">
        <v>100</v>
      </c>
      <c r="D1844" s="964" t="s">
        <v>646</v>
      </c>
    </row>
    <row r="1845" spans="1:4" s="969" customFormat="1" ht="11.25" customHeight="1" x14ac:dyDescent="0.2">
      <c r="A1845" s="1258"/>
      <c r="B1845" s="979">
        <v>100</v>
      </c>
      <c r="C1845" s="979">
        <v>100</v>
      </c>
      <c r="D1845" s="966" t="s">
        <v>11</v>
      </c>
    </row>
    <row r="1846" spans="1:4" s="969" customFormat="1" ht="11.25" customHeight="1" x14ac:dyDescent="0.2">
      <c r="A1846" s="1256" t="s">
        <v>3153</v>
      </c>
      <c r="B1846" s="978">
        <v>200</v>
      </c>
      <c r="C1846" s="978">
        <v>195.13</v>
      </c>
      <c r="D1846" s="965" t="s">
        <v>613</v>
      </c>
    </row>
    <row r="1847" spans="1:4" s="969" customFormat="1" ht="11.25" customHeight="1" x14ac:dyDescent="0.2">
      <c r="A1847" s="1256"/>
      <c r="B1847" s="978">
        <v>200</v>
      </c>
      <c r="C1847" s="978">
        <v>195.13</v>
      </c>
      <c r="D1847" s="965" t="s">
        <v>11</v>
      </c>
    </row>
    <row r="1848" spans="1:4" s="969" customFormat="1" ht="21" x14ac:dyDescent="0.2">
      <c r="A1848" s="1257" t="s">
        <v>4426</v>
      </c>
      <c r="B1848" s="977">
        <v>70</v>
      </c>
      <c r="C1848" s="977">
        <v>70</v>
      </c>
      <c r="D1848" s="964" t="s">
        <v>2890</v>
      </c>
    </row>
    <row r="1849" spans="1:4" s="969" customFormat="1" ht="11.25" customHeight="1" x14ac:dyDescent="0.2">
      <c r="A1849" s="1258"/>
      <c r="B1849" s="979">
        <v>70</v>
      </c>
      <c r="C1849" s="979">
        <v>70</v>
      </c>
      <c r="D1849" s="966" t="s">
        <v>11</v>
      </c>
    </row>
    <row r="1850" spans="1:4" s="969" customFormat="1" ht="11.25" customHeight="1" x14ac:dyDescent="0.2">
      <c r="A1850" s="1256" t="s">
        <v>4427</v>
      </c>
      <c r="B1850" s="978">
        <v>150</v>
      </c>
      <c r="C1850" s="978">
        <v>150</v>
      </c>
      <c r="D1850" s="965" t="s">
        <v>2116</v>
      </c>
    </row>
    <row r="1851" spans="1:4" s="969" customFormat="1" ht="11.25" customHeight="1" x14ac:dyDescent="0.2">
      <c r="A1851" s="1256"/>
      <c r="B1851" s="978">
        <v>150</v>
      </c>
      <c r="C1851" s="978">
        <v>150</v>
      </c>
      <c r="D1851" s="965" t="s">
        <v>11</v>
      </c>
    </row>
    <row r="1852" spans="1:4" s="969" customFormat="1" ht="11.25" customHeight="1" x14ac:dyDescent="0.2">
      <c r="A1852" s="1257" t="s">
        <v>3862</v>
      </c>
      <c r="B1852" s="977">
        <v>150</v>
      </c>
      <c r="C1852" s="977">
        <v>150</v>
      </c>
      <c r="D1852" s="964" t="s">
        <v>598</v>
      </c>
    </row>
    <row r="1853" spans="1:4" s="969" customFormat="1" ht="11.25" customHeight="1" x14ac:dyDescent="0.2">
      <c r="A1853" s="1258"/>
      <c r="B1853" s="979">
        <v>150</v>
      </c>
      <c r="C1853" s="979">
        <v>150</v>
      </c>
      <c r="D1853" s="966" t="s">
        <v>11</v>
      </c>
    </row>
    <row r="1854" spans="1:4" s="969" customFormat="1" ht="11.25" customHeight="1" x14ac:dyDescent="0.2">
      <c r="A1854" s="1256" t="s">
        <v>4428</v>
      </c>
      <c r="B1854" s="978">
        <v>150</v>
      </c>
      <c r="C1854" s="978">
        <v>150</v>
      </c>
      <c r="D1854" s="965" t="s">
        <v>2116</v>
      </c>
    </row>
    <row r="1855" spans="1:4" s="969" customFormat="1" ht="11.25" customHeight="1" x14ac:dyDescent="0.2">
      <c r="A1855" s="1256"/>
      <c r="B1855" s="978">
        <v>150</v>
      </c>
      <c r="C1855" s="978">
        <v>150</v>
      </c>
      <c r="D1855" s="965" t="s">
        <v>11</v>
      </c>
    </row>
    <row r="1856" spans="1:4" s="969" customFormat="1" ht="11.25" customHeight="1" x14ac:dyDescent="0.2">
      <c r="A1856" s="1257" t="s">
        <v>3808</v>
      </c>
      <c r="B1856" s="977">
        <v>200</v>
      </c>
      <c r="C1856" s="977">
        <v>200</v>
      </c>
      <c r="D1856" s="964" t="s">
        <v>567</v>
      </c>
    </row>
    <row r="1857" spans="1:4" s="969" customFormat="1" ht="11.25" customHeight="1" x14ac:dyDescent="0.2">
      <c r="A1857" s="1258"/>
      <c r="B1857" s="979">
        <v>200</v>
      </c>
      <c r="C1857" s="979">
        <v>200</v>
      </c>
      <c r="D1857" s="966" t="s">
        <v>11</v>
      </c>
    </row>
    <row r="1858" spans="1:4" s="969" customFormat="1" ht="11.25" customHeight="1" x14ac:dyDescent="0.2">
      <c r="A1858" s="1257" t="s">
        <v>3239</v>
      </c>
      <c r="B1858" s="977">
        <v>255</v>
      </c>
      <c r="C1858" s="977">
        <v>255</v>
      </c>
      <c r="D1858" s="964" t="s">
        <v>2874</v>
      </c>
    </row>
    <row r="1859" spans="1:4" s="969" customFormat="1" ht="11.25" customHeight="1" x14ac:dyDescent="0.2">
      <c r="A1859" s="1258"/>
      <c r="B1859" s="979">
        <v>255</v>
      </c>
      <c r="C1859" s="979">
        <v>255</v>
      </c>
      <c r="D1859" s="966" t="s">
        <v>11</v>
      </c>
    </row>
    <row r="1860" spans="1:4" s="969" customFormat="1" ht="11.25" customHeight="1" x14ac:dyDescent="0.2">
      <c r="A1860" s="1257" t="s">
        <v>3240</v>
      </c>
      <c r="B1860" s="977">
        <v>30</v>
      </c>
      <c r="C1860" s="977">
        <v>30</v>
      </c>
      <c r="D1860" s="964" t="s">
        <v>2874</v>
      </c>
    </row>
    <row r="1861" spans="1:4" s="969" customFormat="1" ht="11.25" customHeight="1" x14ac:dyDescent="0.2">
      <c r="A1861" s="1258"/>
      <c r="B1861" s="979">
        <v>30</v>
      </c>
      <c r="C1861" s="979">
        <v>30</v>
      </c>
      <c r="D1861" s="966" t="s">
        <v>11</v>
      </c>
    </row>
    <row r="1862" spans="1:4" s="969" customFormat="1" ht="21" x14ac:dyDescent="0.2">
      <c r="A1862" s="1256" t="s">
        <v>3241</v>
      </c>
      <c r="B1862" s="978">
        <v>18</v>
      </c>
      <c r="C1862" s="978">
        <v>18</v>
      </c>
      <c r="D1862" s="965" t="s">
        <v>2232</v>
      </c>
    </row>
    <row r="1863" spans="1:4" s="969" customFormat="1" ht="11.25" customHeight="1" x14ac:dyDescent="0.2">
      <c r="A1863" s="1256"/>
      <c r="B1863" s="978">
        <v>129</v>
      </c>
      <c r="C1863" s="978">
        <v>129</v>
      </c>
      <c r="D1863" s="965" t="s">
        <v>2108</v>
      </c>
    </row>
    <row r="1864" spans="1:4" s="969" customFormat="1" ht="11.25" customHeight="1" x14ac:dyDescent="0.2">
      <c r="A1864" s="1256"/>
      <c r="B1864" s="978">
        <v>147</v>
      </c>
      <c r="C1864" s="978">
        <v>147</v>
      </c>
      <c r="D1864" s="965" t="s">
        <v>11</v>
      </c>
    </row>
    <row r="1865" spans="1:4" s="969" customFormat="1" ht="11.25" customHeight="1" x14ac:dyDescent="0.2">
      <c r="A1865" s="1257" t="s">
        <v>3242</v>
      </c>
      <c r="B1865" s="977">
        <v>861</v>
      </c>
      <c r="C1865" s="977">
        <v>861</v>
      </c>
      <c r="D1865" s="964" t="s">
        <v>2108</v>
      </c>
    </row>
    <row r="1866" spans="1:4" s="969" customFormat="1" ht="11.25" customHeight="1" x14ac:dyDescent="0.2">
      <c r="A1866" s="1256"/>
      <c r="B1866" s="978">
        <v>640</v>
      </c>
      <c r="C1866" s="978">
        <v>640</v>
      </c>
      <c r="D1866" s="965" t="s">
        <v>2114</v>
      </c>
    </row>
    <row r="1867" spans="1:4" s="969" customFormat="1" ht="11.25" customHeight="1" x14ac:dyDescent="0.2">
      <c r="A1867" s="1258"/>
      <c r="B1867" s="979">
        <v>1501</v>
      </c>
      <c r="C1867" s="979">
        <v>1501</v>
      </c>
      <c r="D1867" s="966" t="s">
        <v>11</v>
      </c>
    </row>
    <row r="1868" spans="1:4" s="969" customFormat="1" ht="11.25" customHeight="1" x14ac:dyDescent="0.2">
      <c r="A1868" s="1256" t="s">
        <v>633</v>
      </c>
      <c r="B1868" s="978">
        <v>792</v>
      </c>
      <c r="C1868" s="978">
        <v>792</v>
      </c>
      <c r="D1868" s="965" t="s">
        <v>2874</v>
      </c>
    </row>
    <row r="1869" spans="1:4" s="969" customFormat="1" ht="11.25" customHeight="1" x14ac:dyDescent="0.2">
      <c r="A1869" s="1256"/>
      <c r="B1869" s="978">
        <v>700</v>
      </c>
      <c r="C1869" s="978">
        <v>700</v>
      </c>
      <c r="D1869" s="965" t="s">
        <v>4228</v>
      </c>
    </row>
    <row r="1870" spans="1:4" s="969" customFormat="1" ht="21" x14ac:dyDescent="0.2">
      <c r="A1870" s="1256"/>
      <c r="B1870" s="978">
        <v>300</v>
      </c>
      <c r="C1870" s="978">
        <v>300</v>
      </c>
      <c r="D1870" s="965" t="s">
        <v>4229</v>
      </c>
    </row>
    <row r="1871" spans="1:4" s="969" customFormat="1" ht="11.25" customHeight="1" x14ac:dyDescent="0.2">
      <c r="A1871" s="1256"/>
      <c r="B1871" s="978">
        <v>1792</v>
      </c>
      <c r="C1871" s="978">
        <v>1792</v>
      </c>
      <c r="D1871" s="965" t="s">
        <v>11</v>
      </c>
    </row>
    <row r="1872" spans="1:4" s="969" customFormat="1" ht="11.25" customHeight="1" x14ac:dyDescent="0.2">
      <c r="A1872" s="1257" t="s">
        <v>634</v>
      </c>
      <c r="B1872" s="977">
        <v>200</v>
      </c>
      <c r="C1872" s="977">
        <v>200</v>
      </c>
      <c r="D1872" s="964" t="s">
        <v>2874</v>
      </c>
    </row>
    <row r="1873" spans="1:4" s="969" customFormat="1" ht="11.25" customHeight="1" x14ac:dyDescent="0.2">
      <c r="A1873" s="1258"/>
      <c r="B1873" s="979">
        <v>200</v>
      </c>
      <c r="C1873" s="979">
        <v>200</v>
      </c>
      <c r="D1873" s="966" t="s">
        <v>11</v>
      </c>
    </row>
    <row r="1874" spans="1:4" s="969" customFormat="1" ht="11.25" customHeight="1" x14ac:dyDescent="0.2">
      <c r="A1874" s="1256" t="s">
        <v>3784</v>
      </c>
      <c r="B1874" s="978">
        <v>50</v>
      </c>
      <c r="C1874" s="978">
        <v>50</v>
      </c>
      <c r="D1874" s="965" t="s">
        <v>2874</v>
      </c>
    </row>
    <row r="1875" spans="1:4" s="969" customFormat="1" ht="11.25" customHeight="1" x14ac:dyDescent="0.2">
      <c r="A1875" s="1256"/>
      <c r="B1875" s="978">
        <v>60</v>
      </c>
      <c r="C1875" s="978">
        <v>60</v>
      </c>
      <c r="D1875" s="965" t="s">
        <v>4429</v>
      </c>
    </row>
    <row r="1876" spans="1:4" s="969" customFormat="1" ht="11.25" customHeight="1" x14ac:dyDescent="0.2">
      <c r="A1876" s="1256"/>
      <c r="B1876" s="978">
        <v>110</v>
      </c>
      <c r="C1876" s="978">
        <v>110</v>
      </c>
      <c r="D1876" s="965" t="s">
        <v>11</v>
      </c>
    </row>
    <row r="1877" spans="1:4" s="969" customFormat="1" ht="11.25" customHeight="1" x14ac:dyDescent="0.2">
      <c r="A1877" s="1257" t="s">
        <v>3894</v>
      </c>
      <c r="B1877" s="977">
        <v>60</v>
      </c>
      <c r="C1877" s="977">
        <v>60</v>
      </c>
      <c r="D1877" s="964" t="s">
        <v>622</v>
      </c>
    </row>
    <row r="1878" spans="1:4" s="969" customFormat="1" ht="11.25" customHeight="1" x14ac:dyDescent="0.2">
      <c r="A1878" s="1258"/>
      <c r="B1878" s="979">
        <v>60</v>
      </c>
      <c r="C1878" s="979">
        <v>60</v>
      </c>
      <c r="D1878" s="966" t="s">
        <v>11</v>
      </c>
    </row>
    <row r="1879" spans="1:4" s="969" customFormat="1" ht="11.25" customHeight="1" x14ac:dyDescent="0.2">
      <c r="A1879" s="1256" t="s">
        <v>855</v>
      </c>
      <c r="B1879" s="978">
        <v>400</v>
      </c>
      <c r="C1879" s="978">
        <v>400</v>
      </c>
      <c r="D1879" s="965" t="s">
        <v>2874</v>
      </c>
    </row>
    <row r="1880" spans="1:4" s="969" customFormat="1" ht="11.25" customHeight="1" x14ac:dyDescent="0.2">
      <c r="A1880" s="1256"/>
      <c r="B1880" s="978">
        <v>700</v>
      </c>
      <c r="C1880" s="978">
        <v>700</v>
      </c>
      <c r="D1880" s="965" t="s">
        <v>4228</v>
      </c>
    </row>
    <row r="1881" spans="1:4" s="969" customFormat="1" ht="11.25" customHeight="1" x14ac:dyDescent="0.2">
      <c r="A1881" s="1256"/>
      <c r="B1881" s="978">
        <v>1100</v>
      </c>
      <c r="C1881" s="978">
        <v>1100</v>
      </c>
      <c r="D1881" s="965" t="s">
        <v>11</v>
      </c>
    </row>
    <row r="1882" spans="1:4" s="969" customFormat="1" ht="11.25" customHeight="1" x14ac:dyDescent="0.2">
      <c r="A1882" s="1257" t="s">
        <v>3243</v>
      </c>
      <c r="B1882" s="977">
        <v>367.5</v>
      </c>
      <c r="C1882" s="977">
        <v>367.5</v>
      </c>
      <c r="D1882" s="964" t="s">
        <v>2874</v>
      </c>
    </row>
    <row r="1883" spans="1:4" s="969" customFormat="1" ht="11.25" customHeight="1" x14ac:dyDescent="0.2">
      <c r="A1883" s="1258"/>
      <c r="B1883" s="979">
        <v>367.5</v>
      </c>
      <c r="C1883" s="979">
        <v>367.5</v>
      </c>
      <c r="D1883" s="966" t="s">
        <v>11</v>
      </c>
    </row>
    <row r="1884" spans="1:4" s="969" customFormat="1" ht="11.25" customHeight="1" x14ac:dyDescent="0.2">
      <c r="A1884" s="1256" t="s">
        <v>4430</v>
      </c>
      <c r="B1884" s="978">
        <v>98.3</v>
      </c>
      <c r="C1884" s="978">
        <v>62.99</v>
      </c>
      <c r="D1884" s="965" t="s">
        <v>2874</v>
      </c>
    </row>
    <row r="1885" spans="1:4" s="969" customFormat="1" ht="11.25" customHeight="1" x14ac:dyDescent="0.2">
      <c r="A1885" s="1256"/>
      <c r="B1885" s="978">
        <v>98.3</v>
      </c>
      <c r="C1885" s="978">
        <v>62.99</v>
      </c>
      <c r="D1885" s="965" t="s">
        <v>11</v>
      </c>
    </row>
    <row r="1886" spans="1:4" s="969" customFormat="1" ht="11.25" customHeight="1" x14ac:dyDescent="0.2">
      <c r="A1886" s="1257" t="s">
        <v>3244</v>
      </c>
      <c r="B1886" s="977">
        <v>700</v>
      </c>
      <c r="C1886" s="977">
        <v>700</v>
      </c>
      <c r="D1886" s="964" t="s">
        <v>4228</v>
      </c>
    </row>
    <row r="1887" spans="1:4" s="969" customFormat="1" ht="21" x14ac:dyDescent="0.2">
      <c r="A1887" s="1256"/>
      <c r="B1887" s="978">
        <v>97.5</v>
      </c>
      <c r="C1887" s="978">
        <v>97.5</v>
      </c>
      <c r="D1887" s="965" t="s">
        <v>4229</v>
      </c>
    </row>
    <row r="1888" spans="1:4" s="969" customFormat="1" ht="11.25" customHeight="1" x14ac:dyDescent="0.2">
      <c r="A1888" s="1258"/>
      <c r="B1888" s="979">
        <v>797.5</v>
      </c>
      <c r="C1888" s="979">
        <v>797.5</v>
      </c>
      <c r="D1888" s="966" t="s">
        <v>11</v>
      </c>
    </row>
    <row r="1889" spans="1:4" s="969" customFormat="1" ht="11.25" customHeight="1" x14ac:dyDescent="0.2">
      <c r="A1889" s="1256" t="s">
        <v>3245</v>
      </c>
      <c r="B1889" s="978">
        <v>114.49000000000001</v>
      </c>
      <c r="C1889" s="978">
        <v>114.48699999999999</v>
      </c>
      <c r="D1889" s="965" t="s">
        <v>2151</v>
      </c>
    </row>
    <row r="1890" spans="1:4" s="969" customFormat="1" ht="11.25" customHeight="1" x14ac:dyDescent="0.2">
      <c r="A1890" s="1256"/>
      <c r="B1890" s="978">
        <v>114.49000000000001</v>
      </c>
      <c r="C1890" s="978">
        <v>114.48699999999999</v>
      </c>
      <c r="D1890" s="965" t="s">
        <v>11</v>
      </c>
    </row>
    <row r="1891" spans="1:4" s="969" customFormat="1" ht="11.25" customHeight="1" x14ac:dyDescent="0.2">
      <c r="A1891" s="1257" t="s">
        <v>3895</v>
      </c>
      <c r="B1891" s="977">
        <v>50</v>
      </c>
      <c r="C1891" s="977">
        <v>50</v>
      </c>
      <c r="D1891" s="964" t="s">
        <v>622</v>
      </c>
    </row>
    <row r="1892" spans="1:4" s="969" customFormat="1" ht="11.25" customHeight="1" x14ac:dyDescent="0.2">
      <c r="A1892" s="1258"/>
      <c r="B1892" s="979">
        <v>50</v>
      </c>
      <c r="C1892" s="979">
        <v>50</v>
      </c>
      <c r="D1892" s="966" t="s">
        <v>11</v>
      </c>
    </row>
    <row r="1893" spans="1:4" s="969" customFormat="1" ht="11.25" customHeight="1" x14ac:dyDescent="0.2">
      <c r="A1893" s="1256" t="s">
        <v>830</v>
      </c>
      <c r="B1893" s="978">
        <v>20</v>
      </c>
      <c r="C1893" s="978">
        <v>20</v>
      </c>
      <c r="D1893" s="965" t="s">
        <v>622</v>
      </c>
    </row>
    <row r="1894" spans="1:4" s="969" customFormat="1" ht="11.25" customHeight="1" x14ac:dyDescent="0.2">
      <c r="A1894" s="1256"/>
      <c r="B1894" s="978">
        <v>20</v>
      </c>
      <c r="C1894" s="978">
        <v>20</v>
      </c>
      <c r="D1894" s="965" t="s">
        <v>11</v>
      </c>
    </row>
    <row r="1895" spans="1:4" s="969" customFormat="1" ht="11.25" customHeight="1" x14ac:dyDescent="0.2">
      <c r="A1895" s="1257" t="s">
        <v>3246</v>
      </c>
      <c r="B1895" s="977">
        <v>94.2</v>
      </c>
      <c r="C1895" s="977">
        <v>94.2</v>
      </c>
      <c r="D1895" s="964" t="s">
        <v>2151</v>
      </c>
    </row>
    <row r="1896" spans="1:4" s="969" customFormat="1" ht="11.25" customHeight="1" x14ac:dyDescent="0.2">
      <c r="A1896" s="1258"/>
      <c r="B1896" s="979">
        <v>94.2</v>
      </c>
      <c r="C1896" s="979">
        <v>94.2</v>
      </c>
      <c r="D1896" s="966" t="s">
        <v>11</v>
      </c>
    </row>
    <row r="1897" spans="1:4" s="969" customFormat="1" ht="11.25" customHeight="1" x14ac:dyDescent="0.2">
      <c r="A1897" s="1256" t="s">
        <v>3247</v>
      </c>
      <c r="B1897" s="978">
        <v>105</v>
      </c>
      <c r="C1897" s="978">
        <v>105</v>
      </c>
      <c r="D1897" s="965" t="s">
        <v>2874</v>
      </c>
    </row>
    <row r="1898" spans="1:4" s="969" customFormat="1" ht="11.25" customHeight="1" x14ac:dyDescent="0.2">
      <c r="A1898" s="1256"/>
      <c r="B1898" s="978">
        <v>105</v>
      </c>
      <c r="C1898" s="978">
        <v>105</v>
      </c>
      <c r="D1898" s="965" t="s">
        <v>11</v>
      </c>
    </row>
    <row r="1899" spans="1:4" s="969" customFormat="1" ht="11.25" customHeight="1" x14ac:dyDescent="0.2">
      <c r="A1899" s="1257" t="s">
        <v>3248</v>
      </c>
      <c r="B1899" s="977">
        <v>138</v>
      </c>
      <c r="C1899" s="977">
        <v>138</v>
      </c>
      <c r="D1899" s="964" t="s">
        <v>2874</v>
      </c>
    </row>
    <row r="1900" spans="1:4" s="969" customFormat="1" ht="11.25" customHeight="1" x14ac:dyDescent="0.2">
      <c r="A1900" s="1258"/>
      <c r="B1900" s="979">
        <v>138</v>
      </c>
      <c r="C1900" s="979">
        <v>138</v>
      </c>
      <c r="D1900" s="966" t="s">
        <v>11</v>
      </c>
    </row>
    <row r="1901" spans="1:4" s="969" customFormat="1" ht="11.25" customHeight="1" x14ac:dyDescent="0.2">
      <c r="A1901" s="1257" t="s">
        <v>635</v>
      </c>
      <c r="B1901" s="977">
        <v>195.5</v>
      </c>
      <c r="C1901" s="977">
        <v>195.5</v>
      </c>
      <c r="D1901" s="964" t="s">
        <v>2874</v>
      </c>
    </row>
    <row r="1902" spans="1:4" s="969" customFormat="1" ht="11.25" customHeight="1" x14ac:dyDescent="0.2">
      <c r="A1902" s="1258"/>
      <c r="B1902" s="979">
        <v>195.5</v>
      </c>
      <c r="C1902" s="979">
        <v>195.5</v>
      </c>
      <c r="D1902" s="966" t="s">
        <v>11</v>
      </c>
    </row>
    <row r="1903" spans="1:4" s="969" customFormat="1" ht="11.25" customHeight="1" x14ac:dyDescent="0.2">
      <c r="A1903" s="1257" t="s">
        <v>3249</v>
      </c>
      <c r="B1903" s="977">
        <v>65.099999999999994</v>
      </c>
      <c r="C1903" s="977">
        <v>65.099999999999994</v>
      </c>
      <c r="D1903" s="964" t="s">
        <v>2874</v>
      </c>
    </row>
    <row r="1904" spans="1:4" s="969" customFormat="1" ht="11.25" customHeight="1" x14ac:dyDescent="0.2">
      <c r="A1904" s="1258"/>
      <c r="B1904" s="979">
        <v>65.099999999999994</v>
      </c>
      <c r="C1904" s="979">
        <v>65.099999999999994</v>
      </c>
      <c r="D1904" s="966" t="s">
        <v>11</v>
      </c>
    </row>
    <row r="1905" spans="1:4" s="969" customFormat="1" ht="11.25" customHeight="1" x14ac:dyDescent="0.2">
      <c r="A1905" s="1256" t="s">
        <v>856</v>
      </c>
      <c r="B1905" s="978">
        <v>275</v>
      </c>
      <c r="C1905" s="978">
        <v>275</v>
      </c>
      <c r="D1905" s="965" t="s">
        <v>2874</v>
      </c>
    </row>
    <row r="1906" spans="1:4" s="969" customFormat="1" ht="11.25" customHeight="1" x14ac:dyDescent="0.2">
      <c r="A1906" s="1256"/>
      <c r="B1906" s="978">
        <v>300</v>
      </c>
      <c r="C1906" s="978">
        <v>300</v>
      </c>
      <c r="D1906" s="965" t="s">
        <v>4228</v>
      </c>
    </row>
    <row r="1907" spans="1:4" s="969" customFormat="1" ht="11.25" customHeight="1" x14ac:dyDescent="0.2">
      <c r="A1907" s="1256"/>
      <c r="B1907" s="978">
        <v>575</v>
      </c>
      <c r="C1907" s="978">
        <v>575</v>
      </c>
      <c r="D1907" s="965" t="s">
        <v>11</v>
      </c>
    </row>
    <row r="1908" spans="1:4" s="969" customFormat="1" ht="11.25" customHeight="1" x14ac:dyDescent="0.2">
      <c r="A1908" s="1257" t="s">
        <v>3250</v>
      </c>
      <c r="B1908" s="977">
        <v>110</v>
      </c>
      <c r="C1908" s="977">
        <v>110</v>
      </c>
      <c r="D1908" s="964" t="s">
        <v>2874</v>
      </c>
    </row>
    <row r="1909" spans="1:4" s="969" customFormat="1" ht="11.25" customHeight="1" x14ac:dyDescent="0.2">
      <c r="A1909" s="1258"/>
      <c r="B1909" s="979">
        <v>110</v>
      </c>
      <c r="C1909" s="979">
        <v>110</v>
      </c>
      <c r="D1909" s="966" t="s">
        <v>11</v>
      </c>
    </row>
    <row r="1910" spans="1:4" s="969" customFormat="1" ht="11.25" customHeight="1" x14ac:dyDescent="0.2">
      <c r="A1910" s="1256" t="s">
        <v>857</v>
      </c>
      <c r="B1910" s="978">
        <v>533</v>
      </c>
      <c r="C1910" s="978">
        <v>533</v>
      </c>
      <c r="D1910" s="965" t="s">
        <v>2874</v>
      </c>
    </row>
    <row r="1911" spans="1:4" s="969" customFormat="1" ht="11.25" customHeight="1" x14ac:dyDescent="0.2">
      <c r="A1911" s="1256"/>
      <c r="B1911" s="978">
        <v>150</v>
      </c>
      <c r="C1911" s="978">
        <v>150</v>
      </c>
      <c r="D1911" s="965" t="s">
        <v>4228</v>
      </c>
    </row>
    <row r="1912" spans="1:4" s="969" customFormat="1" ht="11.25" customHeight="1" x14ac:dyDescent="0.2">
      <c r="A1912" s="1256"/>
      <c r="B1912" s="978">
        <v>683</v>
      </c>
      <c r="C1912" s="978">
        <v>683</v>
      </c>
      <c r="D1912" s="965" t="s">
        <v>11</v>
      </c>
    </row>
    <row r="1913" spans="1:4" s="969" customFormat="1" ht="11.25" customHeight="1" x14ac:dyDescent="0.2">
      <c r="A1913" s="1257" t="s">
        <v>3896</v>
      </c>
      <c r="B1913" s="977">
        <v>80</v>
      </c>
      <c r="C1913" s="977">
        <v>80</v>
      </c>
      <c r="D1913" s="964" t="s">
        <v>622</v>
      </c>
    </row>
    <row r="1914" spans="1:4" s="969" customFormat="1" ht="11.25" customHeight="1" x14ac:dyDescent="0.2">
      <c r="A1914" s="1258"/>
      <c r="B1914" s="979">
        <v>80</v>
      </c>
      <c r="C1914" s="979">
        <v>80</v>
      </c>
      <c r="D1914" s="966" t="s">
        <v>11</v>
      </c>
    </row>
    <row r="1915" spans="1:4" s="969" customFormat="1" ht="11.25" customHeight="1" x14ac:dyDescent="0.2">
      <c r="A1915" s="1256" t="s">
        <v>4431</v>
      </c>
      <c r="B1915" s="978">
        <v>174</v>
      </c>
      <c r="C1915" s="978">
        <v>174</v>
      </c>
      <c r="D1915" s="965" t="s">
        <v>2874</v>
      </c>
    </row>
    <row r="1916" spans="1:4" s="969" customFormat="1" ht="11.25" customHeight="1" x14ac:dyDescent="0.2">
      <c r="A1916" s="1256"/>
      <c r="B1916" s="978">
        <v>174</v>
      </c>
      <c r="C1916" s="978">
        <v>174</v>
      </c>
      <c r="D1916" s="965" t="s">
        <v>11</v>
      </c>
    </row>
    <row r="1917" spans="1:4" s="969" customFormat="1" ht="11.25" customHeight="1" x14ac:dyDescent="0.2">
      <c r="A1917" s="1257" t="s">
        <v>4432</v>
      </c>
      <c r="B1917" s="977">
        <v>150</v>
      </c>
      <c r="C1917" s="977">
        <v>150</v>
      </c>
      <c r="D1917" s="964" t="s">
        <v>4228</v>
      </c>
    </row>
    <row r="1918" spans="1:4" s="969" customFormat="1" ht="11.25" customHeight="1" x14ac:dyDescent="0.2">
      <c r="A1918" s="1258"/>
      <c r="B1918" s="979">
        <v>150</v>
      </c>
      <c r="C1918" s="979">
        <v>150</v>
      </c>
      <c r="D1918" s="966" t="s">
        <v>11</v>
      </c>
    </row>
    <row r="1919" spans="1:4" s="969" customFormat="1" ht="11.25" customHeight="1" x14ac:dyDescent="0.2">
      <c r="A1919" s="1256" t="s">
        <v>3897</v>
      </c>
      <c r="B1919" s="978">
        <v>160</v>
      </c>
      <c r="C1919" s="978">
        <v>160</v>
      </c>
      <c r="D1919" s="965" t="s">
        <v>622</v>
      </c>
    </row>
    <row r="1920" spans="1:4" s="969" customFormat="1" ht="11.25" customHeight="1" x14ac:dyDescent="0.2">
      <c r="A1920" s="1256"/>
      <c r="B1920" s="978">
        <v>160</v>
      </c>
      <c r="C1920" s="978">
        <v>160</v>
      </c>
      <c r="D1920" s="965" t="s">
        <v>11</v>
      </c>
    </row>
    <row r="1921" spans="1:4" s="969" customFormat="1" ht="11.25" customHeight="1" x14ac:dyDescent="0.2">
      <c r="A1921" s="1257" t="s">
        <v>4433</v>
      </c>
      <c r="B1921" s="977">
        <v>230</v>
      </c>
      <c r="C1921" s="977">
        <v>230</v>
      </c>
      <c r="D1921" s="964" t="s">
        <v>2874</v>
      </c>
    </row>
    <row r="1922" spans="1:4" s="969" customFormat="1" ht="11.25" customHeight="1" x14ac:dyDescent="0.2">
      <c r="A1922" s="1258"/>
      <c r="B1922" s="979">
        <v>230</v>
      </c>
      <c r="C1922" s="979">
        <v>230</v>
      </c>
      <c r="D1922" s="966" t="s">
        <v>11</v>
      </c>
    </row>
    <row r="1923" spans="1:4" s="969" customFormat="1" ht="11.25" customHeight="1" x14ac:dyDescent="0.2">
      <c r="A1923" s="1256" t="s">
        <v>5013</v>
      </c>
      <c r="B1923" s="978">
        <v>40</v>
      </c>
      <c r="C1923" s="978">
        <v>40</v>
      </c>
      <c r="D1923" s="965" t="s">
        <v>622</v>
      </c>
    </row>
    <row r="1924" spans="1:4" s="969" customFormat="1" ht="11.25" customHeight="1" x14ac:dyDescent="0.2">
      <c r="A1924" s="1256"/>
      <c r="B1924" s="978">
        <v>40</v>
      </c>
      <c r="C1924" s="978">
        <v>40</v>
      </c>
      <c r="D1924" s="965" t="s">
        <v>11</v>
      </c>
    </row>
    <row r="1925" spans="1:4" s="969" customFormat="1" ht="11.25" customHeight="1" x14ac:dyDescent="0.2">
      <c r="A1925" s="1257" t="s">
        <v>4434</v>
      </c>
      <c r="B1925" s="977">
        <v>126.3</v>
      </c>
      <c r="C1925" s="977">
        <v>126.3</v>
      </c>
      <c r="D1925" s="964" t="s">
        <v>2116</v>
      </c>
    </row>
    <row r="1926" spans="1:4" s="969" customFormat="1" ht="11.25" customHeight="1" x14ac:dyDescent="0.2">
      <c r="A1926" s="1258"/>
      <c r="B1926" s="979">
        <v>126.3</v>
      </c>
      <c r="C1926" s="979">
        <v>126.3</v>
      </c>
      <c r="D1926" s="966" t="s">
        <v>11</v>
      </c>
    </row>
    <row r="1927" spans="1:4" s="969" customFormat="1" ht="11.25" customHeight="1" x14ac:dyDescent="0.2">
      <c r="A1927" s="1256" t="s">
        <v>3251</v>
      </c>
      <c r="B1927" s="978">
        <v>150</v>
      </c>
      <c r="C1927" s="978">
        <v>150</v>
      </c>
      <c r="D1927" s="965" t="s">
        <v>2877</v>
      </c>
    </row>
    <row r="1928" spans="1:4" s="969" customFormat="1" ht="11.25" customHeight="1" x14ac:dyDescent="0.2">
      <c r="A1928" s="1256"/>
      <c r="B1928" s="978">
        <v>150</v>
      </c>
      <c r="C1928" s="978">
        <v>150</v>
      </c>
      <c r="D1928" s="965" t="s">
        <v>11</v>
      </c>
    </row>
    <row r="1929" spans="1:4" s="969" customFormat="1" ht="11.25" customHeight="1" x14ac:dyDescent="0.2">
      <c r="A1929" s="1257" t="s">
        <v>4435</v>
      </c>
      <c r="B1929" s="977">
        <v>150</v>
      </c>
      <c r="C1929" s="977">
        <v>150</v>
      </c>
      <c r="D1929" s="964" t="s">
        <v>2116</v>
      </c>
    </row>
    <row r="1930" spans="1:4" s="969" customFormat="1" ht="11.25" customHeight="1" x14ac:dyDescent="0.2">
      <c r="A1930" s="1258"/>
      <c r="B1930" s="979">
        <v>150</v>
      </c>
      <c r="C1930" s="979">
        <v>150</v>
      </c>
      <c r="D1930" s="966" t="s">
        <v>11</v>
      </c>
    </row>
    <row r="1931" spans="1:4" s="969" customFormat="1" ht="11.25" customHeight="1" x14ac:dyDescent="0.2">
      <c r="A1931" s="1256" t="s">
        <v>4436</v>
      </c>
      <c r="B1931" s="978">
        <v>30</v>
      </c>
      <c r="C1931" s="978">
        <v>30</v>
      </c>
      <c r="D1931" s="965" t="s">
        <v>2123</v>
      </c>
    </row>
    <row r="1932" spans="1:4" s="969" customFormat="1" ht="11.25" customHeight="1" x14ac:dyDescent="0.2">
      <c r="A1932" s="1256"/>
      <c r="B1932" s="978">
        <v>30</v>
      </c>
      <c r="C1932" s="978">
        <v>30</v>
      </c>
      <c r="D1932" s="965" t="s">
        <v>11</v>
      </c>
    </row>
    <row r="1933" spans="1:4" s="969" customFormat="1" ht="11.25" customHeight="1" x14ac:dyDescent="0.2">
      <c r="A1933" s="1257" t="s">
        <v>3252</v>
      </c>
      <c r="B1933" s="977">
        <v>1620</v>
      </c>
      <c r="C1933" s="977">
        <v>1620</v>
      </c>
      <c r="D1933" s="964" t="s">
        <v>2108</v>
      </c>
    </row>
    <row r="1934" spans="1:4" s="969" customFormat="1" ht="11.25" customHeight="1" x14ac:dyDescent="0.2">
      <c r="A1934" s="1258"/>
      <c r="B1934" s="979">
        <v>1620</v>
      </c>
      <c r="C1934" s="979">
        <v>1620</v>
      </c>
      <c r="D1934" s="966" t="s">
        <v>11</v>
      </c>
    </row>
    <row r="1935" spans="1:4" s="969" customFormat="1" ht="11.25" customHeight="1" x14ac:dyDescent="0.2">
      <c r="A1935" s="1256" t="s">
        <v>3253</v>
      </c>
      <c r="B1935" s="978">
        <v>2502</v>
      </c>
      <c r="C1935" s="978">
        <v>2502</v>
      </c>
      <c r="D1935" s="965" t="s">
        <v>2108</v>
      </c>
    </row>
    <row r="1936" spans="1:4" s="969" customFormat="1" ht="11.25" customHeight="1" x14ac:dyDescent="0.2">
      <c r="A1936" s="1256"/>
      <c r="B1936" s="978">
        <v>2502</v>
      </c>
      <c r="C1936" s="978">
        <v>2502</v>
      </c>
      <c r="D1936" s="965" t="s">
        <v>11</v>
      </c>
    </row>
    <row r="1937" spans="1:4" s="969" customFormat="1" ht="11.25" customHeight="1" x14ac:dyDescent="0.2">
      <c r="A1937" s="1257" t="s">
        <v>3254</v>
      </c>
      <c r="B1937" s="977">
        <v>34698.720000000001</v>
      </c>
      <c r="C1937" s="977">
        <v>34674.112000000001</v>
      </c>
      <c r="D1937" s="964" t="s">
        <v>721</v>
      </c>
    </row>
    <row r="1938" spans="1:4" s="969" customFormat="1" ht="11.25" customHeight="1" x14ac:dyDescent="0.2">
      <c r="A1938" s="1256"/>
      <c r="B1938" s="978">
        <v>769.63</v>
      </c>
      <c r="C1938" s="978">
        <v>769.62699999999995</v>
      </c>
      <c r="D1938" s="965" t="s">
        <v>718</v>
      </c>
    </row>
    <row r="1939" spans="1:4" s="969" customFormat="1" ht="11.25" customHeight="1" x14ac:dyDescent="0.2">
      <c r="A1939" s="1258"/>
      <c r="B1939" s="979">
        <v>35468.35</v>
      </c>
      <c r="C1939" s="979">
        <v>35443.739000000001</v>
      </c>
      <c r="D1939" s="966" t="s">
        <v>11</v>
      </c>
    </row>
    <row r="1940" spans="1:4" s="969" customFormat="1" ht="11.25" customHeight="1" x14ac:dyDescent="0.2">
      <c r="A1940" s="1256" t="s">
        <v>3255</v>
      </c>
      <c r="B1940" s="978">
        <v>4685.78</v>
      </c>
      <c r="C1940" s="978">
        <v>4669.8320000000003</v>
      </c>
      <c r="D1940" s="965" t="s">
        <v>721</v>
      </c>
    </row>
    <row r="1941" spans="1:4" s="969" customFormat="1" ht="11.25" customHeight="1" x14ac:dyDescent="0.2">
      <c r="A1941" s="1256"/>
      <c r="B1941" s="978">
        <v>4685.78</v>
      </c>
      <c r="C1941" s="978">
        <v>4669.8320000000003</v>
      </c>
      <c r="D1941" s="965" t="s">
        <v>11</v>
      </c>
    </row>
    <row r="1942" spans="1:4" s="969" customFormat="1" ht="11.25" customHeight="1" x14ac:dyDescent="0.2">
      <c r="A1942" s="1257" t="s">
        <v>3256</v>
      </c>
      <c r="B1942" s="977">
        <v>13251.51</v>
      </c>
      <c r="C1942" s="977">
        <v>13197.978000000001</v>
      </c>
      <c r="D1942" s="964" t="s">
        <v>721</v>
      </c>
    </row>
    <row r="1943" spans="1:4" s="969" customFormat="1" ht="11.25" customHeight="1" x14ac:dyDescent="0.2">
      <c r="A1943" s="1258"/>
      <c r="B1943" s="979">
        <v>13251.51</v>
      </c>
      <c r="C1943" s="979">
        <v>13197.978000000001</v>
      </c>
      <c r="D1943" s="966" t="s">
        <v>11</v>
      </c>
    </row>
    <row r="1944" spans="1:4" s="969" customFormat="1" ht="11.25" customHeight="1" x14ac:dyDescent="0.2">
      <c r="A1944" s="1256" t="s">
        <v>3257</v>
      </c>
      <c r="B1944" s="978">
        <v>9667.65</v>
      </c>
      <c r="C1944" s="978">
        <v>9667.6509999999998</v>
      </c>
      <c r="D1944" s="965" t="s">
        <v>721</v>
      </c>
    </row>
    <row r="1945" spans="1:4" s="969" customFormat="1" ht="11.25" customHeight="1" x14ac:dyDescent="0.2">
      <c r="A1945" s="1256"/>
      <c r="B1945" s="978">
        <v>9667.65</v>
      </c>
      <c r="C1945" s="978">
        <v>9667.6509999999998</v>
      </c>
      <c r="D1945" s="965" t="s">
        <v>11</v>
      </c>
    </row>
    <row r="1946" spans="1:4" s="969" customFormat="1" ht="11.25" customHeight="1" x14ac:dyDescent="0.2">
      <c r="A1946" s="1257" t="s">
        <v>3258</v>
      </c>
      <c r="B1946" s="977">
        <v>28055.24</v>
      </c>
      <c r="C1946" s="977">
        <v>28031.599000000002</v>
      </c>
      <c r="D1946" s="964" t="s">
        <v>721</v>
      </c>
    </row>
    <row r="1947" spans="1:4" s="969" customFormat="1" ht="11.25" customHeight="1" x14ac:dyDescent="0.2">
      <c r="A1947" s="1256"/>
      <c r="B1947" s="978">
        <v>866.93</v>
      </c>
      <c r="C1947" s="978">
        <v>866.93200000000002</v>
      </c>
      <c r="D1947" s="965" t="s">
        <v>718</v>
      </c>
    </row>
    <row r="1948" spans="1:4" s="969" customFormat="1" ht="11.25" customHeight="1" x14ac:dyDescent="0.2">
      <c r="A1948" s="1258"/>
      <c r="B1948" s="979">
        <v>28922.170000000002</v>
      </c>
      <c r="C1948" s="979">
        <v>28898.531000000003</v>
      </c>
      <c r="D1948" s="966" t="s">
        <v>11</v>
      </c>
    </row>
    <row r="1949" spans="1:4" s="969" customFormat="1" ht="11.25" customHeight="1" x14ac:dyDescent="0.2">
      <c r="A1949" s="1256" t="s">
        <v>3259</v>
      </c>
      <c r="B1949" s="978">
        <v>150</v>
      </c>
      <c r="C1949" s="978">
        <v>150</v>
      </c>
      <c r="D1949" s="965" t="s">
        <v>2116</v>
      </c>
    </row>
    <row r="1950" spans="1:4" s="969" customFormat="1" ht="11.25" customHeight="1" x14ac:dyDescent="0.2">
      <c r="A1950" s="1256"/>
      <c r="B1950" s="978">
        <v>150</v>
      </c>
      <c r="C1950" s="978">
        <v>150</v>
      </c>
      <c r="D1950" s="965" t="s">
        <v>11</v>
      </c>
    </row>
    <row r="1951" spans="1:4" s="969" customFormat="1" ht="11.25" customHeight="1" x14ac:dyDescent="0.2">
      <c r="A1951" s="1257" t="s">
        <v>3260</v>
      </c>
      <c r="B1951" s="977">
        <v>4326.22</v>
      </c>
      <c r="C1951" s="977">
        <v>4304.79</v>
      </c>
      <c r="D1951" s="964" t="s">
        <v>721</v>
      </c>
    </row>
    <row r="1952" spans="1:4" s="969" customFormat="1" ht="11.25" customHeight="1" x14ac:dyDescent="0.2">
      <c r="A1952" s="1256"/>
      <c r="B1952" s="978">
        <v>135.27000000000001</v>
      </c>
      <c r="C1952" s="978">
        <v>135.273</v>
      </c>
      <c r="D1952" s="965" t="s">
        <v>718</v>
      </c>
    </row>
    <row r="1953" spans="1:4" s="969" customFormat="1" ht="11.25" customHeight="1" x14ac:dyDescent="0.2">
      <c r="A1953" s="1258"/>
      <c r="B1953" s="979">
        <v>4461.4900000000007</v>
      </c>
      <c r="C1953" s="979">
        <v>4440.0630000000001</v>
      </c>
      <c r="D1953" s="966" t="s">
        <v>11</v>
      </c>
    </row>
    <row r="1954" spans="1:4" s="969" customFormat="1" ht="11.25" customHeight="1" x14ac:dyDescent="0.2">
      <c r="A1954" s="1256" t="s">
        <v>3261</v>
      </c>
      <c r="B1954" s="978">
        <v>21011.39</v>
      </c>
      <c r="C1954" s="978">
        <v>20976.486999999997</v>
      </c>
      <c r="D1954" s="965" t="s">
        <v>721</v>
      </c>
    </row>
    <row r="1955" spans="1:4" s="969" customFormat="1" ht="11.25" customHeight="1" x14ac:dyDescent="0.2">
      <c r="A1955" s="1256"/>
      <c r="B1955" s="978">
        <v>15.81</v>
      </c>
      <c r="C1955" s="978">
        <v>15.814</v>
      </c>
      <c r="D1955" s="965" t="s">
        <v>718</v>
      </c>
    </row>
    <row r="1956" spans="1:4" s="969" customFormat="1" ht="11.25" customHeight="1" x14ac:dyDescent="0.2">
      <c r="A1956" s="1256"/>
      <c r="B1956" s="978">
        <v>21027.200000000001</v>
      </c>
      <c r="C1956" s="978">
        <v>20992.300999999996</v>
      </c>
      <c r="D1956" s="965" t="s">
        <v>11</v>
      </c>
    </row>
    <row r="1957" spans="1:4" s="969" customFormat="1" ht="11.25" customHeight="1" x14ac:dyDescent="0.2">
      <c r="A1957" s="1257" t="s">
        <v>3262</v>
      </c>
      <c r="B1957" s="977">
        <v>16516.13</v>
      </c>
      <c r="C1957" s="977">
        <v>16516.133999999998</v>
      </c>
      <c r="D1957" s="964" t="s">
        <v>721</v>
      </c>
    </row>
    <row r="1958" spans="1:4" s="969" customFormat="1" ht="11.25" customHeight="1" x14ac:dyDescent="0.2">
      <c r="A1958" s="1258"/>
      <c r="B1958" s="979">
        <v>16516.13</v>
      </c>
      <c r="C1958" s="979">
        <v>16516.133999999998</v>
      </c>
      <c r="D1958" s="966" t="s">
        <v>11</v>
      </c>
    </row>
    <row r="1959" spans="1:4" s="969" customFormat="1" ht="11.25" customHeight="1" x14ac:dyDescent="0.2">
      <c r="A1959" s="1256" t="s">
        <v>3263</v>
      </c>
      <c r="B1959" s="978">
        <v>3056.82</v>
      </c>
      <c r="C1959" s="978">
        <v>3056.8179999999998</v>
      </c>
      <c r="D1959" s="965" t="s">
        <v>721</v>
      </c>
    </row>
    <row r="1960" spans="1:4" s="969" customFormat="1" ht="11.25" customHeight="1" x14ac:dyDescent="0.2">
      <c r="A1960" s="1256"/>
      <c r="B1960" s="978">
        <v>3056.82</v>
      </c>
      <c r="C1960" s="978">
        <v>3056.8179999999998</v>
      </c>
      <c r="D1960" s="965" t="s">
        <v>11</v>
      </c>
    </row>
    <row r="1961" spans="1:4" s="969" customFormat="1" ht="11.25" customHeight="1" x14ac:dyDescent="0.2">
      <c r="A1961" s="1257" t="s">
        <v>3264</v>
      </c>
      <c r="B1961" s="977">
        <v>13364.28</v>
      </c>
      <c r="C1961" s="977">
        <v>13364.28</v>
      </c>
      <c r="D1961" s="964" t="s">
        <v>721</v>
      </c>
    </row>
    <row r="1962" spans="1:4" s="969" customFormat="1" ht="11.25" customHeight="1" x14ac:dyDescent="0.2">
      <c r="A1962" s="1258"/>
      <c r="B1962" s="979">
        <v>13364.28</v>
      </c>
      <c r="C1962" s="979">
        <v>13364.28</v>
      </c>
      <c r="D1962" s="966" t="s">
        <v>11</v>
      </c>
    </row>
    <row r="1963" spans="1:4" s="969" customFormat="1" ht="11.25" customHeight="1" x14ac:dyDescent="0.2">
      <c r="A1963" s="1256" t="s">
        <v>3265</v>
      </c>
      <c r="B1963" s="978">
        <v>33.159999999999997</v>
      </c>
      <c r="C1963" s="978">
        <v>33.159999999999997</v>
      </c>
      <c r="D1963" s="965" t="s">
        <v>725</v>
      </c>
    </row>
    <row r="1964" spans="1:4" s="969" customFormat="1" ht="11.25" customHeight="1" x14ac:dyDescent="0.2">
      <c r="A1964" s="1256"/>
      <c r="B1964" s="978">
        <v>2521.88</v>
      </c>
      <c r="C1964" s="978">
        <v>2521.8760000000002</v>
      </c>
      <c r="D1964" s="965" t="s">
        <v>721</v>
      </c>
    </row>
    <row r="1965" spans="1:4" s="969" customFormat="1" ht="11.25" customHeight="1" x14ac:dyDescent="0.2">
      <c r="A1965" s="1256"/>
      <c r="B1965" s="978">
        <v>2555.04</v>
      </c>
      <c r="C1965" s="978">
        <v>2555.0360000000001</v>
      </c>
      <c r="D1965" s="965" t="s">
        <v>11</v>
      </c>
    </row>
    <row r="1966" spans="1:4" s="969" customFormat="1" ht="11.25" customHeight="1" x14ac:dyDescent="0.2">
      <c r="A1966" s="1257" t="s">
        <v>3266</v>
      </c>
      <c r="B1966" s="977">
        <v>8243.1299999999992</v>
      </c>
      <c r="C1966" s="977">
        <v>8243.1309999999994</v>
      </c>
      <c r="D1966" s="964" t="s">
        <v>721</v>
      </c>
    </row>
    <row r="1967" spans="1:4" s="969" customFormat="1" ht="11.25" customHeight="1" x14ac:dyDescent="0.2">
      <c r="A1967" s="1258"/>
      <c r="B1967" s="979">
        <v>8243.1299999999992</v>
      </c>
      <c r="C1967" s="979">
        <v>8243.1309999999994</v>
      </c>
      <c r="D1967" s="966" t="s">
        <v>11</v>
      </c>
    </row>
    <row r="1968" spans="1:4" s="969" customFormat="1" ht="11.25" customHeight="1" x14ac:dyDescent="0.2">
      <c r="A1968" s="1256" t="s">
        <v>644</v>
      </c>
      <c r="B1968" s="978">
        <v>14</v>
      </c>
      <c r="C1968" s="978">
        <v>14</v>
      </c>
      <c r="D1968" s="965" t="s">
        <v>638</v>
      </c>
    </row>
    <row r="1969" spans="1:4" s="969" customFormat="1" ht="11.25" customHeight="1" x14ac:dyDescent="0.2">
      <c r="A1969" s="1256"/>
      <c r="B1969" s="978">
        <v>14</v>
      </c>
      <c r="C1969" s="978">
        <v>14</v>
      </c>
      <c r="D1969" s="965" t="s">
        <v>11</v>
      </c>
    </row>
    <row r="1970" spans="1:4" s="969" customFormat="1" ht="11.25" customHeight="1" x14ac:dyDescent="0.2">
      <c r="A1970" s="1257" t="s">
        <v>3870</v>
      </c>
      <c r="B1970" s="977">
        <v>314</v>
      </c>
      <c r="C1970" s="977">
        <v>314</v>
      </c>
      <c r="D1970" s="964" t="s">
        <v>613</v>
      </c>
    </row>
    <row r="1971" spans="1:4" s="969" customFormat="1" ht="11.25" customHeight="1" x14ac:dyDescent="0.2">
      <c r="A1971" s="1258"/>
      <c r="B1971" s="979">
        <v>314</v>
      </c>
      <c r="C1971" s="979">
        <v>314</v>
      </c>
      <c r="D1971" s="966" t="s">
        <v>11</v>
      </c>
    </row>
    <row r="1972" spans="1:4" s="969" customFormat="1" ht="11.25" customHeight="1" x14ac:dyDescent="0.2">
      <c r="A1972" s="1256" t="s">
        <v>3809</v>
      </c>
      <c r="B1972" s="978">
        <v>200</v>
      </c>
      <c r="C1972" s="978">
        <v>200</v>
      </c>
      <c r="D1972" s="965" t="s">
        <v>567</v>
      </c>
    </row>
    <row r="1973" spans="1:4" s="969" customFormat="1" ht="11.25" customHeight="1" x14ac:dyDescent="0.2">
      <c r="A1973" s="1256"/>
      <c r="B1973" s="978">
        <v>200</v>
      </c>
      <c r="C1973" s="978">
        <v>200</v>
      </c>
      <c r="D1973" s="965" t="s">
        <v>11</v>
      </c>
    </row>
    <row r="1974" spans="1:4" s="969" customFormat="1" ht="11.25" customHeight="1" x14ac:dyDescent="0.2">
      <c r="A1974" s="1257" t="s">
        <v>3898</v>
      </c>
      <c r="B1974" s="977">
        <v>80</v>
      </c>
      <c r="C1974" s="977">
        <v>80</v>
      </c>
      <c r="D1974" s="964" t="s">
        <v>622</v>
      </c>
    </row>
    <row r="1975" spans="1:4" s="969" customFormat="1" ht="11.25" customHeight="1" x14ac:dyDescent="0.2">
      <c r="A1975" s="1258"/>
      <c r="B1975" s="979">
        <v>80</v>
      </c>
      <c r="C1975" s="979">
        <v>80</v>
      </c>
      <c r="D1975" s="966" t="s">
        <v>11</v>
      </c>
    </row>
    <row r="1976" spans="1:4" s="969" customFormat="1" ht="11.25" customHeight="1" x14ac:dyDescent="0.2">
      <c r="A1976" s="1256" t="s">
        <v>3788</v>
      </c>
      <c r="B1976" s="978">
        <v>1500</v>
      </c>
      <c r="C1976" s="978">
        <v>1500</v>
      </c>
      <c r="D1976" s="965" t="s">
        <v>555</v>
      </c>
    </row>
    <row r="1977" spans="1:4" s="969" customFormat="1" ht="11.25" customHeight="1" x14ac:dyDescent="0.2">
      <c r="A1977" s="1256"/>
      <c r="B1977" s="978">
        <v>790</v>
      </c>
      <c r="C1977" s="978">
        <v>790</v>
      </c>
      <c r="D1977" s="965" t="s">
        <v>570</v>
      </c>
    </row>
    <row r="1978" spans="1:4" s="969" customFormat="1" ht="11.25" customHeight="1" x14ac:dyDescent="0.2">
      <c r="A1978" s="1256"/>
      <c r="B1978" s="978">
        <v>2290</v>
      </c>
      <c r="C1978" s="978">
        <v>2290</v>
      </c>
      <c r="D1978" s="965" t="s">
        <v>11</v>
      </c>
    </row>
    <row r="1979" spans="1:4" s="969" customFormat="1" ht="11.25" customHeight="1" x14ac:dyDescent="0.2">
      <c r="A1979" s="1257" t="s">
        <v>3813</v>
      </c>
      <c r="B1979" s="977">
        <v>93.3</v>
      </c>
      <c r="C1979" s="977">
        <v>93.3</v>
      </c>
      <c r="D1979" s="964" t="s">
        <v>568</v>
      </c>
    </row>
    <row r="1980" spans="1:4" s="969" customFormat="1" ht="11.25" customHeight="1" x14ac:dyDescent="0.2">
      <c r="A1980" s="1258"/>
      <c r="B1980" s="979">
        <v>93.3</v>
      </c>
      <c r="C1980" s="979">
        <v>93.3</v>
      </c>
      <c r="D1980" s="966" t="s">
        <v>11</v>
      </c>
    </row>
    <row r="1981" spans="1:4" s="969" customFormat="1" ht="11.25" customHeight="1" x14ac:dyDescent="0.2">
      <c r="A1981" s="1256" t="s">
        <v>4437</v>
      </c>
      <c r="B1981" s="978">
        <v>40</v>
      </c>
      <c r="C1981" s="978">
        <v>29.9848</v>
      </c>
      <c r="D1981" s="965" t="s">
        <v>3628</v>
      </c>
    </row>
    <row r="1982" spans="1:4" s="969" customFormat="1" ht="11.25" customHeight="1" x14ac:dyDescent="0.2">
      <c r="A1982" s="1256"/>
      <c r="B1982" s="978">
        <v>40</v>
      </c>
      <c r="C1982" s="978">
        <v>29.9848</v>
      </c>
      <c r="D1982" s="965" t="s">
        <v>11</v>
      </c>
    </row>
    <row r="1983" spans="1:4" s="969" customFormat="1" ht="11.25" customHeight="1" x14ac:dyDescent="0.2">
      <c r="A1983" s="1257" t="s">
        <v>3871</v>
      </c>
      <c r="B1983" s="977">
        <v>200</v>
      </c>
      <c r="C1983" s="977">
        <v>200</v>
      </c>
      <c r="D1983" s="964" t="s">
        <v>613</v>
      </c>
    </row>
    <row r="1984" spans="1:4" s="969" customFormat="1" ht="11.25" customHeight="1" x14ac:dyDescent="0.2">
      <c r="A1984" s="1258"/>
      <c r="B1984" s="979">
        <v>200</v>
      </c>
      <c r="C1984" s="979">
        <v>200</v>
      </c>
      <c r="D1984" s="966" t="s">
        <v>11</v>
      </c>
    </row>
    <row r="1985" spans="1:4" s="969" customFormat="1" ht="17.25" customHeight="1" x14ac:dyDescent="0.2">
      <c r="A1985" s="1256" t="s">
        <v>4438</v>
      </c>
      <c r="B1985" s="978">
        <v>79</v>
      </c>
      <c r="C1985" s="978">
        <v>79</v>
      </c>
      <c r="D1985" s="965" t="s">
        <v>2123</v>
      </c>
    </row>
    <row r="1986" spans="1:4" s="969" customFormat="1" ht="17.25" customHeight="1" x14ac:dyDescent="0.2">
      <c r="A1986" s="1256"/>
      <c r="B1986" s="978">
        <v>79</v>
      </c>
      <c r="C1986" s="978">
        <v>79</v>
      </c>
      <c r="D1986" s="965" t="s">
        <v>11</v>
      </c>
    </row>
    <row r="1987" spans="1:4" s="969" customFormat="1" ht="11.25" customHeight="1" x14ac:dyDescent="0.2">
      <c r="A1987" s="1257" t="s">
        <v>584</v>
      </c>
      <c r="B1987" s="977">
        <v>200</v>
      </c>
      <c r="C1987" s="977">
        <v>200</v>
      </c>
      <c r="D1987" s="964" t="s">
        <v>580</v>
      </c>
    </row>
    <row r="1988" spans="1:4" s="969" customFormat="1" ht="11.25" customHeight="1" x14ac:dyDescent="0.2">
      <c r="A1988" s="1258"/>
      <c r="B1988" s="979">
        <v>200</v>
      </c>
      <c r="C1988" s="979">
        <v>200</v>
      </c>
      <c r="D1988" s="966" t="s">
        <v>11</v>
      </c>
    </row>
    <row r="1989" spans="1:4" s="969" customFormat="1" ht="21" x14ac:dyDescent="0.2">
      <c r="A1989" s="1256" t="s">
        <v>5013</v>
      </c>
      <c r="B1989" s="978">
        <v>40</v>
      </c>
      <c r="C1989" s="978">
        <v>33.688000000000002</v>
      </c>
      <c r="D1989" s="965" t="s">
        <v>2118</v>
      </c>
    </row>
    <row r="1990" spans="1:4" s="969" customFormat="1" ht="11.25" customHeight="1" x14ac:dyDescent="0.2">
      <c r="A1990" s="1256"/>
      <c r="B1990" s="978">
        <v>40</v>
      </c>
      <c r="C1990" s="978">
        <v>33.688000000000002</v>
      </c>
      <c r="D1990" s="965" t="s">
        <v>11</v>
      </c>
    </row>
    <row r="1991" spans="1:4" s="969" customFormat="1" ht="11.25" customHeight="1" x14ac:dyDescent="0.2">
      <c r="A1991" s="1257" t="s">
        <v>3267</v>
      </c>
      <c r="B1991" s="977">
        <v>880</v>
      </c>
      <c r="C1991" s="977">
        <v>880</v>
      </c>
      <c r="D1991" s="964" t="s">
        <v>2108</v>
      </c>
    </row>
    <row r="1992" spans="1:4" s="969" customFormat="1" ht="11.25" customHeight="1" x14ac:dyDescent="0.2">
      <c r="A1992" s="1258"/>
      <c r="B1992" s="979">
        <v>880</v>
      </c>
      <c r="C1992" s="979">
        <v>880</v>
      </c>
      <c r="D1992" s="966" t="s">
        <v>11</v>
      </c>
    </row>
    <row r="1993" spans="1:4" s="969" customFormat="1" ht="11.25" customHeight="1" x14ac:dyDescent="0.2">
      <c r="A1993" s="1256" t="s">
        <v>3268</v>
      </c>
      <c r="B1993" s="978">
        <v>120</v>
      </c>
      <c r="C1993" s="978">
        <v>120</v>
      </c>
      <c r="D1993" s="965" t="s">
        <v>2874</v>
      </c>
    </row>
    <row r="1994" spans="1:4" s="969" customFormat="1" ht="11.25" customHeight="1" x14ac:dyDescent="0.2">
      <c r="A1994" s="1256"/>
      <c r="B1994" s="978">
        <v>120</v>
      </c>
      <c r="C1994" s="978">
        <v>120</v>
      </c>
      <c r="D1994" s="965" t="s">
        <v>11</v>
      </c>
    </row>
    <row r="1995" spans="1:4" s="969" customFormat="1" ht="11.25" customHeight="1" x14ac:dyDescent="0.2">
      <c r="A1995" s="1257" t="s">
        <v>3269</v>
      </c>
      <c r="B1995" s="977">
        <v>56.3</v>
      </c>
      <c r="C1995" s="977">
        <v>55.9</v>
      </c>
      <c r="D1995" s="964" t="s">
        <v>3628</v>
      </c>
    </row>
    <row r="1996" spans="1:4" s="969" customFormat="1" ht="11.25" customHeight="1" x14ac:dyDescent="0.2">
      <c r="A1996" s="1258"/>
      <c r="B1996" s="979">
        <v>56.3</v>
      </c>
      <c r="C1996" s="979">
        <v>55.9</v>
      </c>
      <c r="D1996" s="966" t="s">
        <v>11</v>
      </c>
    </row>
    <row r="1997" spans="1:4" s="969" customFormat="1" ht="11.25" customHeight="1" x14ac:dyDescent="0.2">
      <c r="A1997" s="1256" t="s">
        <v>3270</v>
      </c>
      <c r="B1997" s="978">
        <v>70.2</v>
      </c>
      <c r="C1997" s="978">
        <v>70.2</v>
      </c>
      <c r="D1997" s="965" t="s">
        <v>2116</v>
      </c>
    </row>
    <row r="1998" spans="1:4" s="969" customFormat="1" ht="11.25" customHeight="1" x14ac:dyDescent="0.2">
      <c r="A1998" s="1256"/>
      <c r="B1998" s="978">
        <v>70.2</v>
      </c>
      <c r="C1998" s="978">
        <v>70.2</v>
      </c>
      <c r="D1998" s="965" t="s">
        <v>11</v>
      </c>
    </row>
    <row r="1999" spans="1:4" s="969" customFormat="1" ht="11.25" customHeight="1" x14ac:dyDescent="0.2">
      <c r="A1999" s="1257" t="s">
        <v>831</v>
      </c>
      <c r="B1999" s="977">
        <v>50.5</v>
      </c>
      <c r="C1999" s="977">
        <v>50.5</v>
      </c>
      <c r="D1999" s="964" t="s">
        <v>2874</v>
      </c>
    </row>
    <row r="2000" spans="1:4" s="969" customFormat="1" ht="11.25" customHeight="1" x14ac:dyDescent="0.2">
      <c r="A2000" s="1256"/>
      <c r="B2000" s="978">
        <v>700</v>
      </c>
      <c r="C2000" s="978">
        <v>700</v>
      </c>
      <c r="D2000" s="965" t="s">
        <v>622</v>
      </c>
    </row>
    <row r="2001" spans="1:4" s="969" customFormat="1" ht="11.25" customHeight="1" x14ac:dyDescent="0.2">
      <c r="A2001" s="1258"/>
      <c r="B2001" s="979">
        <v>750.5</v>
      </c>
      <c r="C2001" s="979">
        <v>750.5</v>
      </c>
      <c r="D2001" s="966" t="s">
        <v>11</v>
      </c>
    </row>
    <row r="2002" spans="1:4" s="969" customFormat="1" ht="11.25" customHeight="1" x14ac:dyDescent="0.2">
      <c r="A2002" s="1256" t="s">
        <v>4439</v>
      </c>
      <c r="B2002" s="978">
        <v>100</v>
      </c>
      <c r="C2002" s="978">
        <v>100</v>
      </c>
      <c r="D2002" s="965" t="s">
        <v>4228</v>
      </c>
    </row>
    <row r="2003" spans="1:4" s="969" customFormat="1" ht="11.25" customHeight="1" x14ac:dyDescent="0.2">
      <c r="A2003" s="1256"/>
      <c r="B2003" s="978">
        <v>100</v>
      </c>
      <c r="C2003" s="978">
        <v>100</v>
      </c>
      <c r="D2003" s="965" t="s">
        <v>11</v>
      </c>
    </row>
    <row r="2004" spans="1:4" s="969" customFormat="1" ht="11.25" customHeight="1" x14ac:dyDescent="0.2">
      <c r="A2004" s="1257" t="s">
        <v>832</v>
      </c>
      <c r="B2004" s="977">
        <v>900</v>
      </c>
      <c r="C2004" s="977">
        <v>900</v>
      </c>
      <c r="D2004" s="964" t="s">
        <v>622</v>
      </c>
    </row>
    <row r="2005" spans="1:4" s="969" customFormat="1" ht="11.25" customHeight="1" x14ac:dyDescent="0.2">
      <c r="A2005" s="1258"/>
      <c r="B2005" s="979">
        <v>900</v>
      </c>
      <c r="C2005" s="979">
        <v>900</v>
      </c>
      <c r="D2005" s="966" t="s">
        <v>11</v>
      </c>
    </row>
    <row r="2006" spans="1:4" s="969" customFormat="1" ht="11.25" customHeight="1" x14ac:dyDescent="0.2">
      <c r="A2006" s="1256" t="s">
        <v>833</v>
      </c>
      <c r="B2006" s="978">
        <v>150</v>
      </c>
      <c r="C2006" s="978">
        <v>150</v>
      </c>
      <c r="D2006" s="965" t="s">
        <v>4228</v>
      </c>
    </row>
    <row r="2007" spans="1:4" s="969" customFormat="1" ht="21" x14ac:dyDescent="0.2">
      <c r="A2007" s="1256"/>
      <c r="B2007" s="978">
        <v>500</v>
      </c>
      <c r="C2007" s="978">
        <v>500</v>
      </c>
      <c r="D2007" s="965" t="s">
        <v>4229</v>
      </c>
    </row>
    <row r="2008" spans="1:4" s="969" customFormat="1" ht="11.25" customHeight="1" x14ac:dyDescent="0.2">
      <c r="A2008" s="1256"/>
      <c r="B2008" s="978">
        <v>650</v>
      </c>
      <c r="C2008" s="978">
        <v>650</v>
      </c>
      <c r="D2008" s="965" t="s">
        <v>11</v>
      </c>
    </row>
    <row r="2009" spans="1:4" s="969" customFormat="1" ht="11.25" customHeight="1" x14ac:dyDescent="0.2">
      <c r="A2009" s="1257" t="s">
        <v>4440</v>
      </c>
      <c r="B2009" s="977">
        <v>39.28</v>
      </c>
      <c r="C2009" s="977">
        <v>27.4</v>
      </c>
      <c r="D2009" s="964" t="s">
        <v>4235</v>
      </c>
    </row>
    <row r="2010" spans="1:4" s="969" customFormat="1" ht="21" x14ac:dyDescent="0.2">
      <c r="A2010" s="1256"/>
      <c r="B2010" s="978">
        <v>39.200000000000003</v>
      </c>
      <c r="C2010" s="978">
        <v>39.200000000000003</v>
      </c>
      <c r="D2010" s="965" t="s">
        <v>2118</v>
      </c>
    </row>
    <row r="2011" spans="1:4" s="969" customFormat="1" ht="11.25" customHeight="1" x14ac:dyDescent="0.2">
      <c r="A2011" s="1258"/>
      <c r="B2011" s="979">
        <v>78.48</v>
      </c>
      <c r="C2011" s="979">
        <v>66.599999999999994</v>
      </c>
      <c r="D2011" s="966" t="s">
        <v>11</v>
      </c>
    </row>
    <row r="2012" spans="1:4" s="969" customFormat="1" ht="11.25" customHeight="1" x14ac:dyDescent="0.2">
      <c r="A2012" s="1256" t="s">
        <v>3899</v>
      </c>
      <c r="B2012" s="978">
        <v>20</v>
      </c>
      <c r="C2012" s="978">
        <v>20</v>
      </c>
      <c r="D2012" s="965" t="s">
        <v>622</v>
      </c>
    </row>
    <row r="2013" spans="1:4" s="969" customFormat="1" ht="11.25" customHeight="1" x14ac:dyDescent="0.2">
      <c r="A2013" s="1256"/>
      <c r="B2013" s="978">
        <v>20</v>
      </c>
      <c r="C2013" s="978">
        <v>20</v>
      </c>
      <c r="D2013" s="965" t="s">
        <v>11</v>
      </c>
    </row>
    <row r="2014" spans="1:4" s="969" customFormat="1" ht="11.25" customHeight="1" x14ac:dyDescent="0.2">
      <c r="A2014" s="1257" t="s">
        <v>863</v>
      </c>
      <c r="B2014" s="977">
        <v>20</v>
      </c>
      <c r="C2014" s="977">
        <v>20</v>
      </c>
      <c r="D2014" s="964" t="s">
        <v>622</v>
      </c>
    </row>
    <row r="2015" spans="1:4" s="969" customFormat="1" ht="11.25" customHeight="1" x14ac:dyDescent="0.2">
      <c r="A2015" s="1258"/>
      <c r="B2015" s="979">
        <v>20</v>
      </c>
      <c r="C2015" s="979">
        <v>20</v>
      </c>
      <c r="D2015" s="966" t="s">
        <v>11</v>
      </c>
    </row>
    <row r="2016" spans="1:4" s="969" customFormat="1" ht="11.25" customHeight="1" x14ac:dyDescent="0.2">
      <c r="A2016" s="1256" t="s">
        <v>3863</v>
      </c>
      <c r="B2016" s="978">
        <v>2200</v>
      </c>
      <c r="C2016" s="978">
        <v>0</v>
      </c>
      <c r="D2016" s="965" t="s">
        <v>598</v>
      </c>
    </row>
    <row r="2017" spans="1:4" s="969" customFormat="1" ht="11.25" customHeight="1" x14ac:dyDescent="0.2">
      <c r="A2017" s="1256"/>
      <c r="B2017" s="978">
        <v>2200</v>
      </c>
      <c r="C2017" s="978">
        <v>0</v>
      </c>
      <c r="D2017" s="965" t="s">
        <v>11</v>
      </c>
    </row>
    <row r="2018" spans="1:4" s="969" customFormat="1" ht="11.25" customHeight="1" x14ac:dyDescent="0.2">
      <c r="A2018" s="1257" t="s">
        <v>4441</v>
      </c>
      <c r="B2018" s="977">
        <v>375</v>
      </c>
      <c r="C2018" s="977">
        <v>300</v>
      </c>
      <c r="D2018" s="964" t="s">
        <v>2109</v>
      </c>
    </row>
    <row r="2019" spans="1:4" s="969" customFormat="1" ht="11.25" customHeight="1" x14ac:dyDescent="0.2">
      <c r="A2019" s="1258"/>
      <c r="B2019" s="979">
        <v>375</v>
      </c>
      <c r="C2019" s="979">
        <v>300</v>
      </c>
      <c r="D2019" s="966" t="s">
        <v>11</v>
      </c>
    </row>
    <row r="2020" spans="1:4" s="969" customFormat="1" ht="11.25" customHeight="1" x14ac:dyDescent="0.2">
      <c r="A2020" s="1256" t="s">
        <v>4442</v>
      </c>
      <c r="B2020" s="978">
        <v>100</v>
      </c>
      <c r="C2020" s="978">
        <v>100</v>
      </c>
      <c r="D2020" s="965" t="s">
        <v>2874</v>
      </c>
    </row>
    <row r="2021" spans="1:4" s="969" customFormat="1" ht="11.25" customHeight="1" x14ac:dyDescent="0.2">
      <c r="A2021" s="1256"/>
      <c r="B2021" s="978">
        <v>100</v>
      </c>
      <c r="C2021" s="978">
        <v>100</v>
      </c>
      <c r="D2021" s="965" t="s">
        <v>11</v>
      </c>
    </row>
    <row r="2022" spans="1:4" s="969" customFormat="1" ht="11.25" customHeight="1" x14ac:dyDescent="0.2">
      <c r="A2022" s="1257" t="s">
        <v>858</v>
      </c>
      <c r="B2022" s="977">
        <v>400</v>
      </c>
      <c r="C2022" s="977">
        <v>400</v>
      </c>
      <c r="D2022" s="964" t="s">
        <v>2874</v>
      </c>
    </row>
    <row r="2023" spans="1:4" s="969" customFormat="1" ht="11.25" customHeight="1" x14ac:dyDescent="0.2">
      <c r="A2023" s="1256"/>
      <c r="B2023" s="978">
        <v>600</v>
      </c>
      <c r="C2023" s="978">
        <v>600</v>
      </c>
      <c r="D2023" s="965" t="s">
        <v>4228</v>
      </c>
    </row>
    <row r="2024" spans="1:4" s="969" customFormat="1" ht="21" x14ac:dyDescent="0.2">
      <c r="A2024" s="1256"/>
      <c r="B2024" s="978">
        <v>82.5</v>
      </c>
      <c r="C2024" s="978">
        <v>82.5</v>
      </c>
      <c r="D2024" s="965" t="s">
        <v>4229</v>
      </c>
    </row>
    <row r="2025" spans="1:4" s="969" customFormat="1" ht="11.25" customHeight="1" x14ac:dyDescent="0.2">
      <c r="A2025" s="1258"/>
      <c r="B2025" s="979">
        <v>1082.5</v>
      </c>
      <c r="C2025" s="979">
        <v>1082.5</v>
      </c>
      <c r="D2025" s="966" t="s">
        <v>11</v>
      </c>
    </row>
    <row r="2026" spans="1:4" s="969" customFormat="1" ht="11.25" customHeight="1" x14ac:dyDescent="0.2">
      <c r="A2026" s="1256" t="s">
        <v>3271</v>
      </c>
      <c r="B2026" s="978">
        <v>400</v>
      </c>
      <c r="C2026" s="978">
        <v>400</v>
      </c>
      <c r="D2026" s="965" t="s">
        <v>2874</v>
      </c>
    </row>
    <row r="2027" spans="1:4" s="969" customFormat="1" ht="11.25" customHeight="1" x14ac:dyDescent="0.2">
      <c r="A2027" s="1256"/>
      <c r="B2027" s="978">
        <v>150</v>
      </c>
      <c r="C2027" s="978">
        <v>150</v>
      </c>
      <c r="D2027" s="965" t="s">
        <v>4228</v>
      </c>
    </row>
    <row r="2028" spans="1:4" s="969" customFormat="1" ht="21" x14ac:dyDescent="0.2">
      <c r="A2028" s="1256"/>
      <c r="B2028" s="978">
        <v>50</v>
      </c>
      <c r="C2028" s="978">
        <v>50</v>
      </c>
      <c r="D2028" s="965" t="s">
        <v>4229</v>
      </c>
    </row>
    <row r="2029" spans="1:4" s="969" customFormat="1" ht="11.25" customHeight="1" x14ac:dyDescent="0.2">
      <c r="A2029" s="1256"/>
      <c r="B2029" s="978">
        <v>600</v>
      </c>
      <c r="C2029" s="978">
        <v>600</v>
      </c>
      <c r="D2029" s="965" t="s">
        <v>11</v>
      </c>
    </row>
    <row r="2030" spans="1:4" s="969" customFormat="1" ht="11.25" customHeight="1" x14ac:dyDescent="0.2">
      <c r="A2030" s="1257" t="s">
        <v>834</v>
      </c>
      <c r="B2030" s="977">
        <v>112</v>
      </c>
      <c r="C2030" s="977">
        <v>112</v>
      </c>
      <c r="D2030" s="964" t="s">
        <v>622</v>
      </c>
    </row>
    <row r="2031" spans="1:4" s="969" customFormat="1" ht="11.25" customHeight="1" x14ac:dyDescent="0.2">
      <c r="A2031" s="1258"/>
      <c r="B2031" s="979">
        <v>112</v>
      </c>
      <c r="C2031" s="979">
        <v>112</v>
      </c>
      <c r="D2031" s="966" t="s">
        <v>11</v>
      </c>
    </row>
    <row r="2032" spans="1:4" s="969" customFormat="1" ht="11.25" customHeight="1" x14ac:dyDescent="0.2">
      <c r="A2032" s="1256" t="s">
        <v>859</v>
      </c>
      <c r="B2032" s="978">
        <v>100</v>
      </c>
      <c r="C2032" s="978">
        <v>100</v>
      </c>
      <c r="D2032" s="965" t="s">
        <v>4228</v>
      </c>
    </row>
    <row r="2033" spans="1:4" s="969" customFormat="1" ht="11.25" customHeight="1" x14ac:dyDescent="0.2">
      <c r="A2033" s="1256"/>
      <c r="B2033" s="978">
        <v>100</v>
      </c>
      <c r="C2033" s="978">
        <v>100</v>
      </c>
      <c r="D2033" s="965" t="s">
        <v>11</v>
      </c>
    </row>
    <row r="2034" spans="1:4" s="969" customFormat="1" ht="11.25" customHeight="1" x14ac:dyDescent="0.2">
      <c r="A2034" s="1257" t="s">
        <v>3900</v>
      </c>
      <c r="B2034" s="977">
        <v>150</v>
      </c>
      <c r="C2034" s="977">
        <v>150</v>
      </c>
      <c r="D2034" s="964" t="s">
        <v>622</v>
      </c>
    </row>
    <row r="2035" spans="1:4" s="969" customFormat="1" ht="11.25" customHeight="1" x14ac:dyDescent="0.2">
      <c r="A2035" s="1258"/>
      <c r="B2035" s="979">
        <v>150</v>
      </c>
      <c r="C2035" s="979">
        <v>150</v>
      </c>
      <c r="D2035" s="966" t="s">
        <v>11</v>
      </c>
    </row>
    <row r="2036" spans="1:4" s="969" customFormat="1" ht="11.25" customHeight="1" x14ac:dyDescent="0.2">
      <c r="A2036" s="1256" t="s">
        <v>835</v>
      </c>
      <c r="B2036" s="978">
        <v>100</v>
      </c>
      <c r="C2036" s="978">
        <v>100</v>
      </c>
      <c r="D2036" s="965" t="s">
        <v>2874</v>
      </c>
    </row>
    <row r="2037" spans="1:4" s="969" customFormat="1" ht="11.25" customHeight="1" x14ac:dyDescent="0.2">
      <c r="A2037" s="1256"/>
      <c r="B2037" s="978">
        <v>100</v>
      </c>
      <c r="C2037" s="978">
        <v>100</v>
      </c>
      <c r="D2037" s="965" t="s">
        <v>11</v>
      </c>
    </row>
    <row r="2038" spans="1:4" s="969" customFormat="1" ht="11.25" customHeight="1" x14ac:dyDescent="0.2">
      <c r="A2038" s="1257" t="s">
        <v>4443</v>
      </c>
      <c r="B2038" s="977">
        <v>367</v>
      </c>
      <c r="C2038" s="977">
        <v>256.95999999999998</v>
      </c>
      <c r="D2038" s="964" t="s">
        <v>2874</v>
      </c>
    </row>
    <row r="2039" spans="1:4" s="969" customFormat="1" ht="11.25" customHeight="1" x14ac:dyDescent="0.2">
      <c r="A2039" s="1258"/>
      <c r="B2039" s="979">
        <v>367</v>
      </c>
      <c r="C2039" s="979">
        <v>256.95999999999998</v>
      </c>
      <c r="D2039" s="966" t="s">
        <v>11</v>
      </c>
    </row>
    <row r="2040" spans="1:4" s="969" customFormat="1" ht="11.25" customHeight="1" x14ac:dyDescent="0.2">
      <c r="A2040" s="1256" t="s">
        <v>4444</v>
      </c>
      <c r="B2040" s="978">
        <v>390</v>
      </c>
      <c r="C2040" s="978">
        <v>390</v>
      </c>
      <c r="D2040" s="965" t="s">
        <v>2874</v>
      </c>
    </row>
    <row r="2041" spans="1:4" s="969" customFormat="1" ht="11.25" customHeight="1" x14ac:dyDescent="0.2">
      <c r="A2041" s="1256"/>
      <c r="B2041" s="978">
        <v>390</v>
      </c>
      <c r="C2041" s="978">
        <v>390</v>
      </c>
      <c r="D2041" s="965" t="s">
        <v>11</v>
      </c>
    </row>
    <row r="2042" spans="1:4" s="969" customFormat="1" ht="11.25" customHeight="1" x14ac:dyDescent="0.2">
      <c r="A2042" s="1257" t="s">
        <v>860</v>
      </c>
      <c r="B2042" s="977">
        <v>150</v>
      </c>
      <c r="C2042" s="977">
        <v>150</v>
      </c>
      <c r="D2042" s="964" t="s">
        <v>2874</v>
      </c>
    </row>
    <row r="2043" spans="1:4" s="969" customFormat="1" ht="11.25" customHeight="1" x14ac:dyDescent="0.2">
      <c r="A2043" s="1256"/>
      <c r="B2043" s="978">
        <v>150</v>
      </c>
      <c r="C2043" s="978">
        <v>150</v>
      </c>
      <c r="D2043" s="965" t="s">
        <v>4228</v>
      </c>
    </row>
    <row r="2044" spans="1:4" s="969" customFormat="1" ht="21" x14ac:dyDescent="0.2">
      <c r="A2044" s="1256"/>
      <c r="B2044" s="978">
        <v>185</v>
      </c>
      <c r="C2044" s="978">
        <v>185</v>
      </c>
      <c r="D2044" s="965" t="s">
        <v>4229</v>
      </c>
    </row>
    <row r="2045" spans="1:4" s="969" customFormat="1" ht="11.25" customHeight="1" x14ac:dyDescent="0.2">
      <c r="A2045" s="1258"/>
      <c r="B2045" s="979">
        <v>485</v>
      </c>
      <c r="C2045" s="979">
        <v>485</v>
      </c>
      <c r="D2045" s="966" t="s">
        <v>11</v>
      </c>
    </row>
    <row r="2046" spans="1:4" s="969" customFormat="1" ht="11.25" customHeight="1" x14ac:dyDescent="0.2">
      <c r="A2046" s="1256" t="s">
        <v>3272</v>
      </c>
      <c r="B2046" s="978">
        <v>30</v>
      </c>
      <c r="C2046" s="978">
        <v>24.478999999999999</v>
      </c>
      <c r="D2046" s="965" t="s">
        <v>622</v>
      </c>
    </row>
    <row r="2047" spans="1:4" s="969" customFormat="1" ht="11.25" customHeight="1" x14ac:dyDescent="0.2">
      <c r="A2047" s="1256"/>
      <c r="B2047" s="978">
        <v>30</v>
      </c>
      <c r="C2047" s="978">
        <v>24.478999999999999</v>
      </c>
      <c r="D2047" s="965" t="s">
        <v>11</v>
      </c>
    </row>
    <row r="2048" spans="1:4" s="969" customFormat="1" ht="11.25" customHeight="1" x14ac:dyDescent="0.2">
      <c r="A2048" s="1257" t="s">
        <v>3834</v>
      </c>
      <c r="B2048" s="977">
        <v>60</v>
      </c>
      <c r="C2048" s="977">
        <v>60</v>
      </c>
      <c r="D2048" s="964" t="s">
        <v>4445</v>
      </c>
    </row>
    <row r="2049" spans="1:4" s="969" customFormat="1" ht="11.25" customHeight="1" x14ac:dyDescent="0.2">
      <c r="A2049" s="1258"/>
      <c r="B2049" s="979">
        <v>60</v>
      </c>
      <c r="C2049" s="979">
        <v>60</v>
      </c>
      <c r="D2049" s="966" t="s">
        <v>11</v>
      </c>
    </row>
    <row r="2050" spans="1:4" s="969" customFormat="1" ht="11.25" customHeight="1" x14ac:dyDescent="0.2">
      <c r="A2050" s="1257" t="s">
        <v>3273</v>
      </c>
      <c r="B2050" s="977">
        <v>50</v>
      </c>
      <c r="C2050" s="977">
        <v>50</v>
      </c>
      <c r="D2050" s="964" t="s">
        <v>2874</v>
      </c>
    </row>
    <row r="2051" spans="1:4" s="969" customFormat="1" ht="11.25" customHeight="1" x14ac:dyDescent="0.2">
      <c r="A2051" s="1258"/>
      <c r="B2051" s="979">
        <v>50</v>
      </c>
      <c r="C2051" s="979">
        <v>50</v>
      </c>
      <c r="D2051" s="966" t="s">
        <v>11</v>
      </c>
    </row>
    <row r="2052" spans="1:4" s="969" customFormat="1" ht="11.25" customHeight="1" x14ac:dyDescent="0.2">
      <c r="A2052" s="1256" t="s">
        <v>836</v>
      </c>
      <c r="B2052" s="978">
        <v>800</v>
      </c>
      <c r="C2052" s="978">
        <v>800</v>
      </c>
      <c r="D2052" s="965" t="s">
        <v>2874</v>
      </c>
    </row>
    <row r="2053" spans="1:4" s="969" customFormat="1" ht="11.25" customHeight="1" x14ac:dyDescent="0.2">
      <c r="A2053" s="1256"/>
      <c r="B2053" s="978">
        <v>1150</v>
      </c>
      <c r="C2053" s="978">
        <v>1150</v>
      </c>
      <c r="D2053" s="965" t="s">
        <v>4228</v>
      </c>
    </row>
    <row r="2054" spans="1:4" s="969" customFormat="1" ht="11.25" customHeight="1" x14ac:dyDescent="0.2">
      <c r="A2054" s="1256"/>
      <c r="B2054" s="978">
        <v>350</v>
      </c>
      <c r="C2054" s="978">
        <v>350</v>
      </c>
      <c r="D2054" s="965" t="s">
        <v>622</v>
      </c>
    </row>
    <row r="2055" spans="1:4" s="969" customFormat="1" ht="11.25" customHeight="1" x14ac:dyDescent="0.2">
      <c r="A2055" s="1256"/>
      <c r="B2055" s="978">
        <v>2300</v>
      </c>
      <c r="C2055" s="978">
        <v>2300</v>
      </c>
      <c r="D2055" s="965" t="s">
        <v>11</v>
      </c>
    </row>
    <row r="2056" spans="1:4" s="969" customFormat="1" ht="11.25" customHeight="1" x14ac:dyDescent="0.2">
      <c r="A2056" s="1257" t="s">
        <v>837</v>
      </c>
      <c r="B2056" s="977">
        <v>300</v>
      </c>
      <c r="C2056" s="977">
        <v>300</v>
      </c>
      <c r="D2056" s="964" t="s">
        <v>2874</v>
      </c>
    </row>
    <row r="2057" spans="1:4" s="969" customFormat="1" ht="11.25" customHeight="1" x14ac:dyDescent="0.2">
      <c r="A2057" s="1258"/>
      <c r="B2057" s="979">
        <v>300</v>
      </c>
      <c r="C2057" s="979">
        <v>300</v>
      </c>
      <c r="D2057" s="966" t="s">
        <v>11</v>
      </c>
    </row>
    <row r="2058" spans="1:4" s="969" customFormat="1" ht="11.25" customHeight="1" x14ac:dyDescent="0.2">
      <c r="A2058" s="1256" t="s">
        <v>3274</v>
      </c>
      <c r="B2058" s="978">
        <v>400</v>
      </c>
      <c r="C2058" s="978">
        <v>400</v>
      </c>
      <c r="D2058" s="965" t="s">
        <v>2874</v>
      </c>
    </row>
    <row r="2059" spans="1:4" s="969" customFormat="1" ht="11.25" customHeight="1" x14ac:dyDescent="0.2">
      <c r="A2059" s="1256"/>
      <c r="B2059" s="978">
        <v>40</v>
      </c>
      <c r="C2059" s="978">
        <v>40</v>
      </c>
      <c r="D2059" s="965" t="s">
        <v>622</v>
      </c>
    </row>
    <row r="2060" spans="1:4" s="969" customFormat="1" ht="11.25" customHeight="1" x14ac:dyDescent="0.2">
      <c r="A2060" s="1256"/>
      <c r="B2060" s="978">
        <v>440</v>
      </c>
      <c r="C2060" s="978">
        <v>440</v>
      </c>
      <c r="D2060" s="965" t="s">
        <v>11</v>
      </c>
    </row>
    <row r="2061" spans="1:4" s="969" customFormat="1" ht="11.25" customHeight="1" x14ac:dyDescent="0.2">
      <c r="A2061" s="1257" t="s">
        <v>3901</v>
      </c>
      <c r="B2061" s="977">
        <v>197.5</v>
      </c>
      <c r="C2061" s="977">
        <v>197.5</v>
      </c>
      <c r="D2061" s="964" t="s">
        <v>622</v>
      </c>
    </row>
    <row r="2062" spans="1:4" s="969" customFormat="1" ht="11.25" customHeight="1" x14ac:dyDescent="0.2">
      <c r="A2062" s="1258"/>
      <c r="B2062" s="979">
        <v>197.5</v>
      </c>
      <c r="C2062" s="979">
        <v>197.5</v>
      </c>
      <c r="D2062" s="966" t="s">
        <v>11</v>
      </c>
    </row>
    <row r="2063" spans="1:4" s="969" customFormat="1" ht="11.25" customHeight="1" x14ac:dyDescent="0.2">
      <c r="A2063" s="1256" t="s">
        <v>4446</v>
      </c>
      <c r="B2063" s="978">
        <v>108.5</v>
      </c>
      <c r="C2063" s="978">
        <v>108.5</v>
      </c>
      <c r="D2063" s="965" t="s">
        <v>2874</v>
      </c>
    </row>
    <row r="2064" spans="1:4" s="969" customFormat="1" ht="11.25" customHeight="1" x14ac:dyDescent="0.2">
      <c r="A2064" s="1256"/>
      <c r="B2064" s="978">
        <v>108.5</v>
      </c>
      <c r="C2064" s="978">
        <v>108.5</v>
      </c>
      <c r="D2064" s="965" t="s">
        <v>11</v>
      </c>
    </row>
    <row r="2065" spans="1:4" s="969" customFormat="1" ht="11.25" customHeight="1" x14ac:dyDescent="0.2">
      <c r="A2065" s="1257" t="s">
        <v>3902</v>
      </c>
      <c r="B2065" s="977">
        <v>20</v>
      </c>
      <c r="C2065" s="977">
        <v>20</v>
      </c>
      <c r="D2065" s="964" t="s">
        <v>622</v>
      </c>
    </row>
    <row r="2066" spans="1:4" s="969" customFormat="1" ht="11.25" customHeight="1" x14ac:dyDescent="0.2">
      <c r="A2066" s="1258"/>
      <c r="B2066" s="979">
        <v>20</v>
      </c>
      <c r="C2066" s="979">
        <v>20</v>
      </c>
      <c r="D2066" s="966" t="s">
        <v>11</v>
      </c>
    </row>
    <row r="2067" spans="1:4" s="969" customFormat="1" ht="11.25" customHeight="1" x14ac:dyDescent="0.2">
      <c r="A2067" s="1256" t="s">
        <v>838</v>
      </c>
      <c r="B2067" s="978">
        <v>600</v>
      </c>
      <c r="C2067" s="978">
        <v>600</v>
      </c>
      <c r="D2067" s="965" t="s">
        <v>2874</v>
      </c>
    </row>
    <row r="2068" spans="1:4" s="969" customFormat="1" ht="11.25" customHeight="1" x14ac:dyDescent="0.2">
      <c r="A2068" s="1256"/>
      <c r="B2068" s="978">
        <v>300</v>
      </c>
      <c r="C2068" s="978">
        <v>300</v>
      </c>
      <c r="D2068" s="965" t="s">
        <v>622</v>
      </c>
    </row>
    <row r="2069" spans="1:4" s="969" customFormat="1" ht="11.25" customHeight="1" x14ac:dyDescent="0.2">
      <c r="A2069" s="1256"/>
      <c r="B2069" s="978">
        <v>900</v>
      </c>
      <c r="C2069" s="978">
        <v>900</v>
      </c>
      <c r="D2069" s="965" t="s">
        <v>11</v>
      </c>
    </row>
    <row r="2070" spans="1:4" s="969" customFormat="1" ht="11.25" customHeight="1" x14ac:dyDescent="0.2">
      <c r="A2070" s="1257" t="s">
        <v>3275</v>
      </c>
      <c r="B2070" s="977">
        <v>300</v>
      </c>
      <c r="C2070" s="977">
        <v>300</v>
      </c>
      <c r="D2070" s="964" t="s">
        <v>2874</v>
      </c>
    </row>
    <row r="2071" spans="1:4" s="969" customFormat="1" ht="11.25" customHeight="1" x14ac:dyDescent="0.2">
      <c r="A2071" s="1258"/>
      <c r="B2071" s="979">
        <v>300</v>
      </c>
      <c r="C2071" s="979">
        <v>300</v>
      </c>
      <c r="D2071" s="966" t="s">
        <v>11</v>
      </c>
    </row>
    <row r="2072" spans="1:4" s="969" customFormat="1" ht="11.25" customHeight="1" x14ac:dyDescent="0.2">
      <c r="A2072" s="1256" t="s">
        <v>3276</v>
      </c>
      <c r="B2072" s="978">
        <v>380</v>
      </c>
      <c r="C2072" s="978">
        <v>380</v>
      </c>
      <c r="D2072" s="965" t="s">
        <v>2874</v>
      </c>
    </row>
    <row r="2073" spans="1:4" s="969" customFormat="1" ht="11.25" customHeight="1" x14ac:dyDescent="0.2">
      <c r="A2073" s="1256"/>
      <c r="B2073" s="978">
        <v>380</v>
      </c>
      <c r="C2073" s="978">
        <v>380</v>
      </c>
      <c r="D2073" s="965" t="s">
        <v>11</v>
      </c>
    </row>
    <row r="2074" spans="1:4" s="969" customFormat="1" ht="11.25" customHeight="1" x14ac:dyDescent="0.2">
      <c r="A2074" s="1257" t="s">
        <v>3277</v>
      </c>
      <c r="B2074" s="977">
        <v>30</v>
      </c>
      <c r="C2074" s="977">
        <v>30</v>
      </c>
      <c r="D2074" s="964" t="s">
        <v>570</v>
      </c>
    </row>
    <row r="2075" spans="1:4" s="969" customFormat="1" ht="11.25" customHeight="1" x14ac:dyDescent="0.2">
      <c r="A2075" s="1258"/>
      <c r="B2075" s="979">
        <v>30</v>
      </c>
      <c r="C2075" s="979">
        <v>30</v>
      </c>
      <c r="D2075" s="966" t="s">
        <v>11</v>
      </c>
    </row>
    <row r="2076" spans="1:4" s="969" customFormat="1" ht="11.25" customHeight="1" x14ac:dyDescent="0.2">
      <c r="A2076" s="1256" t="s">
        <v>3933</v>
      </c>
      <c r="B2076" s="978">
        <v>80.400000000000006</v>
      </c>
      <c r="C2076" s="978">
        <v>75.954000000000008</v>
      </c>
      <c r="D2076" s="965" t="s">
        <v>4028</v>
      </c>
    </row>
    <row r="2077" spans="1:4" s="969" customFormat="1" ht="11.25" customHeight="1" x14ac:dyDescent="0.2">
      <c r="A2077" s="1256"/>
      <c r="B2077" s="978">
        <v>80.400000000000006</v>
      </c>
      <c r="C2077" s="978">
        <v>75.954000000000008</v>
      </c>
      <c r="D2077" s="965" t="s">
        <v>11</v>
      </c>
    </row>
    <row r="2078" spans="1:4" s="969" customFormat="1" ht="11.25" customHeight="1" x14ac:dyDescent="0.2">
      <c r="A2078" s="1257" t="s">
        <v>3278</v>
      </c>
      <c r="B2078" s="977">
        <v>64</v>
      </c>
      <c r="C2078" s="977">
        <v>64</v>
      </c>
      <c r="D2078" s="964" t="s">
        <v>2877</v>
      </c>
    </row>
    <row r="2079" spans="1:4" s="969" customFormat="1" ht="11.25" customHeight="1" x14ac:dyDescent="0.2">
      <c r="A2079" s="1258"/>
      <c r="B2079" s="979">
        <v>64</v>
      </c>
      <c r="C2079" s="979">
        <v>64</v>
      </c>
      <c r="D2079" s="966" t="s">
        <v>11</v>
      </c>
    </row>
    <row r="2080" spans="1:4" s="969" customFormat="1" ht="11.25" customHeight="1" x14ac:dyDescent="0.2">
      <c r="A2080" s="1257" t="s">
        <v>4447</v>
      </c>
      <c r="B2080" s="977">
        <v>299.89999999999998</v>
      </c>
      <c r="C2080" s="977">
        <v>239.92</v>
      </c>
      <c r="D2080" s="964" t="s">
        <v>2877</v>
      </c>
    </row>
    <row r="2081" spans="1:4" s="969" customFormat="1" ht="11.25" customHeight="1" x14ac:dyDescent="0.2">
      <c r="A2081" s="1258"/>
      <c r="B2081" s="979">
        <v>299.89999999999998</v>
      </c>
      <c r="C2081" s="979">
        <v>239.92</v>
      </c>
      <c r="D2081" s="966" t="s">
        <v>11</v>
      </c>
    </row>
    <row r="2082" spans="1:4" s="969" customFormat="1" ht="11.25" customHeight="1" x14ac:dyDescent="0.2">
      <c r="A2082" s="1257" t="s">
        <v>3279</v>
      </c>
      <c r="B2082" s="977">
        <v>475.35</v>
      </c>
      <c r="C2082" s="977">
        <v>475.35</v>
      </c>
      <c r="D2082" s="964" t="s">
        <v>2254</v>
      </c>
    </row>
    <row r="2083" spans="1:4" s="969" customFormat="1" ht="11.25" customHeight="1" x14ac:dyDescent="0.2">
      <c r="A2083" s="1258"/>
      <c r="B2083" s="979">
        <v>475.35</v>
      </c>
      <c r="C2083" s="979">
        <v>475.35</v>
      </c>
      <c r="D2083" s="966" t="s">
        <v>11</v>
      </c>
    </row>
    <row r="2084" spans="1:4" s="969" customFormat="1" ht="11.25" customHeight="1" x14ac:dyDescent="0.2">
      <c r="A2084" s="1256" t="s">
        <v>3280</v>
      </c>
      <c r="B2084" s="978">
        <v>100</v>
      </c>
      <c r="C2084" s="978">
        <v>100</v>
      </c>
      <c r="D2084" s="965" t="s">
        <v>4228</v>
      </c>
    </row>
    <row r="2085" spans="1:4" s="969" customFormat="1" ht="11.25" customHeight="1" x14ac:dyDescent="0.2">
      <c r="A2085" s="1256"/>
      <c r="B2085" s="978">
        <v>100</v>
      </c>
      <c r="C2085" s="978">
        <v>100</v>
      </c>
      <c r="D2085" s="965" t="s">
        <v>11</v>
      </c>
    </row>
    <row r="2086" spans="1:4" s="969" customFormat="1" ht="11.25" customHeight="1" x14ac:dyDescent="0.2">
      <c r="A2086" s="1257" t="s">
        <v>3281</v>
      </c>
      <c r="B2086" s="977">
        <v>200</v>
      </c>
      <c r="C2086" s="977">
        <v>200</v>
      </c>
      <c r="D2086" s="964" t="s">
        <v>2874</v>
      </c>
    </row>
    <row r="2087" spans="1:4" s="969" customFormat="1" ht="11.25" customHeight="1" x14ac:dyDescent="0.2">
      <c r="A2087" s="1258"/>
      <c r="B2087" s="979">
        <v>200</v>
      </c>
      <c r="C2087" s="979">
        <v>200</v>
      </c>
      <c r="D2087" s="966" t="s">
        <v>11</v>
      </c>
    </row>
    <row r="2088" spans="1:4" s="969" customFormat="1" ht="11.25" customHeight="1" x14ac:dyDescent="0.2">
      <c r="A2088" s="1256" t="s">
        <v>4448</v>
      </c>
      <c r="B2088" s="978">
        <v>80</v>
      </c>
      <c r="C2088" s="978">
        <v>80</v>
      </c>
      <c r="D2088" s="965" t="s">
        <v>2874</v>
      </c>
    </row>
    <row r="2089" spans="1:4" s="969" customFormat="1" ht="11.25" customHeight="1" x14ac:dyDescent="0.2">
      <c r="A2089" s="1256"/>
      <c r="B2089" s="978">
        <v>80</v>
      </c>
      <c r="C2089" s="978">
        <v>80</v>
      </c>
      <c r="D2089" s="965" t="s">
        <v>11</v>
      </c>
    </row>
    <row r="2090" spans="1:4" s="969" customFormat="1" ht="11.25" customHeight="1" x14ac:dyDescent="0.2">
      <c r="A2090" s="1257" t="s">
        <v>3282</v>
      </c>
      <c r="B2090" s="977">
        <v>273</v>
      </c>
      <c r="C2090" s="977">
        <v>273</v>
      </c>
      <c r="D2090" s="964" t="s">
        <v>2874</v>
      </c>
    </row>
    <row r="2091" spans="1:4" s="969" customFormat="1" ht="11.25" customHeight="1" x14ac:dyDescent="0.2">
      <c r="A2091" s="1258"/>
      <c r="B2091" s="979">
        <v>273</v>
      </c>
      <c r="C2091" s="979">
        <v>273</v>
      </c>
      <c r="D2091" s="966" t="s">
        <v>11</v>
      </c>
    </row>
    <row r="2092" spans="1:4" s="969" customFormat="1" ht="11.25" customHeight="1" x14ac:dyDescent="0.2">
      <c r="A2092" s="1257" t="s">
        <v>3283</v>
      </c>
      <c r="B2092" s="977">
        <v>100</v>
      </c>
      <c r="C2092" s="977">
        <v>100</v>
      </c>
      <c r="D2092" s="964" t="s">
        <v>4228</v>
      </c>
    </row>
    <row r="2093" spans="1:4" s="969" customFormat="1" ht="21" x14ac:dyDescent="0.2">
      <c r="A2093" s="1256"/>
      <c r="B2093" s="978">
        <v>83.3</v>
      </c>
      <c r="C2093" s="978">
        <v>83.3</v>
      </c>
      <c r="D2093" s="965" t="s">
        <v>4229</v>
      </c>
    </row>
    <row r="2094" spans="1:4" s="969" customFormat="1" ht="11.25" customHeight="1" x14ac:dyDescent="0.2">
      <c r="A2094" s="1258"/>
      <c r="B2094" s="979">
        <v>183.3</v>
      </c>
      <c r="C2094" s="979">
        <v>183.3</v>
      </c>
      <c r="D2094" s="966" t="s">
        <v>11</v>
      </c>
    </row>
    <row r="2095" spans="1:4" s="969" customFormat="1" ht="11.25" customHeight="1" x14ac:dyDescent="0.2">
      <c r="A2095" s="1256" t="s">
        <v>4449</v>
      </c>
      <c r="B2095" s="978">
        <v>152.30000000000001</v>
      </c>
      <c r="C2095" s="978">
        <v>152.30000000000001</v>
      </c>
      <c r="D2095" s="965" t="s">
        <v>2874</v>
      </c>
    </row>
    <row r="2096" spans="1:4" s="969" customFormat="1" ht="11.25" customHeight="1" x14ac:dyDescent="0.2">
      <c r="A2096" s="1256"/>
      <c r="B2096" s="978">
        <v>152.30000000000001</v>
      </c>
      <c r="C2096" s="978">
        <v>152.30000000000001</v>
      </c>
      <c r="D2096" s="965" t="s">
        <v>11</v>
      </c>
    </row>
    <row r="2097" spans="1:4" s="969" customFormat="1" ht="11.25" customHeight="1" x14ac:dyDescent="0.2">
      <c r="A2097" s="1257" t="s">
        <v>839</v>
      </c>
      <c r="B2097" s="977">
        <v>139</v>
      </c>
      <c r="C2097" s="977">
        <v>139</v>
      </c>
      <c r="D2097" s="964" t="s">
        <v>2874</v>
      </c>
    </row>
    <row r="2098" spans="1:4" s="969" customFormat="1" ht="11.25" customHeight="1" x14ac:dyDescent="0.2">
      <c r="A2098" s="1258"/>
      <c r="B2098" s="979">
        <v>139</v>
      </c>
      <c r="C2098" s="979">
        <v>139</v>
      </c>
      <c r="D2098" s="966" t="s">
        <v>11</v>
      </c>
    </row>
    <row r="2099" spans="1:4" s="969" customFormat="1" ht="11.25" customHeight="1" x14ac:dyDescent="0.2">
      <c r="A2099" s="1256" t="s">
        <v>3284</v>
      </c>
      <c r="B2099" s="978">
        <v>67</v>
      </c>
      <c r="C2099" s="978">
        <v>67</v>
      </c>
      <c r="D2099" s="965" t="s">
        <v>2116</v>
      </c>
    </row>
    <row r="2100" spans="1:4" s="969" customFormat="1" ht="11.25" customHeight="1" x14ac:dyDescent="0.2">
      <c r="A2100" s="1256"/>
      <c r="B2100" s="978">
        <v>67</v>
      </c>
      <c r="C2100" s="978">
        <v>67</v>
      </c>
      <c r="D2100" s="965" t="s">
        <v>11</v>
      </c>
    </row>
    <row r="2101" spans="1:4" s="969" customFormat="1" ht="11.25" customHeight="1" x14ac:dyDescent="0.2">
      <c r="A2101" s="1257" t="s">
        <v>3903</v>
      </c>
      <c r="B2101" s="977">
        <v>2000</v>
      </c>
      <c r="C2101" s="977">
        <v>2000</v>
      </c>
      <c r="D2101" s="964" t="s">
        <v>622</v>
      </c>
    </row>
    <row r="2102" spans="1:4" s="969" customFormat="1" ht="11.25" customHeight="1" x14ac:dyDescent="0.2">
      <c r="A2102" s="1258"/>
      <c r="B2102" s="979">
        <v>2000</v>
      </c>
      <c r="C2102" s="979">
        <v>2000</v>
      </c>
      <c r="D2102" s="966" t="s">
        <v>11</v>
      </c>
    </row>
    <row r="2103" spans="1:4" s="969" customFormat="1" ht="11.25" customHeight="1" x14ac:dyDescent="0.2">
      <c r="A2103" s="1256" t="s">
        <v>566</v>
      </c>
      <c r="B2103" s="978">
        <v>550</v>
      </c>
      <c r="C2103" s="978">
        <v>550</v>
      </c>
      <c r="D2103" s="965" t="s">
        <v>555</v>
      </c>
    </row>
    <row r="2104" spans="1:4" s="969" customFormat="1" ht="11.25" customHeight="1" x14ac:dyDescent="0.2">
      <c r="A2104" s="1256"/>
      <c r="B2104" s="978">
        <v>550</v>
      </c>
      <c r="C2104" s="978">
        <v>550</v>
      </c>
      <c r="D2104" s="965" t="s">
        <v>11</v>
      </c>
    </row>
    <row r="2105" spans="1:4" s="969" customFormat="1" ht="11.25" customHeight="1" x14ac:dyDescent="0.2">
      <c r="A2105" s="1257" t="s">
        <v>3285</v>
      </c>
      <c r="B2105" s="977">
        <v>748.3</v>
      </c>
      <c r="C2105" s="977">
        <v>499.1</v>
      </c>
      <c r="D2105" s="964" t="s">
        <v>4244</v>
      </c>
    </row>
    <row r="2106" spans="1:4" s="969" customFormat="1" ht="11.25" customHeight="1" x14ac:dyDescent="0.2">
      <c r="A2106" s="1258"/>
      <c r="B2106" s="979">
        <v>748.3</v>
      </c>
      <c r="C2106" s="979">
        <v>499.1</v>
      </c>
      <c r="D2106" s="966" t="s">
        <v>11</v>
      </c>
    </row>
    <row r="2107" spans="1:4" s="969" customFormat="1" ht="21" x14ac:dyDescent="0.2">
      <c r="A2107" s="1256" t="s">
        <v>5013</v>
      </c>
      <c r="B2107" s="978">
        <v>27</v>
      </c>
      <c r="C2107" s="978">
        <v>24.618099999999998</v>
      </c>
      <c r="D2107" s="965" t="s">
        <v>2118</v>
      </c>
    </row>
    <row r="2108" spans="1:4" s="969" customFormat="1" ht="11.25" customHeight="1" x14ac:dyDescent="0.2">
      <c r="A2108" s="1256"/>
      <c r="B2108" s="978">
        <v>27</v>
      </c>
      <c r="C2108" s="978">
        <v>24.618099999999998</v>
      </c>
      <c r="D2108" s="965" t="s">
        <v>11</v>
      </c>
    </row>
    <row r="2109" spans="1:4" s="969" customFormat="1" ht="11.25" customHeight="1" x14ac:dyDescent="0.2">
      <c r="A2109" s="1257" t="s">
        <v>4450</v>
      </c>
      <c r="B2109" s="977">
        <v>150</v>
      </c>
      <c r="C2109" s="977">
        <v>150</v>
      </c>
      <c r="D2109" s="964" t="s">
        <v>2874</v>
      </c>
    </row>
    <row r="2110" spans="1:4" s="969" customFormat="1" ht="11.25" customHeight="1" x14ac:dyDescent="0.2">
      <c r="A2110" s="1258"/>
      <c r="B2110" s="979">
        <v>150</v>
      </c>
      <c r="C2110" s="979">
        <v>150</v>
      </c>
      <c r="D2110" s="966" t="s">
        <v>11</v>
      </c>
    </row>
    <row r="2111" spans="1:4" s="969" customFormat="1" ht="11.25" customHeight="1" x14ac:dyDescent="0.2">
      <c r="A2111" s="1256" t="s">
        <v>3286</v>
      </c>
      <c r="B2111" s="978">
        <v>103060</v>
      </c>
      <c r="C2111" s="978">
        <v>103060</v>
      </c>
      <c r="D2111" s="965" t="s">
        <v>2904</v>
      </c>
    </row>
    <row r="2112" spans="1:4" s="969" customFormat="1" ht="11.25" customHeight="1" x14ac:dyDescent="0.2">
      <c r="A2112" s="1256"/>
      <c r="B2112" s="978">
        <v>103060</v>
      </c>
      <c r="C2112" s="978">
        <v>103060</v>
      </c>
      <c r="D2112" s="965" t="s">
        <v>11</v>
      </c>
    </row>
    <row r="2113" spans="1:4" s="969" customFormat="1" ht="11.25" customHeight="1" x14ac:dyDescent="0.2">
      <c r="A2113" s="1257" t="s">
        <v>776</v>
      </c>
      <c r="B2113" s="977">
        <v>150</v>
      </c>
      <c r="C2113" s="977">
        <v>150</v>
      </c>
      <c r="D2113" s="964" t="s">
        <v>570</v>
      </c>
    </row>
    <row r="2114" spans="1:4" s="969" customFormat="1" ht="11.25" customHeight="1" x14ac:dyDescent="0.2">
      <c r="A2114" s="1258"/>
      <c r="B2114" s="979">
        <v>150</v>
      </c>
      <c r="C2114" s="979">
        <v>150</v>
      </c>
      <c r="D2114" s="966" t="s">
        <v>11</v>
      </c>
    </row>
    <row r="2115" spans="1:4" s="969" customFormat="1" ht="11.25" customHeight="1" x14ac:dyDescent="0.2">
      <c r="A2115" s="1256" t="s">
        <v>3864</v>
      </c>
      <c r="B2115" s="978">
        <v>200</v>
      </c>
      <c r="C2115" s="978">
        <v>0</v>
      </c>
      <c r="D2115" s="965" t="s">
        <v>598</v>
      </c>
    </row>
    <row r="2116" spans="1:4" s="969" customFormat="1" ht="11.25" customHeight="1" x14ac:dyDescent="0.2">
      <c r="A2116" s="1256"/>
      <c r="B2116" s="978">
        <v>200</v>
      </c>
      <c r="C2116" s="978">
        <v>0</v>
      </c>
      <c r="D2116" s="965" t="s">
        <v>11</v>
      </c>
    </row>
    <row r="2117" spans="1:4" s="969" customFormat="1" ht="21" x14ac:dyDescent="0.2">
      <c r="A2117" s="1257" t="s">
        <v>3287</v>
      </c>
      <c r="B2117" s="977">
        <v>300</v>
      </c>
      <c r="C2117" s="977">
        <v>300</v>
      </c>
      <c r="D2117" s="964" t="s">
        <v>2881</v>
      </c>
    </row>
    <row r="2118" spans="1:4" s="969" customFormat="1" ht="11.25" customHeight="1" x14ac:dyDescent="0.2">
      <c r="A2118" s="1258"/>
      <c r="B2118" s="979">
        <v>300</v>
      </c>
      <c r="C2118" s="979">
        <v>300</v>
      </c>
      <c r="D2118" s="966" t="s">
        <v>11</v>
      </c>
    </row>
    <row r="2119" spans="1:4" s="969" customFormat="1" ht="21" x14ac:dyDescent="0.2">
      <c r="A2119" s="1257" t="s">
        <v>3288</v>
      </c>
      <c r="B2119" s="977">
        <v>70</v>
      </c>
      <c r="C2119" s="977">
        <v>70</v>
      </c>
      <c r="D2119" s="964" t="s">
        <v>2118</v>
      </c>
    </row>
    <row r="2120" spans="1:4" s="969" customFormat="1" ht="11.25" customHeight="1" x14ac:dyDescent="0.2">
      <c r="A2120" s="1258"/>
      <c r="B2120" s="979">
        <v>70</v>
      </c>
      <c r="C2120" s="979">
        <v>70</v>
      </c>
      <c r="D2120" s="966" t="s">
        <v>11</v>
      </c>
    </row>
    <row r="2121" spans="1:4" s="969" customFormat="1" ht="11.25" customHeight="1" x14ac:dyDescent="0.2">
      <c r="A2121" s="1257" t="s">
        <v>812</v>
      </c>
      <c r="B2121" s="977">
        <v>149</v>
      </c>
      <c r="C2121" s="977">
        <v>43.390940000000001</v>
      </c>
      <c r="D2121" s="964" t="s">
        <v>2874</v>
      </c>
    </row>
    <row r="2122" spans="1:4" s="969" customFormat="1" ht="11.25" customHeight="1" x14ac:dyDescent="0.2">
      <c r="A2122" s="1258"/>
      <c r="B2122" s="979">
        <v>149</v>
      </c>
      <c r="C2122" s="979">
        <v>43.390940000000001</v>
      </c>
      <c r="D2122" s="966" t="s">
        <v>11</v>
      </c>
    </row>
    <row r="2123" spans="1:4" s="969" customFormat="1" ht="11.25" customHeight="1" x14ac:dyDescent="0.2">
      <c r="A2123" s="1257" t="s">
        <v>636</v>
      </c>
      <c r="B2123" s="977">
        <v>600</v>
      </c>
      <c r="C2123" s="977">
        <v>600</v>
      </c>
      <c r="D2123" s="964" t="s">
        <v>622</v>
      </c>
    </row>
    <row r="2124" spans="1:4" s="969" customFormat="1" ht="11.25" customHeight="1" x14ac:dyDescent="0.2">
      <c r="A2124" s="1258"/>
      <c r="B2124" s="979">
        <v>600</v>
      </c>
      <c r="C2124" s="979">
        <v>600</v>
      </c>
      <c r="D2124" s="966" t="s">
        <v>11</v>
      </c>
    </row>
    <row r="2125" spans="1:4" s="969" customFormat="1" ht="21" x14ac:dyDescent="0.2">
      <c r="A2125" s="1256" t="s">
        <v>3289</v>
      </c>
      <c r="B2125" s="978">
        <v>40.200000000000003</v>
      </c>
      <c r="C2125" s="978">
        <v>40.200000000000003</v>
      </c>
      <c r="D2125" s="965" t="s">
        <v>1892</v>
      </c>
    </row>
    <row r="2126" spans="1:4" s="969" customFormat="1" ht="11.25" customHeight="1" x14ac:dyDescent="0.2">
      <c r="A2126" s="1256"/>
      <c r="B2126" s="978">
        <v>1326</v>
      </c>
      <c r="C2126" s="978">
        <v>1309.635</v>
      </c>
      <c r="D2126" s="965" t="s">
        <v>721</v>
      </c>
    </row>
    <row r="2127" spans="1:4" s="969" customFormat="1" ht="11.25" customHeight="1" x14ac:dyDescent="0.2">
      <c r="A2127" s="1256"/>
      <c r="B2127" s="978">
        <v>96.48</v>
      </c>
      <c r="C2127" s="978">
        <v>96.48</v>
      </c>
      <c r="D2127" s="965" t="s">
        <v>3007</v>
      </c>
    </row>
    <row r="2128" spans="1:4" s="969" customFormat="1" ht="11.25" customHeight="1" x14ac:dyDescent="0.2">
      <c r="A2128" s="1256"/>
      <c r="B2128" s="978">
        <v>1462.68</v>
      </c>
      <c r="C2128" s="978">
        <v>1446.3150000000001</v>
      </c>
      <c r="D2128" s="965" t="s">
        <v>11</v>
      </c>
    </row>
    <row r="2129" spans="1:4" s="969" customFormat="1" ht="11.25" customHeight="1" x14ac:dyDescent="0.2">
      <c r="A2129" s="1257" t="s">
        <v>4451</v>
      </c>
      <c r="B2129" s="977">
        <v>1000</v>
      </c>
      <c r="C2129" s="977">
        <v>740</v>
      </c>
      <c r="D2129" s="964" t="s">
        <v>4222</v>
      </c>
    </row>
    <row r="2130" spans="1:4" s="969" customFormat="1" ht="11.25" customHeight="1" x14ac:dyDescent="0.2">
      <c r="A2130" s="1258"/>
      <c r="B2130" s="979">
        <v>1000</v>
      </c>
      <c r="C2130" s="979">
        <v>740</v>
      </c>
      <c r="D2130" s="966" t="s">
        <v>11</v>
      </c>
    </row>
    <row r="2131" spans="1:4" s="969" customFormat="1" ht="11.25" customHeight="1" x14ac:dyDescent="0.2">
      <c r="A2131" s="1256" t="s">
        <v>3832</v>
      </c>
      <c r="B2131" s="978">
        <v>100</v>
      </c>
      <c r="C2131" s="978">
        <v>100</v>
      </c>
      <c r="D2131" s="965" t="s">
        <v>570</v>
      </c>
    </row>
    <row r="2132" spans="1:4" s="969" customFormat="1" ht="11.25" customHeight="1" x14ac:dyDescent="0.2">
      <c r="A2132" s="1256"/>
      <c r="B2132" s="978">
        <v>100</v>
      </c>
      <c r="C2132" s="978">
        <v>100</v>
      </c>
      <c r="D2132" s="965" t="s">
        <v>11</v>
      </c>
    </row>
    <row r="2133" spans="1:4" s="969" customFormat="1" ht="21" x14ac:dyDescent="0.2">
      <c r="A2133" s="1257" t="s">
        <v>3290</v>
      </c>
      <c r="B2133" s="977">
        <v>120</v>
      </c>
      <c r="C2133" s="977">
        <v>120</v>
      </c>
      <c r="D2133" s="964" t="s">
        <v>2232</v>
      </c>
    </row>
    <row r="2134" spans="1:4" s="969" customFormat="1" ht="11.25" customHeight="1" x14ac:dyDescent="0.2">
      <c r="A2134" s="1256"/>
      <c r="B2134" s="978">
        <v>1149</v>
      </c>
      <c r="C2134" s="978">
        <v>1149</v>
      </c>
      <c r="D2134" s="965" t="s">
        <v>2108</v>
      </c>
    </row>
    <row r="2135" spans="1:4" s="969" customFormat="1" ht="11.25" customHeight="1" x14ac:dyDescent="0.2">
      <c r="A2135" s="1258"/>
      <c r="B2135" s="979">
        <v>1269</v>
      </c>
      <c r="C2135" s="979">
        <v>1269</v>
      </c>
      <c r="D2135" s="966" t="s">
        <v>11</v>
      </c>
    </row>
    <row r="2136" spans="1:4" s="969" customFormat="1" ht="11.25" customHeight="1" x14ac:dyDescent="0.2">
      <c r="A2136" s="1256" t="s">
        <v>4452</v>
      </c>
      <c r="B2136" s="978">
        <v>142.30000000000001</v>
      </c>
      <c r="C2136" s="978">
        <v>71.150000000000006</v>
      </c>
      <c r="D2136" s="965" t="s">
        <v>4215</v>
      </c>
    </row>
    <row r="2137" spans="1:4" s="969" customFormat="1" ht="11.25" customHeight="1" x14ac:dyDescent="0.2">
      <c r="A2137" s="1256"/>
      <c r="B2137" s="978">
        <v>142.30000000000001</v>
      </c>
      <c r="C2137" s="978">
        <v>71.150000000000006</v>
      </c>
      <c r="D2137" s="965" t="s">
        <v>11</v>
      </c>
    </row>
    <row r="2138" spans="1:4" s="969" customFormat="1" ht="11.25" customHeight="1" x14ac:dyDescent="0.2">
      <c r="A2138" s="1257" t="s">
        <v>3833</v>
      </c>
      <c r="B2138" s="977">
        <v>50</v>
      </c>
      <c r="C2138" s="977">
        <v>50</v>
      </c>
      <c r="D2138" s="964" t="s">
        <v>2899</v>
      </c>
    </row>
    <row r="2139" spans="1:4" s="969" customFormat="1" ht="11.25" customHeight="1" x14ac:dyDescent="0.2">
      <c r="A2139" s="1256"/>
      <c r="B2139" s="978">
        <v>10</v>
      </c>
      <c r="C2139" s="978">
        <v>10</v>
      </c>
      <c r="D2139" s="965" t="s">
        <v>650</v>
      </c>
    </row>
    <row r="2140" spans="1:4" s="969" customFormat="1" ht="11.25" customHeight="1" x14ac:dyDescent="0.2">
      <c r="A2140" s="1256"/>
      <c r="B2140" s="978">
        <v>10</v>
      </c>
      <c r="C2140" s="978">
        <v>10</v>
      </c>
      <c r="D2140" s="965" t="s">
        <v>570</v>
      </c>
    </row>
    <row r="2141" spans="1:4" s="969" customFormat="1" ht="11.25" customHeight="1" x14ac:dyDescent="0.2">
      <c r="A2141" s="1258"/>
      <c r="B2141" s="979">
        <v>70</v>
      </c>
      <c r="C2141" s="979">
        <v>70</v>
      </c>
      <c r="D2141" s="966" t="s">
        <v>11</v>
      </c>
    </row>
    <row r="2142" spans="1:4" s="969" customFormat="1" ht="21" x14ac:dyDescent="0.2">
      <c r="A2142" s="1256" t="s">
        <v>3291</v>
      </c>
      <c r="B2142" s="978">
        <v>74</v>
      </c>
      <c r="C2142" s="978">
        <v>74</v>
      </c>
      <c r="D2142" s="965" t="s">
        <v>2232</v>
      </c>
    </row>
    <row r="2143" spans="1:4" s="969" customFormat="1" ht="11.25" customHeight="1" x14ac:dyDescent="0.2">
      <c r="A2143" s="1256"/>
      <c r="B2143" s="978">
        <v>1724</v>
      </c>
      <c r="C2143" s="978">
        <v>1724</v>
      </c>
      <c r="D2143" s="965" t="s">
        <v>2108</v>
      </c>
    </row>
    <row r="2144" spans="1:4" s="969" customFormat="1" ht="21" x14ac:dyDescent="0.2">
      <c r="A2144" s="1256"/>
      <c r="B2144" s="978">
        <v>161.19999999999999</v>
      </c>
      <c r="C2144" s="978">
        <v>161.19999999999999</v>
      </c>
      <c r="D2144" s="965" t="s">
        <v>2881</v>
      </c>
    </row>
    <row r="2145" spans="1:4" s="969" customFormat="1" ht="11.25" customHeight="1" x14ac:dyDescent="0.2">
      <c r="A2145" s="1256"/>
      <c r="B2145" s="978">
        <v>1959.2</v>
      </c>
      <c r="C2145" s="978">
        <v>1959.2</v>
      </c>
      <c r="D2145" s="965" t="s">
        <v>11</v>
      </c>
    </row>
    <row r="2146" spans="1:4" s="969" customFormat="1" ht="11.25" customHeight="1" x14ac:dyDescent="0.2">
      <c r="A2146" s="1257" t="s">
        <v>3292</v>
      </c>
      <c r="B2146" s="977">
        <v>2190.2199999999998</v>
      </c>
      <c r="C2146" s="977">
        <v>2190.2159999999999</v>
      </c>
      <c r="D2146" s="964" t="s">
        <v>721</v>
      </c>
    </row>
    <row r="2147" spans="1:4" s="969" customFormat="1" ht="11.25" customHeight="1" x14ac:dyDescent="0.2">
      <c r="A2147" s="1258"/>
      <c r="B2147" s="979">
        <v>2190.2199999999998</v>
      </c>
      <c r="C2147" s="979">
        <v>2190.2159999999999</v>
      </c>
      <c r="D2147" s="966" t="s">
        <v>11</v>
      </c>
    </row>
    <row r="2148" spans="1:4" s="969" customFormat="1" ht="11.25" customHeight="1" x14ac:dyDescent="0.2">
      <c r="A2148" s="1256" t="s">
        <v>3904</v>
      </c>
      <c r="B2148" s="978">
        <v>50</v>
      </c>
      <c r="C2148" s="978">
        <v>49.969000000000001</v>
      </c>
      <c r="D2148" s="965" t="s">
        <v>622</v>
      </c>
    </row>
    <row r="2149" spans="1:4" s="969" customFormat="1" ht="11.25" customHeight="1" x14ac:dyDescent="0.2">
      <c r="A2149" s="1256"/>
      <c r="B2149" s="978">
        <v>50</v>
      </c>
      <c r="C2149" s="978">
        <v>49.969000000000001</v>
      </c>
      <c r="D2149" s="965" t="s">
        <v>11</v>
      </c>
    </row>
    <row r="2150" spans="1:4" s="969" customFormat="1" ht="11.25" customHeight="1" x14ac:dyDescent="0.2">
      <c r="A2150" s="1257" t="s">
        <v>3293</v>
      </c>
      <c r="B2150" s="977">
        <v>458.12</v>
      </c>
      <c r="C2150" s="977">
        <v>458.11799999999994</v>
      </c>
      <c r="D2150" s="964" t="s">
        <v>2254</v>
      </c>
    </row>
    <row r="2151" spans="1:4" s="969" customFormat="1" ht="11.25" customHeight="1" x14ac:dyDescent="0.2">
      <c r="A2151" s="1256"/>
      <c r="B2151" s="978">
        <v>40</v>
      </c>
      <c r="C2151" s="978">
        <v>40</v>
      </c>
      <c r="D2151" s="965" t="s">
        <v>593</v>
      </c>
    </row>
    <row r="2152" spans="1:4" s="969" customFormat="1" ht="11.25" customHeight="1" x14ac:dyDescent="0.2">
      <c r="A2152" s="1256"/>
      <c r="B2152" s="978">
        <v>474</v>
      </c>
      <c r="C2152" s="978">
        <v>474</v>
      </c>
      <c r="D2152" s="965" t="s">
        <v>1912</v>
      </c>
    </row>
    <row r="2153" spans="1:4" s="969" customFormat="1" ht="11.25" customHeight="1" x14ac:dyDescent="0.2">
      <c r="A2153" s="1258"/>
      <c r="B2153" s="979">
        <v>972.12</v>
      </c>
      <c r="C2153" s="979">
        <v>972.11799999999994</v>
      </c>
      <c r="D2153" s="966" t="s">
        <v>11</v>
      </c>
    </row>
    <row r="2154" spans="1:4" s="969" customFormat="1" ht="11.25" customHeight="1" x14ac:dyDescent="0.2">
      <c r="A2154" s="1256" t="s">
        <v>4453</v>
      </c>
      <c r="B2154" s="978">
        <v>390</v>
      </c>
      <c r="C2154" s="978">
        <v>390</v>
      </c>
      <c r="D2154" s="965" t="s">
        <v>4260</v>
      </c>
    </row>
    <row r="2155" spans="1:4" s="969" customFormat="1" ht="11.25" customHeight="1" x14ac:dyDescent="0.2">
      <c r="A2155" s="1256"/>
      <c r="B2155" s="978">
        <v>390</v>
      </c>
      <c r="C2155" s="978">
        <v>390</v>
      </c>
      <c r="D2155" s="965" t="s">
        <v>11</v>
      </c>
    </row>
    <row r="2156" spans="1:4" s="969" customFormat="1" ht="11.25" customHeight="1" x14ac:dyDescent="0.2">
      <c r="A2156" s="1257" t="s">
        <v>675</v>
      </c>
      <c r="B2156" s="977">
        <v>150</v>
      </c>
      <c r="C2156" s="977">
        <v>150</v>
      </c>
      <c r="D2156" s="964" t="s">
        <v>671</v>
      </c>
    </row>
    <row r="2157" spans="1:4" s="969" customFormat="1" ht="11.25" customHeight="1" x14ac:dyDescent="0.2">
      <c r="A2157" s="1258"/>
      <c r="B2157" s="979">
        <v>150</v>
      </c>
      <c r="C2157" s="979">
        <v>150</v>
      </c>
      <c r="D2157" s="966" t="s">
        <v>11</v>
      </c>
    </row>
    <row r="2158" spans="1:4" s="969" customFormat="1" ht="11.25" customHeight="1" x14ac:dyDescent="0.2">
      <c r="A2158" s="1256" t="s">
        <v>3294</v>
      </c>
      <c r="B2158" s="978">
        <v>199</v>
      </c>
      <c r="C2158" s="978">
        <v>199</v>
      </c>
      <c r="D2158" s="965" t="s">
        <v>2122</v>
      </c>
    </row>
    <row r="2159" spans="1:4" s="969" customFormat="1" ht="11.25" customHeight="1" x14ac:dyDescent="0.2">
      <c r="A2159" s="1256"/>
      <c r="B2159" s="978">
        <v>199</v>
      </c>
      <c r="C2159" s="978">
        <v>199</v>
      </c>
      <c r="D2159" s="965" t="s">
        <v>11</v>
      </c>
    </row>
    <row r="2160" spans="1:4" s="969" customFormat="1" ht="11.25" customHeight="1" x14ac:dyDescent="0.2">
      <c r="A2160" s="1257" t="s">
        <v>3295</v>
      </c>
      <c r="B2160" s="977">
        <v>122.5</v>
      </c>
      <c r="C2160" s="977">
        <v>122.5</v>
      </c>
      <c r="D2160" s="964" t="s">
        <v>2877</v>
      </c>
    </row>
    <row r="2161" spans="1:4" s="969" customFormat="1" ht="11.25" customHeight="1" x14ac:dyDescent="0.2">
      <c r="A2161" s="1258"/>
      <c r="B2161" s="979">
        <v>122.5</v>
      </c>
      <c r="C2161" s="979">
        <v>122.5</v>
      </c>
      <c r="D2161" s="966" t="s">
        <v>11</v>
      </c>
    </row>
    <row r="2162" spans="1:4" s="969" customFormat="1" ht="11.25" customHeight="1" x14ac:dyDescent="0.2">
      <c r="A2162" s="1256" t="s">
        <v>3296</v>
      </c>
      <c r="B2162" s="978">
        <v>140</v>
      </c>
      <c r="C2162" s="978">
        <v>140</v>
      </c>
      <c r="D2162" s="965" t="s">
        <v>2877</v>
      </c>
    </row>
    <row r="2163" spans="1:4" s="969" customFormat="1" ht="11.25" customHeight="1" x14ac:dyDescent="0.2">
      <c r="A2163" s="1256"/>
      <c r="B2163" s="978">
        <v>140</v>
      </c>
      <c r="C2163" s="978">
        <v>140</v>
      </c>
      <c r="D2163" s="965" t="s">
        <v>11</v>
      </c>
    </row>
    <row r="2164" spans="1:4" s="969" customFormat="1" ht="11.25" customHeight="1" x14ac:dyDescent="0.2">
      <c r="A2164" s="1257" t="s">
        <v>774</v>
      </c>
      <c r="B2164" s="977">
        <v>160</v>
      </c>
      <c r="C2164" s="977">
        <v>160</v>
      </c>
      <c r="D2164" s="964" t="s">
        <v>570</v>
      </c>
    </row>
    <row r="2165" spans="1:4" s="969" customFormat="1" ht="11.25" customHeight="1" x14ac:dyDescent="0.2">
      <c r="A2165" s="1258"/>
      <c r="B2165" s="979">
        <v>160</v>
      </c>
      <c r="C2165" s="979">
        <v>160</v>
      </c>
      <c r="D2165" s="966" t="s">
        <v>11</v>
      </c>
    </row>
    <row r="2166" spans="1:4" s="969" customFormat="1" ht="11.25" customHeight="1" x14ac:dyDescent="0.2">
      <c r="A2166" s="1256" t="s">
        <v>3297</v>
      </c>
      <c r="B2166" s="978">
        <v>197.5</v>
      </c>
      <c r="C2166" s="978">
        <v>197.4</v>
      </c>
      <c r="D2166" s="965" t="s">
        <v>4244</v>
      </c>
    </row>
    <row r="2167" spans="1:4" s="969" customFormat="1" ht="11.25" customHeight="1" x14ac:dyDescent="0.2">
      <c r="A2167" s="1256"/>
      <c r="B2167" s="978">
        <v>197.5</v>
      </c>
      <c r="C2167" s="978">
        <v>197.4</v>
      </c>
      <c r="D2167" s="965" t="s">
        <v>11</v>
      </c>
    </row>
    <row r="2168" spans="1:4" s="969" customFormat="1" ht="11.25" customHeight="1" x14ac:dyDescent="0.2">
      <c r="A2168" s="1257" t="s">
        <v>3298</v>
      </c>
      <c r="B2168" s="977">
        <v>500</v>
      </c>
      <c r="C2168" s="977">
        <v>500</v>
      </c>
      <c r="D2168" s="964" t="s">
        <v>2254</v>
      </c>
    </row>
    <row r="2169" spans="1:4" s="969" customFormat="1" ht="11.25" customHeight="1" x14ac:dyDescent="0.2">
      <c r="A2169" s="1258"/>
      <c r="B2169" s="979">
        <v>500</v>
      </c>
      <c r="C2169" s="979">
        <v>500</v>
      </c>
      <c r="D2169" s="966" t="s">
        <v>11</v>
      </c>
    </row>
    <row r="2170" spans="1:4" s="969" customFormat="1" ht="21" x14ac:dyDescent="0.2">
      <c r="A2170" s="1256" t="s">
        <v>5013</v>
      </c>
      <c r="B2170" s="978">
        <v>34.5</v>
      </c>
      <c r="C2170" s="978">
        <v>34.5</v>
      </c>
      <c r="D2170" s="965" t="s">
        <v>2118</v>
      </c>
    </row>
    <row r="2171" spans="1:4" s="969" customFormat="1" ht="11.25" customHeight="1" x14ac:dyDescent="0.2">
      <c r="A2171" s="1256"/>
      <c r="B2171" s="978">
        <v>34.5</v>
      </c>
      <c r="C2171" s="978">
        <v>34.5</v>
      </c>
      <c r="D2171" s="965" t="s">
        <v>11</v>
      </c>
    </row>
    <row r="2172" spans="1:4" s="969" customFormat="1" ht="11.25" customHeight="1" x14ac:dyDescent="0.2">
      <c r="A2172" s="1257" t="s">
        <v>4454</v>
      </c>
      <c r="B2172" s="977">
        <v>500</v>
      </c>
      <c r="C2172" s="977">
        <v>250</v>
      </c>
      <c r="D2172" s="964" t="s">
        <v>4244</v>
      </c>
    </row>
    <row r="2173" spans="1:4" s="969" customFormat="1" ht="21" x14ac:dyDescent="0.2">
      <c r="A2173" s="1256"/>
      <c r="B2173" s="978">
        <v>213.10000000000002</v>
      </c>
      <c r="C2173" s="978">
        <v>185.53300000000002</v>
      </c>
      <c r="D2173" s="965" t="s">
        <v>2881</v>
      </c>
    </row>
    <row r="2174" spans="1:4" s="969" customFormat="1" ht="11.25" customHeight="1" x14ac:dyDescent="0.2">
      <c r="A2174" s="1258"/>
      <c r="B2174" s="979">
        <v>713.1</v>
      </c>
      <c r="C2174" s="979">
        <v>435.53300000000002</v>
      </c>
      <c r="D2174" s="966" t="s">
        <v>11</v>
      </c>
    </row>
    <row r="2175" spans="1:4" s="969" customFormat="1" ht="21" x14ac:dyDescent="0.2">
      <c r="A2175" s="1256" t="s">
        <v>5013</v>
      </c>
      <c r="B2175" s="978">
        <v>40</v>
      </c>
      <c r="C2175" s="978">
        <v>40</v>
      </c>
      <c r="D2175" s="965" t="s">
        <v>2118</v>
      </c>
    </row>
    <row r="2176" spans="1:4" s="969" customFormat="1" ht="11.25" customHeight="1" x14ac:dyDescent="0.2">
      <c r="A2176" s="1256"/>
      <c r="B2176" s="978">
        <v>40</v>
      </c>
      <c r="C2176" s="978">
        <v>40</v>
      </c>
      <c r="D2176" s="965" t="s">
        <v>11</v>
      </c>
    </row>
    <row r="2177" spans="1:4" s="969" customFormat="1" ht="11.25" customHeight="1" x14ac:dyDescent="0.2">
      <c r="A2177" s="1257" t="s">
        <v>590</v>
      </c>
      <c r="B2177" s="977">
        <v>50</v>
      </c>
      <c r="C2177" s="977">
        <v>50</v>
      </c>
      <c r="D2177" s="964" t="s">
        <v>4455</v>
      </c>
    </row>
    <row r="2178" spans="1:4" s="969" customFormat="1" ht="11.25" customHeight="1" x14ac:dyDescent="0.2">
      <c r="A2178" s="1258"/>
      <c r="B2178" s="979">
        <v>50</v>
      </c>
      <c r="C2178" s="979">
        <v>50</v>
      </c>
      <c r="D2178" s="966" t="s">
        <v>11</v>
      </c>
    </row>
    <row r="2179" spans="1:4" s="969" customFormat="1" ht="11.25" customHeight="1" x14ac:dyDescent="0.2">
      <c r="A2179" s="1256" t="s">
        <v>787</v>
      </c>
      <c r="B2179" s="978">
        <v>60</v>
      </c>
      <c r="C2179" s="978">
        <v>60</v>
      </c>
      <c r="D2179" s="965" t="s">
        <v>570</v>
      </c>
    </row>
    <row r="2180" spans="1:4" s="969" customFormat="1" ht="11.25" customHeight="1" x14ac:dyDescent="0.2">
      <c r="A2180" s="1256"/>
      <c r="B2180" s="978">
        <v>60</v>
      </c>
      <c r="C2180" s="978">
        <v>60</v>
      </c>
      <c r="D2180" s="965" t="s">
        <v>11</v>
      </c>
    </row>
    <row r="2181" spans="1:4" s="969" customFormat="1" ht="21" x14ac:dyDescent="0.2">
      <c r="A2181" s="1257" t="s">
        <v>3299</v>
      </c>
      <c r="B2181" s="977">
        <v>500</v>
      </c>
      <c r="C2181" s="977">
        <v>500</v>
      </c>
      <c r="D2181" s="964" t="s">
        <v>2232</v>
      </c>
    </row>
    <row r="2182" spans="1:4" s="969" customFormat="1" ht="11.25" customHeight="1" x14ac:dyDescent="0.2">
      <c r="A2182" s="1256"/>
      <c r="B2182" s="978">
        <v>3358</v>
      </c>
      <c r="C2182" s="978">
        <v>3358</v>
      </c>
      <c r="D2182" s="965" t="s">
        <v>2108</v>
      </c>
    </row>
    <row r="2183" spans="1:4" s="969" customFormat="1" ht="11.25" customHeight="1" x14ac:dyDescent="0.2">
      <c r="A2183" s="1258"/>
      <c r="B2183" s="979">
        <v>3858</v>
      </c>
      <c r="C2183" s="979">
        <v>3858</v>
      </c>
      <c r="D2183" s="966" t="s">
        <v>11</v>
      </c>
    </row>
    <row r="2184" spans="1:4" s="969" customFormat="1" ht="21" x14ac:dyDescent="0.2">
      <c r="A2184" s="1256" t="s">
        <v>5013</v>
      </c>
      <c r="B2184" s="978">
        <v>38.6</v>
      </c>
      <c r="C2184" s="978">
        <v>38.6</v>
      </c>
      <c r="D2184" s="965" t="s">
        <v>2118</v>
      </c>
    </row>
    <row r="2185" spans="1:4" s="969" customFormat="1" ht="11.25" customHeight="1" x14ac:dyDescent="0.2">
      <c r="A2185" s="1256"/>
      <c r="B2185" s="978">
        <v>38.6</v>
      </c>
      <c r="C2185" s="978">
        <v>38.6</v>
      </c>
      <c r="D2185" s="965" t="s">
        <v>11</v>
      </c>
    </row>
    <row r="2186" spans="1:4" s="969" customFormat="1" ht="11.25" customHeight="1" x14ac:dyDescent="0.2">
      <c r="A2186" s="1257" t="s">
        <v>3300</v>
      </c>
      <c r="B2186" s="977">
        <v>148.05000000000001</v>
      </c>
      <c r="C2186" s="977">
        <v>148.05000000000001</v>
      </c>
      <c r="D2186" s="964" t="s">
        <v>2877</v>
      </c>
    </row>
    <row r="2187" spans="1:4" s="969" customFormat="1" ht="11.25" customHeight="1" x14ac:dyDescent="0.2">
      <c r="A2187" s="1258"/>
      <c r="B2187" s="979">
        <v>148.05000000000001</v>
      </c>
      <c r="C2187" s="979">
        <v>148.05000000000001</v>
      </c>
      <c r="D2187" s="966" t="s">
        <v>11</v>
      </c>
    </row>
    <row r="2188" spans="1:4" s="969" customFormat="1" ht="11.25" customHeight="1" x14ac:dyDescent="0.2">
      <c r="A2188" s="1256" t="s">
        <v>3301</v>
      </c>
      <c r="B2188" s="978">
        <v>499.95000000000005</v>
      </c>
      <c r="C2188" s="978">
        <v>0</v>
      </c>
      <c r="D2188" s="965" t="s">
        <v>2254</v>
      </c>
    </row>
    <row r="2189" spans="1:4" s="969" customFormat="1" ht="11.25" customHeight="1" x14ac:dyDescent="0.2">
      <c r="A2189" s="1256"/>
      <c r="B2189" s="978">
        <v>499.95000000000005</v>
      </c>
      <c r="C2189" s="978">
        <v>0</v>
      </c>
      <c r="D2189" s="965" t="s">
        <v>11</v>
      </c>
    </row>
    <row r="2190" spans="1:4" s="969" customFormat="1" ht="11.25" customHeight="1" x14ac:dyDescent="0.2">
      <c r="A2190" s="1257" t="s">
        <v>3302</v>
      </c>
      <c r="B2190" s="977">
        <v>268.01</v>
      </c>
      <c r="C2190" s="977">
        <v>268.00600000000003</v>
      </c>
      <c r="D2190" s="964" t="s">
        <v>2254</v>
      </c>
    </row>
    <row r="2191" spans="1:4" s="969" customFormat="1" ht="11.25" customHeight="1" x14ac:dyDescent="0.2">
      <c r="A2191" s="1258"/>
      <c r="B2191" s="979">
        <v>268.01</v>
      </c>
      <c r="C2191" s="979">
        <v>268.00600000000003</v>
      </c>
      <c r="D2191" s="966" t="s">
        <v>11</v>
      </c>
    </row>
    <row r="2192" spans="1:4" s="969" customFormat="1" ht="11.25" customHeight="1" x14ac:dyDescent="0.2">
      <c r="A2192" s="1256" t="s">
        <v>3771</v>
      </c>
      <c r="B2192" s="978">
        <v>40</v>
      </c>
      <c r="C2192" s="978">
        <v>0</v>
      </c>
      <c r="D2192" s="965" t="s">
        <v>4456</v>
      </c>
    </row>
    <row r="2193" spans="1:4" s="969" customFormat="1" ht="11.25" customHeight="1" x14ac:dyDescent="0.2">
      <c r="A2193" s="1256"/>
      <c r="B2193" s="978">
        <v>40</v>
      </c>
      <c r="C2193" s="978">
        <v>0</v>
      </c>
      <c r="D2193" s="965" t="s">
        <v>11</v>
      </c>
    </row>
    <row r="2194" spans="1:4" s="969" customFormat="1" ht="11.25" customHeight="1" x14ac:dyDescent="0.2">
      <c r="A2194" s="1257" t="s">
        <v>3934</v>
      </c>
      <c r="B2194" s="977">
        <v>2976.41</v>
      </c>
      <c r="C2194" s="977">
        <v>2501.4517000000001</v>
      </c>
      <c r="D2194" s="964" t="s">
        <v>4028</v>
      </c>
    </row>
    <row r="2195" spans="1:4" s="969" customFormat="1" ht="11.25" customHeight="1" x14ac:dyDescent="0.2">
      <c r="A2195" s="1258"/>
      <c r="B2195" s="979">
        <v>2976.41</v>
      </c>
      <c r="C2195" s="979">
        <v>2501.4517000000001</v>
      </c>
      <c r="D2195" s="966" t="s">
        <v>11</v>
      </c>
    </row>
    <row r="2196" spans="1:4" s="969" customFormat="1" ht="11.25" customHeight="1" x14ac:dyDescent="0.2">
      <c r="A2196" s="1256" t="s">
        <v>3303</v>
      </c>
      <c r="B2196" s="978">
        <v>57431.99</v>
      </c>
      <c r="C2196" s="978">
        <v>57210.159999999996</v>
      </c>
      <c r="D2196" s="965" t="s">
        <v>721</v>
      </c>
    </row>
    <row r="2197" spans="1:4" s="969" customFormat="1" ht="11.25" customHeight="1" x14ac:dyDescent="0.2">
      <c r="A2197" s="1256"/>
      <c r="B2197" s="978">
        <v>851.91</v>
      </c>
      <c r="C2197" s="978">
        <v>851.91099999999994</v>
      </c>
      <c r="D2197" s="965" t="s">
        <v>718</v>
      </c>
    </row>
    <row r="2198" spans="1:4" s="969" customFormat="1" ht="11.25" customHeight="1" x14ac:dyDescent="0.2">
      <c r="A2198" s="1256"/>
      <c r="B2198" s="978">
        <v>58283.9</v>
      </c>
      <c r="C2198" s="978">
        <v>58062.070999999996</v>
      </c>
      <c r="D2198" s="965" t="s">
        <v>11</v>
      </c>
    </row>
    <row r="2199" spans="1:4" s="969" customFormat="1" ht="11.25" customHeight="1" x14ac:dyDescent="0.2">
      <c r="A2199" s="1257" t="s">
        <v>861</v>
      </c>
      <c r="B2199" s="977">
        <v>700</v>
      </c>
      <c r="C2199" s="977">
        <v>700</v>
      </c>
      <c r="D2199" s="964" t="s">
        <v>4228</v>
      </c>
    </row>
    <row r="2200" spans="1:4" s="969" customFormat="1" ht="11.25" customHeight="1" x14ac:dyDescent="0.2">
      <c r="A2200" s="1258"/>
      <c r="B2200" s="979">
        <v>700</v>
      </c>
      <c r="C2200" s="979">
        <v>700</v>
      </c>
      <c r="D2200" s="966" t="s">
        <v>11</v>
      </c>
    </row>
    <row r="2201" spans="1:4" s="969" customFormat="1" ht="11.25" customHeight="1" x14ac:dyDescent="0.2">
      <c r="A2201" s="1256" t="s">
        <v>3304</v>
      </c>
      <c r="B2201" s="978">
        <v>50</v>
      </c>
      <c r="C2201" s="978">
        <v>50</v>
      </c>
      <c r="D2201" s="965" t="s">
        <v>622</v>
      </c>
    </row>
    <row r="2202" spans="1:4" s="969" customFormat="1" ht="11.25" customHeight="1" x14ac:dyDescent="0.2">
      <c r="A2202" s="1256"/>
      <c r="B2202" s="978">
        <v>50</v>
      </c>
      <c r="C2202" s="978">
        <v>50</v>
      </c>
      <c r="D2202" s="965" t="s">
        <v>11</v>
      </c>
    </row>
    <row r="2203" spans="1:4" s="969" customFormat="1" ht="11.25" customHeight="1" x14ac:dyDescent="0.2">
      <c r="A2203" s="1257" t="s">
        <v>840</v>
      </c>
      <c r="B2203" s="977">
        <v>30</v>
      </c>
      <c r="C2203" s="977">
        <v>30</v>
      </c>
      <c r="D2203" s="964" t="s">
        <v>622</v>
      </c>
    </row>
    <row r="2204" spans="1:4" s="969" customFormat="1" ht="11.25" customHeight="1" x14ac:dyDescent="0.2">
      <c r="A2204" s="1258"/>
      <c r="B2204" s="979">
        <v>30</v>
      </c>
      <c r="C2204" s="979">
        <v>30</v>
      </c>
      <c r="D2204" s="966" t="s">
        <v>11</v>
      </c>
    </row>
    <row r="2205" spans="1:4" s="969" customFormat="1" ht="11.25" customHeight="1" x14ac:dyDescent="0.2">
      <c r="A2205" s="1257" t="s">
        <v>3141</v>
      </c>
      <c r="B2205" s="977">
        <v>70</v>
      </c>
      <c r="C2205" s="977">
        <v>70</v>
      </c>
      <c r="D2205" s="964" t="s">
        <v>452</v>
      </c>
    </row>
    <row r="2206" spans="1:4" s="969" customFormat="1" ht="11.25" customHeight="1" x14ac:dyDescent="0.2">
      <c r="A2206" s="1258"/>
      <c r="B2206" s="979">
        <v>70</v>
      </c>
      <c r="C2206" s="979">
        <v>70</v>
      </c>
      <c r="D2206" s="966" t="s">
        <v>11</v>
      </c>
    </row>
    <row r="2207" spans="1:4" s="969" customFormat="1" ht="11.25" customHeight="1" x14ac:dyDescent="0.2">
      <c r="A2207" s="1257" t="s">
        <v>3129</v>
      </c>
      <c r="B2207" s="977">
        <v>120</v>
      </c>
      <c r="C2207" s="977">
        <v>120</v>
      </c>
      <c r="D2207" s="964" t="s">
        <v>452</v>
      </c>
    </row>
    <row r="2208" spans="1:4" s="969" customFormat="1" ht="11.25" customHeight="1" x14ac:dyDescent="0.2">
      <c r="A2208" s="1258"/>
      <c r="B2208" s="979">
        <v>120</v>
      </c>
      <c r="C2208" s="979">
        <v>120</v>
      </c>
      <c r="D2208" s="966" t="s">
        <v>11</v>
      </c>
    </row>
    <row r="2209" spans="1:4" s="969" customFormat="1" ht="11.25" customHeight="1" x14ac:dyDescent="0.2">
      <c r="A2209" s="1256" t="s">
        <v>756</v>
      </c>
      <c r="B2209" s="978">
        <v>100</v>
      </c>
      <c r="C2209" s="978">
        <v>100</v>
      </c>
      <c r="D2209" s="965" t="s">
        <v>452</v>
      </c>
    </row>
    <row r="2210" spans="1:4" s="969" customFormat="1" ht="11.25" customHeight="1" x14ac:dyDescent="0.2">
      <c r="A2210" s="1256"/>
      <c r="B2210" s="978">
        <v>100</v>
      </c>
      <c r="C2210" s="978">
        <v>100</v>
      </c>
      <c r="D2210" s="965" t="s">
        <v>11</v>
      </c>
    </row>
    <row r="2211" spans="1:4" s="969" customFormat="1" ht="11.25" customHeight="1" x14ac:dyDescent="0.2">
      <c r="A2211" s="1257" t="s">
        <v>3125</v>
      </c>
      <c r="B2211" s="977">
        <v>86</v>
      </c>
      <c r="C2211" s="977">
        <v>86</v>
      </c>
      <c r="D2211" s="964" t="s">
        <v>452</v>
      </c>
    </row>
    <row r="2212" spans="1:4" s="969" customFormat="1" ht="11.25" customHeight="1" x14ac:dyDescent="0.2">
      <c r="A2212" s="1258"/>
      <c r="B2212" s="979">
        <v>86</v>
      </c>
      <c r="C2212" s="979">
        <v>86</v>
      </c>
      <c r="D2212" s="966" t="s">
        <v>11</v>
      </c>
    </row>
    <row r="2213" spans="1:4" s="969" customFormat="1" ht="11.25" customHeight="1" x14ac:dyDescent="0.2">
      <c r="A2213" s="1257" t="s">
        <v>3130</v>
      </c>
      <c r="B2213" s="977">
        <v>120</v>
      </c>
      <c r="C2213" s="977">
        <v>120</v>
      </c>
      <c r="D2213" s="964" t="s">
        <v>452</v>
      </c>
    </row>
    <row r="2214" spans="1:4" s="969" customFormat="1" ht="11.25" customHeight="1" x14ac:dyDescent="0.2">
      <c r="A2214" s="1258"/>
      <c r="B2214" s="979">
        <v>120</v>
      </c>
      <c r="C2214" s="979">
        <v>120</v>
      </c>
      <c r="D2214" s="966" t="s">
        <v>11</v>
      </c>
    </row>
    <row r="2215" spans="1:4" s="969" customFormat="1" ht="11.25" customHeight="1" x14ac:dyDescent="0.2">
      <c r="A2215" s="1257" t="s">
        <v>757</v>
      </c>
      <c r="B2215" s="977">
        <v>60</v>
      </c>
      <c r="C2215" s="977">
        <v>60</v>
      </c>
      <c r="D2215" s="964" t="s">
        <v>452</v>
      </c>
    </row>
    <row r="2216" spans="1:4" s="969" customFormat="1" ht="11.25" customHeight="1" x14ac:dyDescent="0.2">
      <c r="A2216" s="1258"/>
      <c r="B2216" s="979">
        <v>60</v>
      </c>
      <c r="C2216" s="979">
        <v>60</v>
      </c>
      <c r="D2216" s="966" t="s">
        <v>11</v>
      </c>
    </row>
    <row r="2217" spans="1:4" s="969" customFormat="1" ht="11.25" customHeight="1" x14ac:dyDescent="0.2">
      <c r="A2217" s="1256" t="s">
        <v>637</v>
      </c>
      <c r="B2217" s="978">
        <v>470</v>
      </c>
      <c r="C2217" s="978">
        <v>470</v>
      </c>
      <c r="D2217" s="965" t="s">
        <v>2874</v>
      </c>
    </row>
    <row r="2218" spans="1:4" s="969" customFormat="1" ht="11.25" customHeight="1" x14ac:dyDescent="0.2">
      <c r="A2218" s="1256"/>
      <c r="B2218" s="978">
        <v>470</v>
      </c>
      <c r="C2218" s="978">
        <v>470</v>
      </c>
      <c r="D2218" s="965" t="s">
        <v>11</v>
      </c>
    </row>
    <row r="2219" spans="1:4" s="969" customFormat="1" ht="11.25" customHeight="1" x14ac:dyDescent="0.2">
      <c r="A2219" s="1257" t="s">
        <v>3305</v>
      </c>
      <c r="B2219" s="977">
        <v>500</v>
      </c>
      <c r="C2219" s="977">
        <v>500</v>
      </c>
      <c r="D2219" s="964" t="s">
        <v>2254</v>
      </c>
    </row>
    <row r="2220" spans="1:4" s="969" customFormat="1" ht="11.25" customHeight="1" x14ac:dyDescent="0.2">
      <c r="A2220" s="1258"/>
      <c r="B2220" s="979">
        <v>500</v>
      </c>
      <c r="C2220" s="979">
        <v>500</v>
      </c>
      <c r="D2220" s="966" t="s">
        <v>11</v>
      </c>
    </row>
    <row r="2221" spans="1:4" s="969" customFormat="1" ht="11.25" customHeight="1" x14ac:dyDescent="0.2">
      <c r="A2221" s="1256" t="s">
        <v>592</v>
      </c>
      <c r="B2221" s="978">
        <v>9055.8700000000008</v>
      </c>
      <c r="C2221" s="978">
        <v>4555.8736799999997</v>
      </c>
      <c r="D2221" s="965" t="s">
        <v>2254</v>
      </c>
    </row>
    <row r="2222" spans="1:4" s="969" customFormat="1" ht="11.25" customHeight="1" x14ac:dyDescent="0.2">
      <c r="A2222" s="1256"/>
      <c r="B2222" s="978">
        <v>80</v>
      </c>
      <c r="C2222" s="978">
        <v>80</v>
      </c>
      <c r="D2222" s="965" t="s">
        <v>4457</v>
      </c>
    </row>
    <row r="2223" spans="1:4" s="969" customFormat="1" ht="11.25" customHeight="1" x14ac:dyDescent="0.2">
      <c r="A2223" s="1256"/>
      <c r="B2223" s="978">
        <v>6000</v>
      </c>
      <c r="C2223" s="978">
        <v>4000</v>
      </c>
      <c r="D2223" s="965" t="s">
        <v>3839</v>
      </c>
    </row>
    <row r="2224" spans="1:4" s="969" customFormat="1" ht="11.25" customHeight="1" x14ac:dyDescent="0.2">
      <c r="A2224" s="1256"/>
      <c r="B2224" s="978">
        <v>7030</v>
      </c>
      <c r="C2224" s="978">
        <v>7030</v>
      </c>
      <c r="D2224" s="965" t="s">
        <v>3874</v>
      </c>
    </row>
    <row r="2225" spans="1:4" s="969" customFormat="1" ht="11.25" customHeight="1" x14ac:dyDescent="0.2">
      <c r="A2225" s="1256"/>
      <c r="B2225" s="978">
        <v>400</v>
      </c>
      <c r="C2225" s="978">
        <v>400</v>
      </c>
      <c r="D2225" s="965" t="s">
        <v>593</v>
      </c>
    </row>
    <row r="2226" spans="1:4" s="969" customFormat="1" ht="11.25" customHeight="1" x14ac:dyDescent="0.2">
      <c r="A2226" s="1256"/>
      <c r="B2226" s="978">
        <v>70</v>
      </c>
      <c r="C2226" s="978">
        <v>70</v>
      </c>
      <c r="D2226" s="965" t="s">
        <v>638</v>
      </c>
    </row>
    <row r="2227" spans="1:4" s="969" customFormat="1" ht="11.25" customHeight="1" x14ac:dyDescent="0.2">
      <c r="A2227" s="1256"/>
      <c r="B2227" s="978">
        <v>2800</v>
      </c>
      <c r="C2227" s="978">
        <v>2509</v>
      </c>
      <c r="D2227" s="965" t="s">
        <v>3852</v>
      </c>
    </row>
    <row r="2228" spans="1:4" s="969" customFormat="1" ht="11.25" customHeight="1" x14ac:dyDescent="0.2">
      <c r="A2228" s="1256"/>
      <c r="B2228" s="978">
        <v>1968.4</v>
      </c>
      <c r="C2228" s="978">
        <v>1034.9793</v>
      </c>
      <c r="D2228" s="965" t="s">
        <v>1912</v>
      </c>
    </row>
    <row r="2229" spans="1:4" s="969" customFormat="1" ht="11.25" customHeight="1" x14ac:dyDescent="0.2">
      <c r="A2229" s="1256"/>
      <c r="B2229" s="978">
        <v>27404.270000000004</v>
      </c>
      <c r="C2229" s="978">
        <v>19679.852980000003</v>
      </c>
      <c r="D2229" s="965" t="s">
        <v>11</v>
      </c>
    </row>
    <row r="2230" spans="1:4" s="969" customFormat="1" ht="11.25" customHeight="1" x14ac:dyDescent="0.2">
      <c r="A2230" s="1257" t="s">
        <v>4458</v>
      </c>
      <c r="B2230" s="977">
        <v>400</v>
      </c>
      <c r="C2230" s="977">
        <v>329.43799999999999</v>
      </c>
      <c r="D2230" s="964" t="s">
        <v>2874</v>
      </c>
    </row>
    <row r="2231" spans="1:4" s="969" customFormat="1" ht="11.25" customHeight="1" x14ac:dyDescent="0.2">
      <c r="A2231" s="1258"/>
      <c r="B2231" s="979">
        <v>400</v>
      </c>
      <c r="C2231" s="979">
        <v>329.43799999999999</v>
      </c>
      <c r="D2231" s="966" t="s">
        <v>11</v>
      </c>
    </row>
    <row r="2232" spans="1:4" s="969" customFormat="1" ht="11.25" customHeight="1" x14ac:dyDescent="0.2">
      <c r="A2232" s="1256" t="s">
        <v>3306</v>
      </c>
      <c r="B2232" s="978">
        <v>12904.5</v>
      </c>
      <c r="C2232" s="978">
        <v>12904.502</v>
      </c>
      <c r="D2232" s="965" t="s">
        <v>721</v>
      </c>
    </row>
    <row r="2233" spans="1:4" s="969" customFormat="1" ht="11.25" customHeight="1" x14ac:dyDescent="0.2">
      <c r="A2233" s="1256"/>
      <c r="B2233" s="978">
        <v>12904.5</v>
      </c>
      <c r="C2233" s="978">
        <v>12904.502</v>
      </c>
      <c r="D2233" s="965" t="s">
        <v>11</v>
      </c>
    </row>
    <row r="2234" spans="1:4" s="969" customFormat="1" ht="11.25" customHeight="1" x14ac:dyDescent="0.2">
      <c r="A2234" s="1257" t="s">
        <v>3307</v>
      </c>
      <c r="B2234" s="977">
        <v>20701.86</v>
      </c>
      <c r="C2234" s="977">
        <v>20605.277999999998</v>
      </c>
      <c r="D2234" s="964" t="s">
        <v>721</v>
      </c>
    </row>
    <row r="2235" spans="1:4" s="969" customFormat="1" ht="11.25" customHeight="1" x14ac:dyDescent="0.2">
      <c r="A2235" s="1256"/>
      <c r="B2235" s="978">
        <v>1231.19</v>
      </c>
      <c r="C2235" s="978">
        <v>1231.1880000000001</v>
      </c>
      <c r="D2235" s="965" t="s">
        <v>1886</v>
      </c>
    </row>
    <row r="2236" spans="1:4" s="969" customFormat="1" ht="11.25" customHeight="1" x14ac:dyDescent="0.2">
      <c r="A2236" s="1256"/>
      <c r="B2236" s="978">
        <v>31.63</v>
      </c>
      <c r="C2236" s="978">
        <v>31.628</v>
      </c>
      <c r="D2236" s="965" t="s">
        <v>718</v>
      </c>
    </row>
    <row r="2237" spans="1:4" s="969" customFormat="1" ht="11.25" customHeight="1" x14ac:dyDescent="0.2">
      <c r="A2237" s="1258"/>
      <c r="B2237" s="979">
        <v>21964.68</v>
      </c>
      <c r="C2237" s="979">
        <v>21868.093999999997</v>
      </c>
      <c r="D2237" s="966" t="s">
        <v>11</v>
      </c>
    </row>
    <row r="2238" spans="1:4" s="969" customFormat="1" ht="11.25" customHeight="1" x14ac:dyDescent="0.2">
      <c r="A2238" s="1256" t="s">
        <v>3308</v>
      </c>
      <c r="B2238" s="978">
        <v>5993.59</v>
      </c>
      <c r="C2238" s="978">
        <v>5993.5870000000004</v>
      </c>
      <c r="D2238" s="965" t="s">
        <v>721</v>
      </c>
    </row>
    <row r="2239" spans="1:4" s="969" customFormat="1" ht="11.25" customHeight="1" x14ac:dyDescent="0.2">
      <c r="A2239" s="1256"/>
      <c r="B2239" s="978">
        <v>5993.59</v>
      </c>
      <c r="C2239" s="978">
        <v>5993.5870000000004</v>
      </c>
      <c r="D2239" s="965" t="s">
        <v>11</v>
      </c>
    </row>
    <row r="2240" spans="1:4" s="969" customFormat="1" ht="11.25" customHeight="1" x14ac:dyDescent="0.2">
      <c r="A2240" s="1257" t="s">
        <v>3309</v>
      </c>
      <c r="B2240" s="977">
        <v>767.63</v>
      </c>
      <c r="C2240" s="977">
        <v>767.63099999999997</v>
      </c>
      <c r="D2240" s="964" t="s">
        <v>721</v>
      </c>
    </row>
    <row r="2241" spans="1:4" s="969" customFormat="1" ht="11.25" customHeight="1" x14ac:dyDescent="0.2">
      <c r="A2241" s="1258"/>
      <c r="B2241" s="979">
        <v>767.63</v>
      </c>
      <c r="C2241" s="979">
        <v>767.63099999999997</v>
      </c>
      <c r="D2241" s="966" t="s">
        <v>11</v>
      </c>
    </row>
    <row r="2242" spans="1:4" s="969" customFormat="1" ht="11.25" customHeight="1" x14ac:dyDescent="0.2">
      <c r="A2242" s="1256" t="s">
        <v>3310</v>
      </c>
      <c r="B2242" s="978">
        <v>10304</v>
      </c>
      <c r="C2242" s="978">
        <v>10266.739</v>
      </c>
      <c r="D2242" s="965" t="s">
        <v>2108</v>
      </c>
    </row>
    <row r="2243" spans="1:4" s="969" customFormat="1" ht="11.25" customHeight="1" x14ac:dyDescent="0.2">
      <c r="A2243" s="1256"/>
      <c r="B2243" s="978">
        <v>10304</v>
      </c>
      <c r="C2243" s="978">
        <v>10266.739</v>
      </c>
      <c r="D2243" s="965" t="s">
        <v>11</v>
      </c>
    </row>
    <row r="2244" spans="1:4" s="969" customFormat="1" ht="21" x14ac:dyDescent="0.2">
      <c r="A2244" s="1257" t="s">
        <v>4459</v>
      </c>
      <c r="B2244" s="977">
        <v>170</v>
      </c>
      <c r="C2244" s="977">
        <v>170</v>
      </c>
      <c r="D2244" s="964" t="s">
        <v>4229</v>
      </c>
    </row>
    <row r="2245" spans="1:4" s="969" customFormat="1" ht="11.25" customHeight="1" x14ac:dyDescent="0.2">
      <c r="A2245" s="1258"/>
      <c r="B2245" s="979">
        <v>170</v>
      </c>
      <c r="C2245" s="979">
        <v>170</v>
      </c>
      <c r="D2245" s="966" t="s">
        <v>11</v>
      </c>
    </row>
    <row r="2246" spans="1:4" s="969" customFormat="1" ht="11.25" customHeight="1" x14ac:dyDescent="0.2">
      <c r="A2246" s="1256" t="s">
        <v>3865</v>
      </c>
      <c r="B2246" s="978">
        <v>50</v>
      </c>
      <c r="C2246" s="978">
        <v>0</v>
      </c>
      <c r="D2246" s="965" t="s">
        <v>598</v>
      </c>
    </row>
    <row r="2247" spans="1:4" s="969" customFormat="1" ht="11.25" customHeight="1" x14ac:dyDescent="0.2">
      <c r="A2247" s="1256"/>
      <c r="B2247" s="978">
        <v>50</v>
      </c>
      <c r="C2247" s="978">
        <v>0</v>
      </c>
      <c r="D2247" s="965" t="s">
        <v>11</v>
      </c>
    </row>
    <row r="2248" spans="1:4" s="969" customFormat="1" ht="11.25" customHeight="1" x14ac:dyDescent="0.2">
      <c r="A2248" s="1257" t="s">
        <v>3311</v>
      </c>
      <c r="B2248" s="977">
        <v>285.22000000000003</v>
      </c>
      <c r="C2248" s="977">
        <v>285.21600000000001</v>
      </c>
      <c r="D2248" s="964" t="s">
        <v>2254</v>
      </c>
    </row>
    <row r="2249" spans="1:4" s="969" customFormat="1" ht="11.25" customHeight="1" x14ac:dyDescent="0.2">
      <c r="A2249" s="1258"/>
      <c r="B2249" s="979">
        <v>285.22000000000003</v>
      </c>
      <c r="C2249" s="979">
        <v>285.21600000000001</v>
      </c>
      <c r="D2249" s="966" t="s">
        <v>11</v>
      </c>
    </row>
    <row r="2250" spans="1:4" s="969" customFormat="1" ht="11.25" customHeight="1" x14ac:dyDescent="0.2">
      <c r="A2250" s="1257" t="s">
        <v>3850</v>
      </c>
      <c r="B2250" s="977">
        <v>200</v>
      </c>
      <c r="C2250" s="977">
        <v>200</v>
      </c>
      <c r="D2250" s="964" t="s">
        <v>593</v>
      </c>
    </row>
    <row r="2251" spans="1:4" s="969" customFormat="1" ht="11.25" customHeight="1" x14ac:dyDescent="0.2">
      <c r="A2251" s="1258"/>
      <c r="B2251" s="979">
        <v>200</v>
      </c>
      <c r="C2251" s="979">
        <v>200</v>
      </c>
      <c r="D2251" s="966" t="s">
        <v>11</v>
      </c>
    </row>
    <row r="2252" spans="1:4" s="969" customFormat="1" ht="11.25" customHeight="1" x14ac:dyDescent="0.2">
      <c r="A2252" s="1257" t="s">
        <v>4460</v>
      </c>
      <c r="B2252" s="977">
        <v>100</v>
      </c>
      <c r="C2252" s="977">
        <v>100</v>
      </c>
      <c r="D2252" s="964" t="s">
        <v>4235</v>
      </c>
    </row>
    <row r="2253" spans="1:4" s="969" customFormat="1" ht="11.25" customHeight="1" x14ac:dyDescent="0.2">
      <c r="A2253" s="1256"/>
      <c r="B2253" s="978">
        <v>100</v>
      </c>
      <c r="C2253" s="978">
        <v>100</v>
      </c>
      <c r="D2253" s="965" t="s">
        <v>2116</v>
      </c>
    </row>
    <row r="2254" spans="1:4" s="969" customFormat="1" ht="11.25" customHeight="1" x14ac:dyDescent="0.2">
      <c r="A2254" s="1258"/>
      <c r="B2254" s="979">
        <v>200</v>
      </c>
      <c r="C2254" s="979">
        <v>200</v>
      </c>
      <c r="D2254" s="966" t="s">
        <v>11</v>
      </c>
    </row>
    <row r="2255" spans="1:4" s="969" customFormat="1" ht="21" x14ac:dyDescent="0.2">
      <c r="A2255" s="1256" t="s">
        <v>3312</v>
      </c>
      <c r="B2255" s="978">
        <v>100</v>
      </c>
      <c r="C2255" s="978">
        <v>100</v>
      </c>
      <c r="D2255" s="965" t="s">
        <v>2118</v>
      </c>
    </row>
    <row r="2256" spans="1:4" s="969" customFormat="1" ht="11.25" customHeight="1" x14ac:dyDescent="0.2">
      <c r="A2256" s="1256"/>
      <c r="B2256" s="978">
        <v>100</v>
      </c>
      <c r="C2256" s="978">
        <v>100</v>
      </c>
      <c r="D2256" s="965" t="s">
        <v>11</v>
      </c>
    </row>
    <row r="2257" spans="1:4" s="969" customFormat="1" ht="11.25" customHeight="1" x14ac:dyDescent="0.2">
      <c r="A2257" s="1257" t="s">
        <v>3313</v>
      </c>
      <c r="B2257" s="977">
        <v>495.58</v>
      </c>
      <c r="C2257" s="977">
        <v>495.58100000000002</v>
      </c>
      <c r="D2257" s="964" t="s">
        <v>2254</v>
      </c>
    </row>
    <row r="2258" spans="1:4" s="969" customFormat="1" ht="11.25" customHeight="1" x14ac:dyDescent="0.2">
      <c r="A2258" s="1258"/>
      <c r="B2258" s="979">
        <v>495.58</v>
      </c>
      <c r="C2258" s="979">
        <v>495.58100000000002</v>
      </c>
      <c r="D2258" s="966" t="s">
        <v>11</v>
      </c>
    </row>
    <row r="2259" spans="1:4" s="969" customFormat="1" ht="11.25" customHeight="1" x14ac:dyDescent="0.2">
      <c r="A2259" s="1256" t="s">
        <v>645</v>
      </c>
      <c r="B2259" s="978">
        <v>15345.269999999999</v>
      </c>
      <c r="C2259" s="978">
        <v>15341.733999999999</v>
      </c>
      <c r="D2259" s="965" t="s">
        <v>721</v>
      </c>
    </row>
    <row r="2260" spans="1:4" s="969" customFormat="1" ht="11.25" customHeight="1" x14ac:dyDescent="0.2">
      <c r="A2260" s="1256"/>
      <c r="B2260" s="978">
        <v>20</v>
      </c>
      <c r="C2260" s="978">
        <v>20</v>
      </c>
      <c r="D2260" s="965" t="s">
        <v>638</v>
      </c>
    </row>
    <row r="2261" spans="1:4" s="969" customFormat="1" ht="11.25" customHeight="1" x14ac:dyDescent="0.2">
      <c r="A2261" s="1256"/>
      <c r="B2261" s="978">
        <v>15365.269999999999</v>
      </c>
      <c r="C2261" s="978">
        <v>15361.733999999999</v>
      </c>
      <c r="D2261" s="965" t="s">
        <v>11</v>
      </c>
    </row>
    <row r="2262" spans="1:4" s="969" customFormat="1" ht="11.25" customHeight="1" x14ac:dyDescent="0.2">
      <c r="A2262" s="1257" t="s">
        <v>3314</v>
      </c>
      <c r="B2262" s="977">
        <v>178.48</v>
      </c>
      <c r="C2262" s="977">
        <v>178.48</v>
      </c>
      <c r="D2262" s="964" t="s">
        <v>2049</v>
      </c>
    </row>
    <row r="2263" spans="1:4" s="969" customFormat="1" ht="11.25" customHeight="1" x14ac:dyDescent="0.2">
      <c r="A2263" s="1256"/>
      <c r="B2263" s="978">
        <v>183.3</v>
      </c>
      <c r="C2263" s="978">
        <v>183.29599999999999</v>
      </c>
      <c r="D2263" s="965" t="s">
        <v>725</v>
      </c>
    </row>
    <row r="2264" spans="1:4" s="969" customFormat="1" ht="11.25" customHeight="1" x14ac:dyDescent="0.2">
      <c r="A2264" s="1256"/>
      <c r="B2264" s="978">
        <v>6887.42</v>
      </c>
      <c r="C2264" s="978">
        <v>6887.4189999999999</v>
      </c>
      <c r="D2264" s="965" t="s">
        <v>721</v>
      </c>
    </row>
    <row r="2265" spans="1:4" s="969" customFormat="1" ht="11.25" customHeight="1" x14ac:dyDescent="0.2">
      <c r="A2265" s="1256"/>
      <c r="B2265" s="978">
        <v>61.74</v>
      </c>
      <c r="C2265" s="978">
        <v>61.74</v>
      </c>
      <c r="D2265" s="965" t="s">
        <v>3007</v>
      </c>
    </row>
    <row r="2266" spans="1:4" s="969" customFormat="1" ht="11.25" customHeight="1" x14ac:dyDescent="0.2">
      <c r="A2266" s="1256"/>
      <c r="B2266" s="978">
        <v>111.27</v>
      </c>
      <c r="C2266" s="978">
        <v>111.274</v>
      </c>
      <c r="D2266" s="965" t="s">
        <v>4038</v>
      </c>
    </row>
    <row r="2267" spans="1:4" s="969" customFormat="1" ht="11.25" customHeight="1" x14ac:dyDescent="0.2">
      <c r="A2267" s="1258"/>
      <c r="B2267" s="979">
        <v>7422.21</v>
      </c>
      <c r="C2267" s="979">
        <v>7422.2089999999998</v>
      </c>
      <c r="D2267" s="966" t="s">
        <v>11</v>
      </c>
    </row>
    <row r="2268" spans="1:4" s="969" customFormat="1" ht="11.25" customHeight="1" x14ac:dyDescent="0.2">
      <c r="A2268" s="1256" t="s">
        <v>3315</v>
      </c>
      <c r="B2268" s="978">
        <v>273.33999999999997</v>
      </c>
      <c r="C2268" s="978">
        <v>273.34399999999999</v>
      </c>
      <c r="D2268" s="965" t="s">
        <v>725</v>
      </c>
    </row>
    <row r="2269" spans="1:4" s="969" customFormat="1" ht="11.25" customHeight="1" x14ac:dyDescent="0.2">
      <c r="A2269" s="1256"/>
      <c r="B2269" s="978">
        <v>4401.49</v>
      </c>
      <c r="C2269" s="978">
        <v>4361.2409999999991</v>
      </c>
      <c r="D2269" s="965" t="s">
        <v>721</v>
      </c>
    </row>
    <row r="2270" spans="1:4" s="969" customFormat="1" ht="11.25" customHeight="1" x14ac:dyDescent="0.2">
      <c r="A2270" s="1256"/>
      <c r="B2270" s="978">
        <v>4674.83</v>
      </c>
      <c r="C2270" s="978">
        <v>4634.5849999999991</v>
      </c>
      <c r="D2270" s="965" t="s">
        <v>11</v>
      </c>
    </row>
    <row r="2271" spans="1:4" s="969" customFormat="1" ht="11.25" customHeight="1" x14ac:dyDescent="0.2">
      <c r="A2271" s="1257" t="s">
        <v>3316</v>
      </c>
      <c r="B2271" s="977">
        <v>3718.51</v>
      </c>
      <c r="C2271" s="977">
        <v>3718.5070000000001</v>
      </c>
      <c r="D2271" s="964" t="s">
        <v>721</v>
      </c>
    </row>
    <row r="2272" spans="1:4" s="969" customFormat="1" ht="11.25" customHeight="1" x14ac:dyDescent="0.2">
      <c r="A2272" s="1258"/>
      <c r="B2272" s="979">
        <v>3718.51</v>
      </c>
      <c r="C2272" s="979">
        <v>3718.5070000000001</v>
      </c>
      <c r="D2272" s="966" t="s">
        <v>11</v>
      </c>
    </row>
    <row r="2273" spans="1:4" s="969" customFormat="1" ht="11.25" customHeight="1" x14ac:dyDescent="0.2">
      <c r="A2273" s="1256" t="s">
        <v>4461</v>
      </c>
      <c r="B2273" s="978">
        <v>694.23</v>
      </c>
      <c r="C2273" s="978">
        <v>694.23</v>
      </c>
      <c r="D2273" s="965" t="s">
        <v>721</v>
      </c>
    </row>
    <row r="2274" spans="1:4" s="969" customFormat="1" ht="11.25" customHeight="1" x14ac:dyDescent="0.2">
      <c r="A2274" s="1256"/>
      <c r="B2274" s="978">
        <v>694.23</v>
      </c>
      <c r="C2274" s="978">
        <v>694.23</v>
      </c>
      <c r="D2274" s="965" t="s">
        <v>11</v>
      </c>
    </row>
    <row r="2275" spans="1:4" s="969" customFormat="1" ht="11.25" customHeight="1" x14ac:dyDescent="0.2">
      <c r="A2275" s="1257" t="s">
        <v>3317</v>
      </c>
      <c r="B2275" s="977">
        <v>450.22</v>
      </c>
      <c r="C2275" s="977">
        <v>450.21600000000001</v>
      </c>
      <c r="D2275" s="964" t="s">
        <v>725</v>
      </c>
    </row>
    <row r="2276" spans="1:4" s="969" customFormat="1" ht="11.25" customHeight="1" x14ac:dyDescent="0.2">
      <c r="A2276" s="1256"/>
      <c r="B2276" s="978">
        <v>22613.42</v>
      </c>
      <c r="C2276" s="978">
        <v>22584.324999999997</v>
      </c>
      <c r="D2276" s="965" t="s">
        <v>721</v>
      </c>
    </row>
    <row r="2277" spans="1:4" s="969" customFormat="1" ht="11.25" customHeight="1" x14ac:dyDescent="0.2">
      <c r="A2277" s="1256"/>
      <c r="B2277" s="978">
        <v>23.709999999999997</v>
      </c>
      <c r="C2277" s="978">
        <v>23.700599999999998</v>
      </c>
      <c r="D2277" s="965" t="s">
        <v>3993</v>
      </c>
    </row>
    <row r="2278" spans="1:4" s="969" customFormat="1" ht="11.25" customHeight="1" x14ac:dyDescent="0.2">
      <c r="A2278" s="1258"/>
      <c r="B2278" s="979">
        <v>23087.35</v>
      </c>
      <c r="C2278" s="979">
        <v>23058.241599999998</v>
      </c>
      <c r="D2278" s="966" t="s">
        <v>11</v>
      </c>
    </row>
    <row r="2279" spans="1:4" s="969" customFormat="1" ht="11.25" customHeight="1" x14ac:dyDescent="0.2">
      <c r="A2279" s="1256" t="s">
        <v>3318</v>
      </c>
      <c r="B2279" s="978">
        <v>1007.15</v>
      </c>
      <c r="C2279" s="978">
        <v>1007.148</v>
      </c>
      <c r="D2279" s="965" t="s">
        <v>721</v>
      </c>
    </row>
    <row r="2280" spans="1:4" s="969" customFormat="1" ht="11.25" customHeight="1" x14ac:dyDescent="0.2">
      <c r="A2280" s="1256"/>
      <c r="B2280" s="978">
        <v>1007.15</v>
      </c>
      <c r="C2280" s="978">
        <v>1007.148</v>
      </c>
      <c r="D2280" s="965" t="s">
        <v>11</v>
      </c>
    </row>
    <row r="2281" spans="1:4" s="969" customFormat="1" ht="11.25" customHeight="1" x14ac:dyDescent="0.2">
      <c r="A2281" s="1257" t="s">
        <v>3319</v>
      </c>
      <c r="B2281" s="977">
        <v>6638.62</v>
      </c>
      <c r="C2281" s="977">
        <v>6638.6239999999998</v>
      </c>
      <c r="D2281" s="964" t="s">
        <v>721</v>
      </c>
    </row>
    <row r="2282" spans="1:4" s="969" customFormat="1" ht="11.25" customHeight="1" x14ac:dyDescent="0.2">
      <c r="A2282" s="1258"/>
      <c r="B2282" s="979">
        <v>6638.62</v>
      </c>
      <c r="C2282" s="979">
        <v>6638.6239999999998</v>
      </c>
      <c r="D2282" s="966" t="s">
        <v>11</v>
      </c>
    </row>
    <row r="2283" spans="1:4" s="969" customFormat="1" ht="11.25" customHeight="1" x14ac:dyDescent="0.2">
      <c r="A2283" s="1256" t="s">
        <v>3320</v>
      </c>
      <c r="B2283" s="978">
        <v>2945.2</v>
      </c>
      <c r="C2283" s="978">
        <v>2945.2020000000002</v>
      </c>
      <c r="D2283" s="965" t="s">
        <v>721</v>
      </c>
    </row>
    <row r="2284" spans="1:4" s="969" customFormat="1" ht="11.25" customHeight="1" x14ac:dyDescent="0.2">
      <c r="A2284" s="1256"/>
      <c r="B2284" s="978">
        <v>2945.2</v>
      </c>
      <c r="C2284" s="978">
        <v>2945.2020000000002</v>
      </c>
      <c r="D2284" s="965" t="s">
        <v>11</v>
      </c>
    </row>
    <row r="2285" spans="1:4" s="969" customFormat="1" ht="11.25" customHeight="1" x14ac:dyDescent="0.2">
      <c r="A2285" s="1257" t="s">
        <v>3321</v>
      </c>
      <c r="B2285" s="977">
        <v>9857.0300000000007</v>
      </c>
      <c r="C2285" s="977">
        <v>9857.0300000000007</v>
      </c>
      <c r="D2285" s="964" t="s">
        <v>721</v>
      </c>
    </row>
    <row r="2286" spans="1:4" s="969" customFormat="1" ht="11.25" customHeight="1" x14ac:dyDescent="0.2">
      <c r="A2286" s="1258"/>
      <c r="B2286" s="979">
        <v>9857.0300000000007</v>
      </c>
      <c r="C2286" s="979">
        <v>9857.0300000000007</v>
      </c>
      <c r="D2286" s="966" t="s">
        <v>11</v>
      </c>
    </row>
    <row r="2287" spans="1:4" s="969" customFormat="1" ht="11.25" customHeight="1" x14ac:dyDescent="0.2">
      <c r="A2287" s="1256" t="s">
        <v>4462</v>
      </c>
      <c r="B2287" s="978">
        <v>117.03</v>
      </c>
      <c r="C2287" s="978">
        <v>115.20399999999999</v>
      </c>
      <c r="D2287" s="965" t="s">
        <v>721</v>
      </c>
    </row>
    <row r="2288" spans="1:4" s="969" customFormat="1" ht="11.25" customHeight="1" x14ac:dyDescent="0.2">
      <c r="A2288" s="1256"/>
      <c r="B2288" s="978">
        <v>117.03</v>
      </c>
      <c r="C2288" s="978">
        <v>115.20399999999999</v>
      </c>
      <c r="D2288" s="965" t="s">
        <v>11</v>
      </c>
    </row>
    <row r="2289" spans="1:4" s="969" customFormat="1" ht="11.25" customHeight="1" x14ac:dyDescent="0.2">
      <c r="A2289" s="1257" t="s">
        <v>3912</v>
      </c>
      <c r="B2289" s="977">
        <v>10.5</v>
      </c>
      <c r="C2289" s="977">
        <v>10.5</v>
      </c>
      <c r="D2289" s="964" t="s">
        <v>4463</v>
      </c>
    </row>
    <row r="2290" spans="1:4" s="969" customFormat="1" ht="11.25" customHeight="1" x14ac:dyDescent="0.2">
      <c r="A2290" s="1258"/>
      <c r="B2290" s="979">
        <v>10.5</v>
      </c>
      <c r="C2290" s="979">
        <v>10.5</v>
      </c>
      <c r="D2290" s="966" t="s">
        <v>11</v>
      </c>
    </row>
    <row r="2291" spans="1:4" s="969" customFormat="1" ht="11.25" customHeight="1" x14ac:dyDescent="0.2">
      <c r="A2291" s="1256" t="s">
        <v>777</v>
      </c>
      <c r="B2291" s="978">
        <v>70</v>
      </c>
      <c r="C2291" s="978">
        <v>70</v>
      </c>
      <c r="D2291" s="965" t="s">
        <v>570</v>
      </c>
    </row>
    <row r="2292" spans="1:4" s="969" customFormat="1" ht="11.25" customHeight="1" x14ac:dyDescent="0.2">
      <c r="A2292" s="1256"/>
      <c r="B2292" s="978">
        <v>70</v>
      </c>
      <c r="C2292" s="978">
        <v>70</v>
      </c>
      <c r="D2292" s="965" t="s">
        <v>11</v>
      </c>
    </row>
    <row r="2293" spans="1:4" s="969" customFormat="1" ht="11.25" customHeight="1" x14ac:dyDescent="0.2">
      <c r="A2293" s="1257" t="s">
        <v>3322</v>
      </c>
      <c r="B2293" s="977">
        <v>147.72</v>
      </c>
      <c r="C2293" s="977">
        <v>147.71899999999999</v>
      </c>
      <c r="D2293" s="964" t="s">
        <v>2254</v>
      </c>
    </row>
    <row r="2294" spans="1:4" s="969" customFormat="1" ht="11.25" customHeight="1" x14ac:dyDescent="0.2">
      <c r="A2294" s="1258"/>
      <c r="B2294" s="979">
        <v>147.72</v>
      </c>
      <c r="C2294" s="979">
        <v>147.71899999999999</v>
      </c>
      <c r="D2294" s="966" t="s">
        <v>11</v>
      </c>
    </row>
    <row r="2295" spans="1:4" s="969" customFormat="1" ht="11.25" customHeight="1" x14ac:dyDescent="0.2">
      <c r="A2295" s="1257" t="s">
        <v>4464</v>
      </c>
      <c r="B2295" s="977">
        <v>67.2</v>
      </c>
      <c r="C2295" s="977">
        <v>0</v>
      </c>
      <c r="D2295" s="964" t="s">
        <v>4215</v>
      </c>
    </row>
    <row r="2296" spans="1:4" s="969" customFormat="1" ht="11.25" customHeight="1" x14ac:dyDescent="0.2">
      <c r="A2296" s="1258"/>
      <c r="B2296" s="979">
        <v>67.2</v>
      </c>
      <c r="C2296" s="979">
        <v>0</v>
      </c>
      <c r="D2296" s="966" t="s">
        <v>11</v>
      </c>
    </row>
    <row r="2297" spans="1:4" s="969" customFormat="1" ht="11.25" customHeight="1" x14ac:dyDescent="0.2">
      <c r="A2297" s="1257" t="s">
        <v>4481</v>
      </c>
      <c r="B2297" s="977">
        <v>139.69999999999999</v>
      </c>
      <c r="C2297" s="977">
        <v>139.69999999999999</v>
      </c>
      <c r="D2297" s="964" t="s">
        <v>2117</v>
      </c>
    </row>
    <row r="2298" spans="1:4" s="969" customFormat="1" ht="11.25" customHeight="1" x14ac:dyDescent="0.2">
      <c r="A2298" s="1256"/>
      <c r="B2298" s="978">
        <v>750</v>
      </c>
      <c r="C2298" s="978">
        <v>750</v>
      </c>
      <c r="D2298" s="965" t="s">
        <v>664</v>
      </c>
    </row>
    <row r="2299" spans="1:4" s="969" customFormat="1" ht="11.25" customHeight="1" x14ac:dyDescent="0.2">
      <c r="A2299" s="1258"/>
      <c r="B2299" s="979">
        <v>889.7</v>
      </c>
      <c r="C2299" s="979">
        <v>889.7</v>
      </c>
      <c r="D2299" s="966" t="s">
        <v>11</v>
      </c>
    </row>
    <row r="2300" spans="1:4" s="969" customFormat="1" ht="11.25" customHeight="1" x14ac:dyDescent="0.2">
      <c r="A2300" s="1256" t="s">
        <v>666</v>
      </c>
      <c r="B2300" s="978">
        <v>200</v>
      </c>
      <c r="C2300" s="978">
        <v>200</v>
      </c>
      <c r="D2300" s="965" t="s">
        <v>664</v>
      </c>
    </row>
    <row r="2301" spans="1:4" s="969" customFormat="1" ht="11.25" customHeight="1" x14ac:dyDescent="0.2">
      <c r="A2301" s="1256"/>
      <c r="B2301" s="978">
        <v>200</v>
      </c>
      <c r="C2301" s="978">
        <v>200</v>
      </c>
      <c r="D2301" s="965" t="s">
        <v>11</v>
      </c>
    </row>
    <row r="2302" spans="1:4" s="969" customFormat="1" ht="21" x14ac:dyDescent="0.2">
      <c r="A2302" s="1257" t="s">
        <v>5013</v>
      </c>
      <c r="B2302" s="977">
        <v>19.5</v>
      </c>
      <c r="C2302" s="977">
        <v>0</v>
      </c>
      <c r="D2302" s="964" t="s">
        <v>2118</v>
      </c>
    </row>
    <row r="2303" spans="1:4" s="969" customFormat="1" ht="11.25" customHeight="1" x14ac:dyDescent="0.2">
      <c r="A2303" s="1258"/>
      <c r="B2303" s="979">
        <v>19.5</v>
      </c>
      <c r="C2303" s="979">
        <v>0</v>
      </c>
      <c r="D2303" s="966" t="s">
        <v>11</v>
      </c>
    </row>
    <row r="2304" spans="1:4" s="969" customFormat="1" ht="11.25" customHeight="1" x14ac:dyDescent="0.2">
      <c r="A2304" s="1256" t="s">
        <v>3323</v>
      </c>
      <c r="B2304" s="978">
        <v>180</v>
      </c>
      <c r="C2304" s="978">
        <v>177.2</v>
      </c>
      <c r="D2304" s="965" t="s">
        <v>2122</v>
      </c>
    </row>
    <row r="2305" spans="1:4" s="969" customFormat="1" ht="11.25" customHeight="1" x14ac:dyDescent="0.2">
      <c r="A2305" s="1256"/>
      <c r="B2305" s="978">
        <v>100</v>
      </c>
      <c r="C2305" s="978">
        <v>100</v>
      </c>
      <c r="D2305" s="965" t="s">
        <v>598</v>
      </c>
    </row>
    <row r="2306" spans="1:4" s="969" customFormat="1" ht="11.25" customHeight="1" x14ac:dyDescent="0.2">
      <c r="A2306" s="1256"/>
      <c r="B2306" s="978">
        <v>280</v>
      </c>
      <c r="C2306" s="978">
        <v>277.2</v>
      </c>
      <c r="D2306" s="965" t="s">
        <v>11</v>
      </c>
    </row>
    <row r="2307" spans="1:4" s="969" customFormat="1" ht="11.25" customHeight="1" x14ac:dyDescent="0.2">
      <c r="A2307" s="1257" t="s">
        <v>3324</v>
      </c>
      <c r="B2307" s="977">
        <v>180</v>
      </c>
      <c r="C2307" s="977">
        <v>180</v>
      </c>
      <c r="D2307" s="964" t="s">
        <v>2108</v>
      </c>
    </row>
    <row r="2308" spans="1:4" s="969" customFormat="1" ht="11.25" customHeight="1" x14ac:dyDescent="0.2">
      <c r="A2308" s="1258"/>
      <c r="B2308" s="979">
        <v>180</v>
      </c>
      <c r="C2308" s="979">
        <v>180</v>
      </c>
      <c r="D2308" s="966" t="s">
        <v>11</v>
      </c>
    </row>
    <row r="2309" spans="1:4" s="969" customFormat="1" ht="11.25" customHeight="1" x14ac:dyDescent="0.2">
      <c r="A2309" s="1256" t="s">
        <v>3866</v>
      </c>
      <c r="B2309" s="978">
        <v>200</v>
      </c>
      <c r="C2309" s="978">
        <v>0</v>
      </c>
      <c r="D2309" s="965" t="s">
        <v>598</v>
      </c>
    </row>
    <row r="2310" spans="1:4" s="969" customFormat="1" ht="11.25" customHeight="1" x14ac:dyDescent="0.2">
      <c r="A2310" s="1256"/>
      <c r="B2310" s="978">
        <v>200</v>
      </c>
      <c r="C2310" s="978">
        <v>0</v>
      </c>
      <c r="D2310" s="965" t="s">
        <v>11</v>
      </c>
    </row>
    <row r="2311" spans="1:4" s="356" customFormat="1" ht="21" customHeight="1" x14ac:dyDescent="0.2">
      <c r="A2311" s="353" t="s">
        <v>10</v>
      </c>
      <c r="B2311" s="354">
        <v>3351335.09</v>
      </c>
      <c r="C2311" s="354">
        <v>3303934.5708499998</v>
      </c>
      <c r="D2311" s="355"/>
    </row>
    <row r="2312" spans="1:4" s="346" customFormat="1" ht="12.75" x14ac:dyDescent="0.2">
      <c r="A2312" s="357"/>
      <c r="B2312" s="358"/>
      <c r="C2312" s="358"/>
      <c r="D2312" s="359"/>
    </row>
    <row r="2313" spans="1:4" s="346" customFormat="1" ht="12.75" x14ac:dyDescent="0.2">
      <c r="A2313" s="357"/>
      <c r="B2313" s="360"/>
      <c r="C2313" s="360"/>
      <c r="D2313" s="359"/>
    </row>
    <row r="2314" spans="1:4" s="346" customFormat="1" ht="12.75" x14ac:dyDescent="0.2">
      <c r="A2314" s="310" t="s">
        <v>2870</v>
      </c>
      <c r="B2314" s="358"/>
      <c r="C2314" s="358"/>
      <c r="D2314" s="359"/>
    </row>
    <row r="2315" spans="1:4" s="346" customFormat="1" ht="12.75" x14ac:dyDescent="0.2">
      <c r="A2315" s="310" t="s">
        <v>4480</v>
      </c>
      <c r="B2315" s="358"/>
      <c r="C2315" s="358"/>
      <c r="D2315" s="359"/>
    </row>
    <row r="2316" spans="1:4" x14ac:dyDescent="0.25">
      <c r="A2316" s="970"/>
      <c r="B2316" s="967"/>
      <c r="C2316" s="967"/>
      <c r="D2316" s="971"/>
    </row>
    <row r="2317" spans="1:4" x14ac:dyDescent="0.25">
      <c r="A2317" s="970"/>
      <c r="B2317" s="967"/>
      <c r="C2317" s="967"/>
      <c r="D2317" s="971"/>
    </row>
    <row r="2318" spans="1:4" x14ac:dyDescent="0.25">
      <c r="A2318" s="970"/>
      <c r="B2318" s="967"/>
      <c r="C2318" s="967"/>
      <c r="D2318" s="971"/>
    </row>
    <row r="2319" spans="1:4" x14ac:dyDescent="0.25">
      <c r="A2319" s="970"/>
      <c r="B2319" s="985"/>
      <c r="C2319" s="985"/>
      <c r="D2319" s="971"/>
    </row>
    <row r="2320" spans="1:4" x14ac:dyDescent="0.25">
      <c r="A2320" s="970"/>
      <c r="B2320" s="967"/>
      <c r="C2320" s="967"/>
      <c r="D2320" s="971"/>
    </row>
  </sheetData>
  <mergeCells count="984">
    <mergeCell ref="A1:D1"/>
    <mergeCell ref="A20:A21"/>
    <mergeCell ref="A22:A23"/>
    <mergeCell ref="A24:A25"/>
    <mergeCell ref="A26:A27"/>
    <mergeCell ref="A28:A29"/>
    <mergeCell ref="A30:A31"/>
    <mergeCell ref="A4:A5"/>
    <mergeCell ref="A6:A9"/>
    <mergeCell ref="A10:A13"/>
    <mergeCell ref="A14:A15"/>
    <mergeCell ref="A16:A17"/>
    <mergeCell ref="A18:A19"/>
    <mergeCell ref="A44:A45"/>
    <mergeCell ref="A46:A47"/>
    <mergeCell ref="A48:A49"/>
    <mergeCell ref="A50:A52"/>
    <mergeCell ref="A53:A54"/>
    <mergeCell ref="A55:A56"/>
    <mergeCell ref="A32:A33"/>
    <mergeCell ref="A34:A35"/>
    <mergeCell ref="A36:A37"/>
    <mergeCell ref="A38:A39"/>
    <mergeCell ref="A40:A41"/>
    <mergeCell ref="A42:A43"/>
    <mergeCell ref="A73:A74"/>
    <mergeCell ref="A75:A76"/>
    <mergeCell ref="A77:A79"/>
    <mergeCell ref="A80:A81"/>
    <mergeCell ref="A82:A83"/>
    <mergeCell ref="A84:A85"/>
    <mergeCell ref="A57:A58"/>
    <mergeCell ref="A59:A62"/>
    <mergeCell ref="A63:A64"/>
    <mergeCell ref="A65:A66"/>
    <mergeCell ref="A67:A68"/>
    <mergeCell ref="A69:A72"/>
    <mergeCell ref="A102:A103"/>
    <mergeCell ref="A104:A106"/>
    <mergeCell ref="A107:A108"/>
    <mergeCell ref="A109:A110"/>
    <mergeCell ref="A111:A113"/>
    <mergeCell ref="A114:A115"/>
    <mergeCell ref="A86:A87"/>
    <mergeCell ref="A88:A89"/>
    <mergeCell ref="A90:A91"/>
    <mergeCell ref="A92:A94"/>
    <mergeCell ref="A95:A99"/>
    <mergeCell ref="A100:A101"/>
    <mergeCell ref="A133:A135"/>
    <mergeCell ref="A136:A137"/>
    <mergeCell ref="A138:A139"/>
    <mergeCell ref="A140:A141"/>
    <mergeCell ref="A142:A144"/>
    <mergeCell ref="A145:A146"/>
    <mergeCell ref="A116:A122"/>
    <mergeCell ref="A123:A124"/>
    <mergeCell ref="A125:A126"/>
    <mergeCell ref="A127:A128"/>
    <mergeCell ref="A129:A130"/>
    <mergeCell ref="A131:A132"/>
    <mergeCell ref="A162:A163"/>
    <mergeCell ref="A164:A165"/>
    <mergeCell ref="A166:A167"/>
    <mergeCell ref="A168:A169"/>
    <mergeCell ref="A170:A171"/>
    <mergeCell ref="A172:A173"/>
    <mergeCell ref="A147:A148"/>
    <mergeCell ref="A149:A150"/>
    <mergeCell ref="A151:A155"/>
    <mergeCell ref="A156:A157"/>
    <mergeCell ref="A158:A159"/>
    <mergeCell ref="A160:A161"/>
    <mergeCell ref="A186:A187"/>
    <mergeCell ref="A188:A190"/>
    <mergeCell ref="A191:A192"/>
    <mergeCell ref="A193:A194"/>
    <mergeCell ref="A195:A196"/>
    <mergeCell ref="A197:A198"/>
    <mergeCell ref="A174:A175"/>
    <mergeCell ref="A176:A177"/>
    <mergeCell ref="A178:A179"/>
    <mergeCell ref="A180:A181"/>
    <mergeCell ref="A182:A183"/>
    <mergeCell ref="A184:A185"/>
    <mergeCell ref="A213:A215"/>
    <mergeCell ref="A216:A217"/>
    <mergeCell ref="A218:A219"/>
    <mergeCell ref="A220:A221"/>
    <mergeCell ref="A222:A223"/>
    <mergeCell ref="A224:A227"/>
    <mergeCell ref="A199:A200"/>
    <mergeCell ref="A201:A203"/>
    <mergeCell ref="A204:A205"/>
    <mergeCell ref="A206:A207"/>
    <mergeCell ref="A208:A210"/>
    <mergeCell ref="A211:A212"/>
    <mergeCell ref="A244:A246"/>
    <mergeCell ref="A247:A248"/>
    <mergeCell ref="A249:A250"/>
    <mergeCell ref="A251:A252"/>
    <mergeCell ref="A253:A255"/>
    <mergeCell ref="A256:A260"/>
    <mergeCell ref="A228:A230"/>
    <mergeCell ref="A231:A233"/>
    <mergeCell ref="A234:A236"/>
    <mergeCell ref="A237:A239"/>
    <mergeCell ref="A240:A241"/>
    <mergeCell ref="A242:A243"/>
    <mergeCell ref="A276:A278"/>
    <mergeCell ref="A279:A280"/>
    <mergeCell ref="A281:A282"/>
    <mergeCell ref="A283:A284"/>
    <mergeCell ref="A285:A286"/>
    <mergeCell ref="A287:A292"/>
    <mergeCell ref="A261:A262"/>
    <mergeCell ref="A263:A265"/>
    <mergeCell ref="A266:A267"/>
    <mergeCell ref="A268:A269"/>
    <mergeCell ref="A270:A272"/>
    <mergeCell ref="A273:A275"/>
    <mergeCell ref="A312:A313"/>
    <mergeCell ref="A314:A315"/>
    <mergeCell ref="A316:A318"/>
    <mergeCell ref="A319:A321"/>
    <mergeCell ref="A322:A323"/>
    <mergeCell ref="A324:A325"/>
    <mergeCell ref="A293:A295"/>
    <mergeCell ref="A296:A298"/>
    <mergeCell ref="A299:A302"/>
    <mergeCell ref="A303:A305"/>
    <mergeCell ref="A306:A309"/>
    <mergeCell ref="A310:A311"/>
    <mergeCell ref="A338:A342"/>
    <mergeCell ref="A343:A344"/>
    <mergeCell ref="A345:A346"/>
    <mergeCell ref="A347:A348"/>
    <mergeCell ref="A349:A350"/>
    <mergeCell ref="A351:A352"/>
    <mergeCell ref="A326:A327"/>
    <mergeCell ref="A328:A329"/>
    <mergeCell ref="A330:A331"/>
    <mergeCell ref="A332:A333"/>
    <mergeCell ref="A334:A335"/>
    <mergeCell ref="A336:A337"/>
    <mergeCell ref="A365:A366"/>
    <mergeCell ref="A367:A368"/>
    <mergeCell ref="A369:A370"/>
    <mergeCell ref="A371:A372"/>
    <mergeCell ref="A373:A374"/>
    <mergeCell ref="A375:A376"/>
    <mergeCell ref="A353:A354"/>
    <mergeCell ref="A355:A356"/>
    <mergeCell ref="A357:A358"/>
    <mergeCell ref="A359:A360"/>
    <mergeCell ref="A361:A362"/>
    <mergeCell ref="A363:A364"/>
    <mergeCell ref="A391:A392"/>
    <mergeCell ref="A393:A395"/>
    <mergeCell ref="A396:A397"/>
    <mergeCell ref="A398:A399"/>
    <mergeCell ref="A400:A401"/>
    <mergeCell ref="A402:A403"/>
    <mergeCell ref="A377:A379"/>
    <mergeCell ref="A380:A381"/>
    <mergeCell ref="A382:A383"/>
    <mergeCell ref="A384:A385"/>
    <mergeCell ref="A386:A388"/>
    <mergeCell ref="A389:A390"/>
    <mergeCell ref="A416:A417"/>
    <mergeCell ref="A418:A419"/>
    <mergeCell ref="A420:A421"/>
    <mergeCell ref="A422:A423"/>
    <mergeCell ref="A424:A425"/>
    <mergeCell ref="A426:A427"/>
    <mergeCell ref="A404:A405"/>
    <mergeCell ref="A406:A407"/>
    <mergeCell ref="A408:A409"/>
    <mergeCell ref="A410:A411"/>
    <mergeCell ref="A412:A413"/>
    <mergeCell ref="A414:A415"/>
    <mergeCell ref="A449:A450"/>
    <mergeCell ref="A451:A452"/>
    <mergeCell ref="A453:A454"/>
    <mergeCell ref="A455:A458"/>
    <mergeCell ref="A459:A461"/>
    <mergeCell ref="A462:A463"/>
    <mergeCell ref="A428:A429"/>
    <mergeCell ref="A430:A434"/>
    <mergeCell ref="A435:A438"/>
    <mergeCell ref="A439:A444"/>
    <mergeCell ref="A445:A446"/>
    <mergeCell ref="A447:A448"/>
    <mergeCell ref="A479:A480"/>
    <mergeCell ref="A481:A482"/>
    <mergeCell ref="A483:A484"/>
    <mergeCell ref="A485:A486"/>
    <mergeCell ref="A487:A488"/>
    <mergeCell ref="A489:A491"/>
    <mergeCell ref="A464:A465"/>
    <mergeCell ref="A466:A468"/>
    <mergeCell ref="A469:A471"/>
    <mergeCell ref="A472:A474"/>
    <mergeCell ref="A475:A476"/>
    <mergeCell ref="A477:A478"/>
    <mergeCell ref="A504:A506"/>
    <mergeCell ref="A507:A508"/>
    <mergeCell ref="A509:A510"/>
    <mergeCell ref="A511:A512"/>
    <mergeCell ref="A513:A514"/>
    <mergeCell ref="A515:A516"/>
    <mergeCell ref="A492:A493"/>
    <mergeCell ref="A494:A495"/>
    <mergeCell ref="A496:A497"/>
    <mergeCell ref="A498:A499"/>
    <mergeCell ref="A500:A501"/>
    <mergeCell ref="A502:A503"/>
    <mergeCell ref="A530:A531"/>
    <mergeCell ref="A532:A534"/>
    <mergeCell ref="A535:A536"/>
    <mergeCell ref="A537:A538"/>
    <mergeCell ref="A539:A540"/>
    <mergeCell ref="A541:A542"/>
    <mergeCell ref="A517:A518"/>
    <mergeCell ref="A519:A521"/>
    <mergeCell ref="A522:A523"/>
    <mergeCell ref="A524:A525"/>
    <mergeCell ref="A526:A527"/>
    <mergeCell ref="A528:A529"/>
    <mergeCell ref="A559:A562"/>
    <mergeCell ref="A563:A564"/>
    <mergeCell ref="A565:A567"/>
    <mergeCell ref="A568:A569"/>
    <mergeCell ref="A570:A571"/>
    <mergeCell ref="A572:A573"/>
    <mergeCell ref="A543:A548"/>
    <mergeCell ref="A549:A550"/>
    <mergeCell ref="A551:A552"/>
    <mergeCell ref="A553:A554"/>
    <mergeCell ref="A555:A556"/>
    <mergeCell ref="A557:A558"/>
    <mergeCell ref="A587:A588"/>
    <mergeCell ref="A589:A591"/>
    <mergeCell ref="A592:A593"/>
    <mergeCell ref="A594:A596"/>
    <mergeCell ref="A597:A598"/>
    <mergeCell ref="A599:A600"/>
    <mergeCell ref="A574:A575"/>
    <mergeCell ref="A576:A577"/>
    <mergeCell ref="A578:A580"/>
    <mergeCell ref="A581:A582"/>
    <mergeCell ref="A583:A584"/>
    <mergeCell ref="A585:A586"/>
    <mergeCell ref="A615:A616"/>
    <mergeCell ref="A617:A618"/>
    <mergeCell ref="A619:A620"/>
    <mergeCell ref="A621:A623"/>
    <mergeCell ref="A624:A626"/>
    <mergeCell ref="A627:A628"/>
    <mergeCell ref="A601:A603"/>
    <mergeCell ref="A604:A605"/>
    <mergeCell ref="A606:A607"/>
    <mergeCell ref="A608:A609"/>
    <mergeCell ref="A610:A612"/>
    <mergeCell ref="A613:A614"/>
    <mergeCell ref="A642:A643"/>
    <mergeCell ref="A644:A645"/>
    <mergeCell ref="A646:A647"/>
    <mergeCell ref="A648:A649"/>
    <mergeCell ref="A650:A651"/>
    <mergeCell ref="A652:A654"/>
    <mergeCell ref="A629:A630"/>
    <mergeCell ref="A631:A632"/>
    <mergeCell ref="A633:A634"/>
    <mergeCell ref="A635:A637"/>
    <mergeCell ref="A638:A639"/>
    <mergeCell ref="A640:A641"/>
    <mergeCell ref="A667:A669"/>
    <mergeCell ref="A670:A671"/>
    <mergeCell ref="A672:A674"/>
    <mergeCell ref="A675:A676"/>
    <mergeCell ref="A677:A678"/>
    <mergeCell ref="A679:A681"/>
    <mergeCell ref="A655:A656"/>
    <mergeCell ref="A657:A658"/>
    <mergeCell ref="A659:A660"/>
    <mergeCell ref="A661:A662"/>
    <mergeCell ref="A663:A664"/>
    <mergeCell ref="A665:A666"/>
    <mergeCell ref="A694:A695"/>
    <mergeCell ref="A696:A698"/>
    <mergeCell ref="A699:A700"/>
    <mergeCell ref="A701:A702"/>
    <mergeCell ref="A703:A704"/>
    <mergeCell ref="A705:A707"/>
    <mergeCell ref="A682:A683"/>
    <mergeCell ref="A684:A685"/>
    <mergeCell ref="A686:A687"/>
    <mergeCell ref="A688:A689"/>
    <mergeCell ref="A690:A691"/>
    <mergeCell ref="A692:A693"/>
    <mergeCell ref="A722:A723"/>
    <mergeCell ref="A724:A725"/>
    <mergeCell ref="A726:A727"/>
    <mergeCell ref="A728:A730"/>
    <mergeCell ref="A731:A732"/>
    <mergeCell ref="A733:A734"/>
    <mergeCell ref="A708:A709"/>
    <mergeCell ref="A710:A713"/>
    <mergeCell ref="A714:A715"/>
    <mergeCell ref="A716:A717"/>
    <mergeCell ref="A718:A719"/>
    <mergeCell ref="A720:A721"/>
    <mergeCell ref="A760:A766"/>
    <mergeCell ref="A767:A770"/>
    <mergeCell ref="A771:A774"/>
    <mergeCell ref="A775:A776"/>
    <mergeCell ref="A777:A779"/>
    <mergeCell ref="A780:A783"/>
    <mergeCell ref="A735:A737"/>
    <mergeCell ref="A738:A739"/>
    <mergeCell ref="A740:A741"/>
    <mergeCell ref="A742:A745"/>
    <mergeCell ref="A746:A754"/>
    <mergeCell ref="A755:A759"/>
    <mergeCell ref="A814:A815"/>
    <mergeCell ref="A816:A819"/>
    <mergeCell ref="A820:A821"/>
    <mergeCell ref="A822:A824"/>
    <mergeCell ref="A825:A827"/>
    <mergeCell ref="A828:A829"/>
    <mergeCell ref="A784:A787"/>
    <mergeCell ref="A788:A794"/>
    <mergeCell ref="A795:A803"/>
    <mergeCell ref="A804:A807"/>
    <mergeCell ref="A808:A810"/>
    <mergeCell ref="A811:A813"/>
    <mergeCell ref="A843:A844"/>
    <mergeCell ref="A845:A846"/>
    <mergeCell ref="A847:A848"/>
    <mergeCell ref="A849:A850"/>
    <mergeCell ref="A851:A852"/>
    <mergeCell ref="A853:A854"/>
    <mergeCell ref="A830:A831"/>
    <mergeCell ref="A832:A834"/>
    <mergeCell ref="A835:A836"/>
    <mergeCell ref="A837:A838"/>
    <mergeCell ref="A839:A840"/>
    <mergeCell ref="A841:A842"/>
    <mergeCell ref="A867:A868"/>
    <mergeCell ref="A869:A870"/>
    <mergeCell ref="A871:A872"/>
    <mergeCell ref="A873:A874"/>
    <mergeCell ref="A875:A876"/>
    <mergeCell ref="A877:A878"/>
    <mergeCell ref="A855:A856"/>
    <mergeCell ref="A857:A858"/>
    <mergeCell ref="A859:A860"/>
    <mergeCell ref="A861:A862"/>
    <mergeCell ref="A863:A864"/>
    <mergeCell ref="A865:A866"/>
    <mergeCell ref="A893:A894"/>
    <mergeCell ref="A895:A896"/>
    <mergeCell ref="A897:A898"/>
    <mergeCell ref="A899:A901"/>
    <mergeCell ref="A902:A905"/>
    <mergeCell ref="A906:A907"/>
    <mergeCell ref="A879:A880"/>
    <mergeCell ref="A881:A882"/>
    <mergeCell ref="A883:A886"/>
    <mergeCell ref="A887:A888"/>
    <mergeCell ref="A889:A890"/>
    <mergeCell ref="A891:A892"/>
    <mergeCell ref="A925:A926"/>
    <mergeCell ref="A927:A928"/>
    <mergeCell ref="A929:A931"/>
    <mergeCell ref="A932:A933"/>
    <mergeCell ref="A934:A935"/>
    <mergeCell ref="A936:A937"/>
    <mergeCell ref="A908:A909"/>
    <mergeCell ref="A910:A916"/>
    <mergeCell ref="A917:A918"/>
    <mergeCell ref="A919:A920"/>
    <mergeCell ref="A921:A922"/>
    <mergeCell ref="A923:A924"/>
    <mergeCell ref="A953:A954"/>
    <mergeCell ref="A955:A956"/>
    <mergeCell ref="A957:A958"/>
    <mergeCell ref="A959:A960"/>
    <mergeCell ref="A961:A962"/>
    <mergeCell ref="A963:A964"/>
    <mergeCell ref="A938:A939"/>
    <mergeCell ref="A940:A941"/>
    <mergeCell ref="A942:A944"/>
    <mergeCell ref="A945:A947"/>
    <mergeCell ref="A948:A949"/>
    <mergeCell ref="A950:A952"/>
    <mergeCell ref="A980:A981"/>
    <mergeCell ref="A982:A983"/>
    <mergeCell ref="A984:A986"/>
    <mergeCell ref="A987:A989"/>
    <mergeCell ref="A990:A991"/>
    <mergeCell ref="A992:A995"/>
    <mergeCell ref="A965:A966"/>
    <mergeCell ref="A967:A970"/>
    <mergeCell ref="A971:A972"/>
    <mergeCell ref="A973:A974"/>
    <mergeCell ref="A975:A976"/>
    <mergeCell ref="A977:A979"/>
    <mergeCell ref="A1008:A1009"/>
    <mergeCell ref="A1010:A1011"/>
    <mergeCell ref="A1012:A1014"/>
    <mergeCell ref="A1015:A1016"/>
    <mergeCell ref="A1017:A1018"/>
    <mergeCell ref="A1019:A1021"/>
    <mergeCell ref="A996:A997"/>
    <mergeCell ref="A998:A999"/>
    <mergeCell ref="A1000:A1001"/>
    <mergeCell ref="A1002:A1003"/>
    <mergeCell ref="A1004:A1005"/>
    <mergeCell ref="A1006:A1007"/>
    <mergeCell ref="A1034:A1035"/>
    <mergeCell ref="A1036:A1038"/>
    <mergeCell ref="A1039:A1040"/>
    <mergeCell ref="A1041:A1042"/>
    <mergeCell ref="A1043:A1044"/>
    <mergeCell ref="A1045:A1046"/>
    <mergeCell ref="A1022:A1023"/>
    <mergeCell ref="A1024:A1025"/>
    <mergeCell ref="A1026:A1027"/>
    <mergeCell ref="A1028:A1029"/>
    <mergeCell ref="A1030:A1031"/>
    <mergeCell ref="A1032:A1033"/>
    <mergeCell ref="A1060:A1061"/>
    <mergeCell ref="A1062:A1063"/>
    <mergeCell ref="A1064:A1065"/>
    <mergeCell ref="A1066:A1067"/>
    <mergeCell ref="A1068:A1069"/>
    <mergeCell ref="A1070:A1071"/>
    <mergeCell ref="A1047:A1048"/>
    <mergeCell ref="A1049:A1050"/>
    <mergeCell ref="A1051:A1052"/>
    <mergeCell ref="A1053:A1054"/>
    <mergeCell ref="A1055:A1056"/>
    <mergeCell ref="A1057:A1059"/>
    <mergeCell ref="A1084:A1085"/>
    <mergeCell ref="A1086:A1087"/>
    <mergeCell ref="A1088:A1089"/>
    <mergeCell ref="A1090:A1091"/>
    <mergeCell ref="A1092:A1093"/>
    <mergeCell ref="A1094:A1095"/>
    <mergeCell ref="A1072:A1073"/>
    <mergeCell ref="A1074:A1075"/>
    <mergeCell ref="A1076:A1077"/>
    <mergeCell ref="A1078:A1079"/>
    <mergeCell ref="A1080:A1081"/>
    <mergeCell ref="A1082:A1083"/>
    <mergeCell ref="A1109:A1110"/>
    <mergeCell ref="A1111:A1112"/>
    <mergeCell ref="A1113:A1116"/>
    <mergeCell ref="A1117:A1119"/>
    <mergeCell ref="A1120:A1122"/>
    <mergeCell ref="A1123:A1124"/>
    <mergeCell ref="A1096:A1097"/>
    <mergeCell ref="A1098:A1100"/>
    <mergeCell ref="A1101:A1102"/>
    <mergeCell ref="A1103:A1104"/>
    <mergeCell ref="A1105:A1106"/>
    <mergeCell ref="A1107:A1108"/>
    <mergeCell ref="A1139:A1141"/>
    <mergeCell ref="A1142:A1143"/>
    <mergeCell ref="A1144:A1145"/>
    <mergeCell ref="A1146:A1147"/>
    <mergeCell ref="A1148:A1150"/>
    <mergeCell ref="A1151:A1152"/>
    <mergeCell ref="A1125:A1126"/>
    <mergeCell ref="A1127:A1130"/>
    <mergeCell ref="A1131:A1132"/>
    <mergeCell ref="A1133:A1134"/>
    <mergeCell ref="A1135:A1136"/>
    <mergeCell ref="A1137:A1138"/>
    <mergeCell ref="A1168:A1169"/>
    <mergeCell ref="A1170:A1171"/>
    <mergeCell ref="A1172:A1174"/>
    <mergeCell ref="A1175:A1176"/>
    <mergeCell ref="A1177:A1178"/>
    <mergeCell ref="A1179:A1181"/>
    <mergeCell ref="A1153:A1157"/>
    <mergeCell ref="A1158:A1159"/>
    <mergeCell ref="A1160:A1161"/>
    <mergeCell ref="A1162:A1163"/>
    <mergeCell ref="A1164:A1165"/>
    <mergeCell ref="A1166:A1167"/>
    <mergeCell ref="A1198:A1199"/>
    <mergeCell ref="A1200:A1203"/>
    <mergeCell ref="A1204:A1205"/>
    <mergeCell ref="A1206:A1207"/>
    <mergeCell ref="A1208:A1209"/>
    <mergeCell ref="A1210:A1211"/>
    <mergeCell ref="A1182:A1184"/>
    <mergeCell ref="A1185:A1186"/>
    <mergeCell ref="A1187:A1188"/>
    <mergeCell ref="A1189:A1191"/>
    <mergeCell ref="A1192:A1195"/>
    <mergeCell ref="A1196:A1197"/>
    <mergeCell ref="A1226:A1227"/>
    <mergeCell ref="A1228:A1229"/>
    <mergeCell ref="A1230:A1231"/>
    <mergeCell ref="A1232:A1234"/>
    <mergeCell ref="A1235:A1236"/>
    <mergeCell ref="A1237:A1238"/>
    <mergeCell ref="A1212:A1214"/>
    <mergeCell ref="A1215:A1217"/>
    <mergeCell ref="A1218:A1219"/>
    <mergeCell ref="A1220:A1221"/>
    <mergeCell ref="A1222:A1223"/>
    <mergeCell ref="A1224:A1225"/>
    <mergeCell ref="A1251:A1252"/>
    <mergeCell ref="A1253:A1254"/>
    <mergeCell ref="A1255:A1256"/>
    <mergeCell ref="A1257:A1259"/>
    <mergeCell ref="A1260:A1261"/>
    <mergeCell ref="A1262:A1264"/>
    <mergeCell ref="A1239:A1240"/>
    <mergeCell ref="A1241:A1242"/>
    <mergeCell ref="A1243:A1244"/>
    <mergeCell ref="A1245:A1246"/>
    <mergeCell ref="A1247:A1248"/>
    <mergeCell ref="A1249:A1250"/>
    <mergeCell ref="A1279:A1280"/>
    <mergeCell ref="A1281:A1283"/>
    <mergeCell ref="A1284:A1285"/>
    <mergeCell ref="A1286:A1288"/>
    <mergeCell ref="A1289:A1290"/>
    <mergeCell ref="A1291:A1292"/>
    <mergeCell ref="A1265:A1267"/>
    <mergeCell ref="A1268:A1269"/>
    <mergeCell ref="A1270:A1271"/>
    <mergeCell ref="A1272:A1274"/>
    <mergeCell ref="A1275:A1276"/>
    <mergeCell ref="A1277:A1278"/>
    <mergeCell ref="A1307:A1308"/>
    <mergeCell ref="A1309:A1310"/>
    <mergeCell ref="A1311:A1312"/>
    <mergeCell ref="A1313:A1314"/>
    <mergeCell ref="A1315:A1316"/>
    <mergeCell ref="A1317:A1318"/>
    <mergeCell ref="A1293:A1294"/>
    <mergeCell ref="A1295:A1298"/>
    <mergeCell ref="A1299:A1300"/>
    <mergeCell ref="A1301:A1302"/>
    <mergeCell ref="A1303:A1304"/>
    <mergeCell ref="A1305:A1306"/>
    <mergeCell ref="A1332:A1333"/>
    <mergeCell ref="A1334:A1336"/>
    <mergeCell ref="A1337:A1338"/>
    <mergeCell ref="A1339:A1340"/>
    <mergeCell ref="A1341:A1342"/>
    <mergeCell ref="A1343:A1345"/>
    <mergeCell ref="A1319:A1320"/>
    <mergeCell ref="A1321:A1322"/>
    <mergeCell ref="A1323:A1325"/>
    <mergeCell ref="A1326:A1327"/>
    <mergeCell ref="A1328:A1329"/>
    <mergeCell ref="A1330:A1331"/>
    <mergeCell ref="A1358:A1359"/>
    <mergeCell ref="A1360:A1361"/>
    <mergeCell ref="A1362:A1363"/>
    <mergeCell ref="A1364:A1365"/>
    <mergeCell ref="A1366:A1372"/>
    <mergeCell ref="A1373:A1374"/>
    <mergeCell ref="A1346:A1347"/>
    <mergeCell ref="A1348:A1349"/>
    <mergeCell ref="A1350:A1351"/>
    <mergeCell ref="A1352:A1353"/>
    <mergeCell ref="A1354:A1355"/>
    <mergeCell ref="A1356:A1357"/>
    <mergeCell ref="A1387:A1388"/>
    <mergeCell ref="A1389:A1390"/>
    <mergeCell ref="A1391:A1392"/>
    <mergeCell ref="A1393:A1396"/>
    <mergeCell ref="A1397:A1398"/>
    <mergeCell ref="A1399:A1400"/>
    <mergeCell ref="A1375:A1376"/>
    <mergeCell ref="A1377:A1378"/>
    <mergeCell ref="A1379:A1380"/>
    <mergeCell ref="A1381:A1382"/>
    <mergeCell ref="A1383:A1384"/>
    <mergeCell ref="A1385:A1386"/>
    <mergeCell ref="A1413:A1414"/>
    <mergeCell ref="A1415:A1416"/>
    <mergeCell ref="A1417:A1418"/>
    <mergeCell ref="A1419:A1420"/>
    <mergeCell ref="A1421:A1424"/>
    <mergeCell ref="A1425:A1427"/>
    <mergeCell ref="A1401:A1402"/>
    <mergeCell ref="A1403:A1404"/>
    <mergeCell ref="A1405:A1406"/>
    <mergeCell ref="A1407:A1408"/>
    <mergeCell ref="A1409:A1410"/>
    <mergeCell ref="A1411:A1412"/>
    <mergeCell ref="A1441:A1444"/>
    <mergeCell ref="A1445:A1446"/>
    <mergeCell ref="A1447:A1448"/>
    <mergeCell ref="A1449:A1450"/>
    <mergeCell ref="A1451:A1452"/>
    <mergeCell ref="A1453:A1454"/>
    <mergeCell ref="A1428:A1429"/>
    <mergeCell ref="A1430:A1432"/>
    <mergeCell ref="A1433:A1434"/>
    <mergeCell ref="A1435:A1436"/>
    <mergeCell ref="A1437:A1438"/>
    <mergeCell ref="A1439:A1440"/>
    <mergeCell ref="A1467:A1468"/>
    <mergeCell ref="A1469:A1470"/>
    <mergeCell ref="A1471:A1472"/>
    <mergeCell ref="A1473:A1475"/>
    <mergeCell ref="A1476:A1477"/>
    <mergeCell ref="A1478:A1479"/>
    <mergeCell ref="A1455:A1456"/>
    <mergeCell ref="A1457:A1458"/>
    <mergeCell ref="A1459:A1460"/>
    <mergeCell ref="A1461:A1462"/>
    <mergeCell ref="A1463:A1464"/>
    <mergeCell ref="A1465:A1466"/>
    <mergeCell ref="A1493:A1494"/>
    <mergeCell ref="A1495:A1496"/>
    <mergeCell ref="A1497:A1498"/>
    <mergeCell ref="A1499:A1500"/>
    <mergeCell ref="A1501:A1502"/>
    <mergeCell ref="A1503:A1506"/>
    <mergeCell ref="A1480:A1481"/>
    <mergeCell ref="A1482:A1483"/>
    <mergeCell ref="A1484:A1485"/>
    <mergeCell ref="A1486:A1488"/>
    <mergeCell ref="A1489:A1490"/>
    <mergeCell ref="A1491:A1492"/>
    <mergeCell ref="A1521:A1522"/>
    <mergeCell ref="A1523:A1524"/>
    <mergeCell ref="A1525:A1526"/>
    <mergeCell ref="A1527:A1528"/>
    <mergeCell ref="A1529:A1530"/>
    <mergeCell ref="A1531:A1532"/>
    <mergeCell ref="A1507:A1508"/>
    <mergeCell ref="A1509:A1510"/>
    <mergeCell ref="A1511:A1512"/>
    <mergeCell ref="A1513:A1514"/>
    <mergeCell ref="A1515:A1517"/>
    <mergeCell ref="A1518:A1520"/>
    <mergeCell ref="A1545:A1546"/>
    <mergeCell ref="A1547:A1548"/>
    <mergeCell ref="A1549:A1550"/>
    <mergeCell ref="A1551:A1552"/>
    <mergeCell ref="A1553:A1554"/>
    <mergeCell ref="A1555:A1556"/>
    <mergeCell ref="A1533:A1534"/>
    <mergeCell ref="A1535:A1536"/>
    <mergeCell ref="A1537:A1538"/>
    <mergeCell ref="A1539:A1540"/>
    <mergeCell ref="A1541:A1542"/>
    <mergeCell ref="A1543:A1544"/>
    <mergeCell ref="A1570:A1571"/>
    <mergeCell ref="A1572:A1573"/>
    <mergeCell ref="A1574:A1575"/>
    <mergeCell ref="A1576:A1577"/>
    <mergeCell ref="A1578:A1579"/>
    <mergeCell ref="A1580:A1581"/>
    <mergeCell ref="A1557:A1558"/>
    <mergeCell ref="A1559:A1560"/>
    <mergeCell ref="A1561:A1562"/>
    <mergeCell ref="A1563:A1565"/>
    <mergeCell ref="A1566:A1567"/>
    <mergeCell ref="A1568:A1569"/>
    <mergeCell ref="A1595:A1596"/>
    <mergeCell ref="A1597:A1598"/>
    <mergeCell ref="A1599:A1600"/>
    <mergeCell ref="A1601:A1602"/>
    <mergeCell ref="A1603:A1604"/>
    <mergeCell ref="A1605:A1606"/>
    <mergeCell ref="A1582:A1583"/>
    <mergeCell ref="A1584:A1585"/>
    <mergeCell ref="A1586:A1587"/>
    <mergeCell ref="A1588:A1589"/>
    <mergeCell ref="A1590:A1591"/>
    <mergeCell ref="A1592:A1594"/>
    <mergeCell ref="A1621:A1622"/>
    <mergeCell ref="A1623:A1626"/>
    <mergeCell ref="A1627:A1628"/>
    <mergeCell ref="A1629:A1630"/>
    <mergeCell ref="A1631:A1632"/>
    <mergeCell ref="A1633:A1634"/>
    <mergeCell ref="A1607:A1608"/>
    <mergeCell ref="A1609:A1610"/>
    <mergeCell ref="A1611:A1613"/>
    <mergeCell ref="A1614:A1615"/>
    <mergeCell ref="A1616:A1617"/>
    <mergeCell ref="A1618:A1620"/>
    <mergeCell ref="A1649:A1653"/>
    <mergeCell ref="A1654:A1655"/>
    <mergeCell ref="A1656:A1657"/>
    <mergeCell ref="A1658:A1659"/>
    <mergeCell ref="A1660:A1661"/>
    <mergeCell ref="A1662:A1665"/>
    <mergeCell ref="A1635:A1636"/>
    <mergeCell ref="A1637:A1638"/>
    <mergeCell ref="A1639:A1640"/>
    <mergeCell ref="A1641:A1643"/>
    <mergeCell ref="A1644:A1646"/>
    <mergeCell ref="A1647:A1648"/>
    <mergeCell ref="A1680:A1681"/>
    <mergeCell ref="A1682:A1683"/>
    <mergeCell ref="A1684:A1685"/>
    <mergeCell ref="A1686:A1687"/>
    <mergeCell ref="A1688:A1689"/>
    <mergeCell ref="A1690:A1691"/>
    <mergeCell ref="A1666:A1669"/>
    <mergeCell ref="A1670:A1671"/>
    <mergeCell ref="A1672:A1673"/>
    <mergeCell ref="A1674:A1675"/>
    <mergeCell ref="A1676:A1677"/>
    <mergeCell ref="A1678:A1679"/>
    <mergeCell ref="A1704:A1705"/>
    <mergeCell ref="A1706:A1707"/>
    <mergeCell ref="A1708:A1710"/>
    <mergeCell ref="A1711:A1713"/>
    <mergeCell ref="A1714:A1715"/>
    <mergeCell ref="A1716:A1717"/>
    <mergeCell ref="A1692:A1693"/>
    <mergeCell ref="A1694:A1695"/>
    <mergeCell ref="A1696:A1697"/>
    <mergeCell ref="A1698:A1699"/>
    <mergeCell ref="A1700:A1701"/>
    <mergeCell ref="A1702:A1703"/>
    <mergeCell ref="A1732:A1733"/>
    <mergeCell ref="A1734:A1735"/>
    <mergeCell ref="A1736:A1746"/>
    <mergeCell ref="A1747:A1748"/>
    <mergeCell ref="A1749:A1753"/>
    <mergeCell ref="A1754:A1756"/>
    <mergeCell ref="A1718:A1719"/>
    <mergeCell ref="A1720:A1721"/>
    <mergeCell ref="A1722:A1723"/>
    <mergeCell ref="A1724:A1726"/>
    <mergeCell ref="A1727:A1729"/>
    <mergeCell ref="A1730:A1731"/>
    <mergeCell ref="A1770:A1772"/>
    <mergeCell ref="A1773:A1774"/>
    <mergeCell ref="A1775:A1776"/>
    <mergeCell ref="A1777:A1778"/>
    <mergeCell ref="A1779:A1780"/>
    <mergeCell ref="A1781:A1782"/>
    <mergeCell ref="A1757:A1758"/>
    <mergeCell ref="A1759:A1760"/>
    <mergeCell ref="A1761:A1762"/>
    <mergeCell ref="A1763:A1764"/>
    <mergeCell ref="A1765:A1767"/>
    <mergeCell ref="A1768:A1769"/>
    <mergeCell ref="A1796:A1797"/>
    <mergeCell ref="A1798:A1800"/>
    <mergeCell ref="A1801:A1802"/>
    <mergeCell ref="A1803:A1804"/>
    <mergeCell ref="A1805:A1807"/>
    <mergeCell ref="A1808:A1809"/>
    <mergeCell ref="A1783:A1784"/>
    <mergeCell ref="A1785:A1786"/>
    <mergeCell ref="A1787:A1788"/>
    <mergeCell ref="A1789:A1790"/>
    <mergeCell ref="A1791:A1792"/>
    <mergeCell ref="A1793:A1795"/>
    <mergeCell ref="A1830:A1832"/>
    <mergeCell ref="A1833:A1835"/>
    <mergeCell ref="A1836:A1837"/>
    <mergeCell ref="A1838:A1839"/>
    <mergeCell ref="A1840:A1841"/>
    <mergeCell ref="A1842:A1843"/>
    <mergeCell ref="A1810:A1811"/>
    <mergeCell ref="A1812:A1815"/>
    <mergeCell ref="A1816:A1817"/>
    <mergeCell ref="A1818:A1821"/>
    <mergeCell ref="A1822:A1823"/>
    <mergeCell ref="A1824:A1829"/>
    <mergeCell ref="A1856:A1857"/>
    <mergeCell ref="A1858:A1859"/>
    <mergeCell ref="A1860:A1861"/>
    <mergeCell ref="A1862:A1864"/>
    <mergeCell ref="A1865:A1867"/>
    <mergeCell ref="A1868:A1871"/>
    <mergeCell ref="A1844:A1845"/>
    <mergeCell ref="A1846:A1847"/>
    <mergeCell ref="A1848:A1849"/>
    <mergeCell ref="A1850:A1851"/>
    <mergeCell ref="A1852:A1853"/>
    <mergeCell ref="A1854:A1855"/>
    <mergeCell ref="A1886:A1888"/>
    <mergeCell ref="A1889:A1890"/>
    <mergeCell ref="A1891:A1892"/>
    <mergeCell ref="A1893:A1894"/>
    <mergeCell ref="A1895:A1896"/>
    <mergeCell ref="A1897:A1898"/>
    <mergeCell ref="A1872:A1873"/>
    <mergeCell ref="A1874:A1876"/>
    <mergeCell ref="A1877:A1878"/>
    <mergeCell ref="A1879:A1881"/>
    <mergeCell ref="A1882:A1883"/>
    <mergeCell ref="A1884:A1885"/>
    <mergeCell ref="A1913:A1914"/>
    <mergeCell ref="A1915:A1916"/>
    <mergeCell ref="A1917:A1918"/>
    <mergeCell ref="A1919:A1920"/>
    <mergeCell ref="A1921:A1922"/>
    <mergeCell ref="A1923:A1924"/>
    <mergeCell ref="A1899:A1900"/>
    <mergeCell ref="A1901:A1902"/>
    <mergeCell ref="A1903:A1904"/>
    <mergeCell ref="A1905:A1907"/>
    <mergeCell ref="A1908:A1909"/>
    <mergeCell ref="A1910:A1912"/>
    <mergeCell ref="A1937:A1939"/>
    <mergeCell ref="A1940:A1941"/>
    <mergeCell ref="A1942:A1943"/>
    <mergeCell ref="A1944:A1945"/>
    <mergeCell ref="A1946:A1948"/>
    <mergeCell ref="A1949:A1950"/>
    <mergeCell ref="A1925:A1926"/>
    <mergeCell ref="A1927:A1928"/>
    <mergeCell ref="A1929:A1930"/>
    <mergeCell ref="A1931:A1932"/>
    <mergeCell ref="A1933:A1934"/>
    <mergeCell ref="A1935:A1936"/>
    <mergeCell ref="A1966:A1967"/>
    <mergeCell ref="A1968:A1969"/>
    <mergeCell ref="A1970:A1971"/>
    <mergeCell ref="A1972:A1973"/>
    <mergeCell ref="A1974:A1975"/>
    <mergeCell ref="A1976:A1978"/>
    <mergeCell ref="A1951:A1953"/>
    <mergeCell ref="A1954:A1956"/>
    <mergeCell ref="A1957:A1958"/>
    <mergeCell ref="A1959:A1960"/>
    <mergeCell ref="A1961:A1962"/>
    <mergeCell ref="A1963:A1965"/>
    <mergeCell ref="A1991:A1992"/>
    <mergeCell ref="A1993:A1994"/>
    <mergeCell ref="A1995:A1996"/>
    <mergeCell ref="A1997:A1998"/>
    <mergeCell ref="A1999:A2001"/>
    <mergeCell ref="A2002:A2003"/>
    <mergeCell ref="A1979:A1980"/>
    <mergeCell ref="A1981:A1982"/>
    <mergeCell ref="A1983:A1984"/>
    <mergeCell ref="A1985:A1986"/>
    <mergeCell ref="A1987:A1988"/>
    <mergeCell ref="A1989:A1990"/>
    <mergeCell ref="A2018:A2019"/>
    <mergeCell ref="A2020:A2021"/>
    <mergeCell ref="A2022:A2025"/>
    <mergeCell ref="A2026:A2029"/>
    <mergeCell ref="A2030:A2031"/>
    <mergeCell ref="A2032:A2033"/>
    <mergeCell ref="A2004:A2005"/>
    <mergeCell ref="A2006:A2008"/>
    <mergeCell ref="A2009:A2011"/>
    <mergeCell ref="A2012:A2013"/>
    <mergeCell ref="A2014:A2015"/>
    <mergeCell ref="A2016:A2017"/>
    <mergeCell ref="A2048:A2049"/>
    <mergeCell ref="A2050:A2051"/>
    <mergeCell ref="A2052:A2055"/>
    <mergeCell ref="A2056:A2057"/>
    <mergeCell ref="A2058:A2060"/>
    <mergeCell ref="A2061:A2062"/>
    <mergeCell ref="A2034:A2035"/>
    <mergeCell ref="A2036:A2037"/>
    <mergeCell ref="A2038:A2039"/>
    <mergeCell ref="A2040:A2041"/>
    <mergeCell ref="A2042:A2045"/>
    <mergeCell ref="A2046:A2047"/>
    <mergeCell ref="A2076:A2077"/>
    <mergeCell ref="A2078:A2079"/>
    <mergeCell ref="A2080:A2081"/>
    <mergeCell ref="A2082:A2083"/>
    <mergeCell ref="A2084:A2085"/>
    <mergeCell ref="A2086:A2087"/>
    <mergeCell ref="A2063:A2064"/>
    <mergeCell ref="A2065:A2066"/>
    <mergeCell ref="A2067:A2069"/>
    <mergeCell ref="A2070:A2071"/>
    <mergeCell ref="A2072:A2073"/>
    <mergeCell ref="A2074:A2075"/>
    <mergeCell ref="A2101:A2102"/>
    <mergeCell ref="A2103:A2104"/>
    <mergeCell ref="A2105:A2106"/>
    <mergeCell ref="A2107:A2108"/>
    <mergeCell ref="A2109:A2110"/>
    <mergeCell ref="A2111:A2112"/>
    <mergeCell ref="A2088:A2089"/>
    <mergeCell ref="A2090:A2091"/>
    <mergeCell ref="A2092:A2094"/>
    <mergeCell ref="A2095:A2096"/>
    <mergeCell ref="A2097:A2098"/>
    <mergeCell ref="A2099:A2100"/>
    <mergeCell ref="A2125:A2128"/>
    <mergeCell ref="A2129:A2130"/>
    <mergeCell ref="A2131:A2132"/>
    <mergeCell ref="A2133:A2135"/>
    <mergeCell ref="A2136:A2137"/>
    <mergeCell ref="A2138:A2141"/>
    <mergeCell ref="A2113:A2114"/>
    <mergeCell ref="A2115:A2116"/>
    <mergeCell ref="A2117:A2118"/>
    <mergeCell ref="A2119:A2120"/>
    <mergeCell ref="A2121:A2122"/>
    <mergeCell ref="A2123:A2124"/>
    <mergeCell ref="A2158:A2159"/>
    <mergeCell ref="A2160:A2161"/>
    <mergeCell ref="A2162:A2163"/>
    <mergeCell ref="A2164:A2165"/>
    <mergeCell ref="A2166:A2167"/>
    <mergeCell ref="A2168:A2169"/>
    <mergeCell ref="A2142:A2145"/>
    <mergeCell ref="A2146:A2147"/>
    <mergeCell ref="A2148:A2149"/>
    <mergeCell ref="A2150:A2153"/>
    <mergeCell ref="A2154:A2155"/>
    <mergeCell ref="A2156:A2157"/>
    <mergeCell ref="A2184:A2185"/>
    <mergeCell ref="A2186:A2187"/>
    <mergeCell ref="A2188:A2189"/>
    <mergeCell ref="A2190:A2191"/>
    <mergeCell ref="A2192:A2193"/>
    <mergeCell ref="A2194:A2195"/>
    <mergeCell ref="A2170:A2171"/>
    <mergeCell ref="A2172:A2174"/>
    <mergeCell ref="A2175:A2176"/>
    <mergeCell ref="A2177:A2178"/>
    <mergeCell ref="A2179:A2180"/>
    <mergeCell ref="A2181:A2183"/>
    <mergeCell ref="A2209:A2210"/>
    <mergeCell ref="A2211:A2212"/>
    <mergeCell ref="A2213:A2214"/>
    <mergeCell ref="A2215:A2216"/>
    <mergeCell ref="A2217:A2218"/>
    <mergeCell ref="A2219:A2220"/>
    <mergeCell ref="A2196:A2198"/>
    <mergeCell ref="A2199:A2200"/>
    <mergeCell ref="A2201:A2202"/>
    <mergeCell ref="A2203:A2204"/>
    <mergeCell ref="A2205:A2206"/>
    <mergeCell ref="A2207:A2208"/>
    <mergeCell ref="A2242:A2243"/>
    <mergeCell ref="A2244:A2245"/>
    <mergeCell ref="A2246:A2247"/>
    <mergeCell ref="A2248:A2249"/>
    <mergeCell ref="A2250:A2251"/>
    <mergeCell ref="A2252:A2254"/>
    <mergeCell ref="A2221:A2229"/>
    <mergeCell ref="A2230:A2231"/>
    <mergeCell ref="A2232:A2233"/>
    <mergeCell ref="A2234:A2237"/>
    <mergeCell ref="A2238:A2239"/>
    <mergeCell ref="A2240:A2241"/>
    <mergeCell ref="A2273:A2274"/>
    <mergeCell ref="A2275:A2278"/>
    <mergeCell ref="A2279:A2280"/>
    <mergeCell ref="A2281:A2282"/>
    <mergeCell ref="A2283:A2284"/>
    <mergeCell ref="A2285:A2286"/>
    <mergeCell ref="A2255:A2256"/>
    <mergeCell ref="A2257:A2258"/>
    <mergeCell ref="A2259:A2261"/>
    <mergeCell ref="A2262:A2267"/>
    <mergeCell ref="A2268:A2270"/>
    <mergeCell ref="A2271:A2272"/>
    <mergeCell ref="A2300:A2301"/>
    <mergeCell ref="A2302:A2303"/>
    <mergeCell ref="A2304:A2306"/>
    <mergeCell ref="A2307:A2308"/>
    <mergeCell ref="A2309:A2310"/>
    <mergeCell ref="A2287:A2288"/>
    <mergeCell ref="A2289:A2290"/>
    <mergeCell ref="A2291:A2292"/>
    <mergeCell ref="A2293:A2294"/>
    <mergeCell ref="A2295:A2296"/>
    <mergeCell ref="A2297:A2299"/>
  </mergeCells>
  <printOptions horizontalCentered="1"/>
  <pageMargins left="0.39370078740157483" right="0.39370078740157483" top="0.59055118110236227" bottom="0.39370078740157483" header="0.31496062992125984" footer="0.11811023622047245"/>
  <pageSetup paperSize="9" scale="95" firstPageNumber="394" fitToHeight="0" orientation="landscape" useFirstPageNumber="1" r:id="rId1"/>
  <headerFooter>
    <oddHeader>&amp;L&amp;"Tahoma,Kurzíva"&amp;9Závěrečný účet za rok 2017&amp;R&amp;"Tahoma,Kurzíva"&amp;9Tabulka č. 28</oddHeader>
    <oddFooter>&amp;C&amp;"Tahoma,Obyčejné"&amp;P</oddFooter>
  </headerFooter>
  <rowBreaks count="53" manualBreakCount="53">
    <brk id="43" max="16383" man="1"/>
    <brk id="87" max="16383" man="1"/>
    <brk id="130" max="16383" man="1"/>
    <brk id="173" max="16383" man="1"/>
    <brk id="217" max="16383" man="1"/>
    <brk id="258" max="16383" man="1"/>
    <brk id="298" max="16383" man="1"/>
    <brk id="340" max="16383" man="1"/>
    <brk id="385" max="16383" man="1"/>
    <brk id="429" max="16383" man="1"/>
    <brk id="471" max="16383" man="1"/>
    <brk id="514" max="16383" man="1"/>
    <brk id="556" max="16383" man="1"/>
    <brk id="600" max="16383" man="1"/>
    <brk id="643" max="16383" man="1"/>
    <brk id="689" max="16383" man="1"/>
    <brk id="734" max="16383" man="1"/>
    <brk id="774" max="16383" man="1"/>
    <brk id="813" max="16383" man="1"/>
    <brk id="860" max="16383" man="1"/>
    <brk id="901" max="16383" man="1"/>
    <brk id="944" max="16383" man="1"/>
    <brk id="986" max="16383" man="1"/>
    <brk id="1031" max="16383" man="1"/>
    <brk id="1075" max="16383" man="1"/>
    <brk id="1119" max="16383" man="1"/>
    <brk id="1163" max="16383" man="1"/>
    <brk id="1207" max="16383" man="1"/>
    <brk id="1254" max="16383" man="1"/>
    <brk id="1300" max="16383" man="1"/>
    <brk id="1342" max="16383" man="1"/>
    <brk id="1386" max="16383" man="1"/>
    <brk id="1429" max="16383" man="1"/>
    <brk id="1475" max="16383" man="1"/>
    <brk id="1517" max="16383" man="1"/>
    <brk id="1562" max="16383" man="1"/>
    <brk id="1608" max="16383" man="1"/>
    <brk id="1648" max="16383" man="1"/>
    <brk id="1689" max="16383" man="1"/>
    <brk id="1733" max="16383" man="1"/>
    <brk id="1774" max="16383" man="1"/>
    <brk id="1817" max="16383" man="1"/>
    <brk id="1859" max="16383" man="1"/>
    <brk id="1902" max="16383" man="1"/>
    <brk id="1948" max="16383" man="1"/>
    <brk id="1992" max="16383" man="1"/>
    <brk id="2035" max="16383" man="1"/>
    <brk id="2081" max="16383" man="1"/>
    <brk id="2122" max="16383" man="1"/>
    <brk id="2165" max="16383" man="1"/>
    <brk id="2206" max="16383" man="1"/>
    <brk id="2251" max="16383" man="1"/>
    <brk id="2296" max="16383"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35"/>
  <sheetViews>
    <sheetView zoomScaleNormal="100" zoomScaleSheetLayoutView="100" workbookViewId="0">
      <selection activeCell="I4" sqref="I4"/>
    </sheetView>
  </sheetViews>
  <sheetFormatPr defaultRowHeight="15" x14ac:dyDescent="0.25"/>
  <cols>
    <col min="1" max="1" width="81.7109375" style="963" customWidth="1"/>
    <col min="2" max="7" width="12.5703125" style="962" customWidth="1"/>
    <col min="8" max="16384" width="9.140625" style="962"/>
  </cols>
  <sheetData>
    <row r="1" spans="1:7" s="337" customFormat="1" ht="34.5" customHeight="1" x14ac:dyDescent="0.2">
      <c r="A1" s="1249" t="s">
        <v>2261</v>
      </c>
      <c r="B1" s="1249"/>
      <c r="C1" s="1249"/>
      <c r="D1" s="1249"/>
      <c r="E1" s="1249"/>
      <c r="F1" s="1249"/>
      <c r="G1" s="1249"/>
    </row>
    <row r="2" spans="1:7" s="337" customFormat="1" ht="12.75" x14ac:dyDescent="0.2">
      <c r="A2" s="338"/>
      <c r="B2" s="339"/>
      <c r="C2" s="339"/>
      <c r="D2" s="340"/>
      <c r="E2" s="340"/>
      <c r="G2" s="341" t="s">
        <v>2</v>
      </c>
    </row>
    <row r="3" spans="1:7" s="342" customFormat="1" ht="24.75" customHeight="1" x14ac:dyDescent="0.2">
      <c r="A3" s="1260" t="s">
        <v>2262</v>
      </c>
      <c r="B3" s="1261" t="s">
        <v>2263</v>
      </c>
      <c r="C3" s="1261"/>
      <c r="D3" s="1261" t="s">
        <v>2264</v>
      </c>
      <c r="E3" s="1261"/>
      <c r="F3" s="1261" t="s">
        <v>11</v>
      </c>
      <c r="G3" s="1261"/>
    </row>
    <row r="4" spans="1:7" s="342" customFormat="1" ht="13.5" customHeight="1" x14ac:dyDescent="0.2">
      <c r="A4" s="1260"/>
      <c r="B4" s="961" t="s">
        <v>2265</v>
      </c>
      <c r="C4" s="961" t="s">
        <v>2266</v>
      </c>
      <c r="D4" s="961" t="s">
        <v>2265</v>
      </c>
      <c r="E4" s="961" t="s">
        <v>2266</v>
      </c>
      <c r="F4" s="961" t="s">
        <v>2265</v>
      </c>
      <c r="G4" s="961" t="s">
        <v>2266</v>
      </c>
    </row>
    <row r="5" spans="1:7" s="969" customFormat="1" ht="12.75" customHeight="1" x14ac:dyDescent="0.2">
      <c r="A5" s="972" t="s">
        <v>2267</v>
      </c>
      <c r="B5" s="973">
        <v>2374.44</v>
      </c>
      <c r="C5" s="973">
        <v>2374.4430000000002</v>
      </c>
      <c r="D5" s="973">
        <v>59.93</v>
      </c>
      <c r="E5" s="973">
        <v>59.923999999999999</v>
      </c>
      <c r="F5" s="973">
        <f>B5+D5</f>
        <v>2434.37</v>
      </c>
      <c r="G5" s="973">
        <f>C5+E5</f>
        <v>2434.3670000000002</v>
      </c>
    </row>
    <row r="6" spans="1:7" s="969" customFormat="1" ht="12.75" customHeight="1" x14ac:dyDescent="0.2">
      <c r="A6" s="972" t="s">
        <v>2268</v>
      </c>
      <c r="B6" s="973">
        <v>6408.4</v>
      </c>
      <c r="C6" s="973">
        <v>6408.3969999999999</v>
      </c>
      <c r="D6" s="973">
        <v>199.93</v>
      </c>
      <c r="E6" s="973">
        <v>192.38</v>
      </c>
      <c r="F6" s="973">
        <f t="shared" ref="F6:G69" si="0">B6+D6</f>
        <v>6608.33</v>
      </c>
      <c r="G6" s="973">
        <f t="shared" si="0"/>
        <v>6600.777</v>
      </c>
    </row>
    <row r="7" spans="1:7" s="969" customFormat="1" ht="12.75" customHeight="1" x14ac:dyDescent="0.2">
      <c r="A7" s="972" t="s">
        <v>2269</v>
      </c>
      <c r="B7" s="973">
        <v>3260.95</v>
      </c>
      <c r="C7" s="973">
        <v>3260.953</v>
      </c>
      <c r="D7" s="973">
        <v>73.680000000000007</v>
      </c>
      <c r="E7" s="973">
        <v>73.677999999999997</v>
      </c>
      <c r="F7" s="973">
        <f t="shared" si="0"/>
        <v>3334.6299999999997</v>
      </c>
      <c r="G7" s="973">
        <f t="shared" si="0"/>
        <v>3334.6309999999999</v>
      </c>
    </row>
    <row r="8" spans="1:7" s="969" customFormat="1" ht="12.75" customHeight="1" x14ac:dyDescent="0.2">
      <c r="A8" s="972" t="s">
        <v>2270</v>
      </c>
      <c r="B8" s="973">
        <v>3264.85</v>
      </c>
      <c r="C8" s="973">
        <v>3264.85</v>
      </c>
      <c r="D8" s="973">
        <v>84.31</v>
      </c>
      <c r="E8" s="973">
        <v>84.308999999999997</v>
      </c>
      <c r="F8" s="973">
        <f t="shared" si="0"/>
        <v>3349.16</v>
      </c>
      <c r="G8" s="973">
        <f t="shared" si="0"/>
        <v>3349.1590000000001</v>
      </c>
    </row>
    <row r="9" spans="1:7" s="969" customFormat="1" ht="12.75" customHeight="1" x14ac:dyDescent="0.2">
      <c r="A9" s="972" t="s">
        <v>2271</v>
      </c>
      <c r="B9" s="973">
        <v>3061.17</v>
      </c>
      <c r="C9" s="973">
        <v>3061.172</v>
      </c>
      <c r="D9" s="973">
        <v>61.69</v>
      </c>
      <c r="E9" s="973">
        <v>60.268000000000001</v>
      </c>
      <c r="F9" s="973">
        <f t="shared" si="0"/>
        <v>3122.86</v>
      </c>
      <c r="G9" s="973">
        <f t="shared" si="0"/>
        <v>3121.44</v>
      </c>
    </row>
    <row r="10" spans="1:7" s="969" customFormat="1" ht="12.75" customHeight="1" x14ac:dyDescent="0.2">
      <c r="A10" s="972" t="s">
        <v>2272</v>
      </c>
      <c r="B10" s="973">
        <v>3264.32</v>
      </c>
      <c r="C10" s="973">
        <v>3264.3209999999999</v>
      </c>
      <c r="D10" s="973">
        <v>108.69</v>
      </c>
      <c r="E10" s="973">
        <v>101.50300000000001</v>
      </c>
      <c r="F10" s="973">
        <f t="shared" si="0"/>
        <v>3373.01</v>
      </c>
      <c r="G10" s="973">
        <f t="shared" si="0"/>
        <v>3365.8240000000001</v>
      </c>
    </row>
    <row r="11" spans="1:7" s="969" customFormat="1" ht="12.75" customHeight="1" x14ac:dyDescent="0.2">
      <c r="A11" s="972" t="s">
        <v>2273</v>
      </c>
      <c r="B11" s="973">
        <v>2602.31</v>
      </c>
      <c r="C11" s="973">
        <v>2602.308</v>
      </c>
      <c r="D11" s="973">
        <v>64.930000000000007</v>
      </c>
      <c r="E11" s="973">
        <v>63.460999999999999</v>
      </c>
      <c r="F11" s="973">
        <f t="shared" si="0"/>
        <v>2667.24</v>
      </c>
      <c r="G11" s="973">
        <f t="shared" si="0"/>
        <v>2665.7689999999998</v>
      </c>
    </row>
    <row r="12" spans="1:7" s="969" customFormat="1" ht="12.75" customHeight="1" x14ac:dyDescent="0.2">
      <c r="A12" s="972" t="s">
        <v>2274</v>
      </c>
      <c r="B12" s="973">
        <v>4798.93</v>
      </c>
      <c r="C12" s="973">
        <v>4798.9250000000002</v>
      </c>
      <c r="D12" s="973">
        <v>134.22</v>
      </c>
      <c r="E12" s="973">
        <v>131.18899999999999</v>
      </c>
      <c r="F12" s="973">
        <f t="shared" si="0"/>
        <v>4933.1500000000005</v>
      </c>
      <c r="G12" s="973">
        <f t="shared" si="0"/>
        <v>4930.1140000000005</v>
      </c>
    </row>
    <row r="13" spans="1:7" s="969" customFormat="1" ht="12.75" customHeight="1" x14ac:dyDescent="0.2">
      <c r="A13" s="972" t="s">
        <v>2275</v>
      </c>
      <c r="B13" s="973">
        <v>3482.36</v>
      </c>
      <c r="C13" s="973">
        <v>3482.3620000000001</v>
      </c>
      <c r="D13" s="973">
        <v>74.44</v>
      </c>
      <c r="E13" s="973">
        <v>72.100999999999999</v>
      </c>
      <c r="F13" s="973">
        <f t="shared" si="0"/>
        <v>3556.8</v>
      </c>
      <c r="G13" s="973">
        <f t="shared" si="0"/>
        <v>3554.4630000000002</v>
      </c>
    </row>
    <row r="14" spans="1:7" s="969" customFormat="1" ht="12.75" customHeight="1" x14ac:dyDescent="0.2">
      <c r="A14" s="972" t="s">
        <v>2276</v>
      </c>
      <c r="B14" s="973">
        <v>4360.33</v>
      </c>
      <c r="C14" s="973">
        <v>4360.3289999999997</v>
      </c>
      <c r="D14" s="973">
        <v>133.44999999999999</v>
      </c>
      <c r="E14" s="973">
        <v>125.52600000000001</v>
      </c>
      <c r="F14" s="973">
        <f t="shared" si="0"/>
        <v>4493.78</v>
      </c>
      <c r="G14" s="973">
        <f t="shared" si="0"/>
        <v>4485.8549999999996</v>
      </c>
    </row>
    <row r="15" spans="1:7" s="969" customFormat="1" ht="12.75" customHeight="1" x14ac:dyDescent="0.2">
      <c r="A15" s="972" t="s">
        <v>2277</v>
      </c>
      <c r="B15" s="973">
        <v>6404.23</v>
      </c>
      <c r="C15" s="973">
        <v>6404.2259999999997</v>
      </c>
      <c r="D15" s="973">
        <v>198.25</v>
      </c>
      <c r="E15" s="973">
        <v>188.91899999999998</v>
      </c>
      <c r="F15" s="973">
        <f t="shared" si="0"/>
        <v>6602.48</v>
      </c>
      <c r="G15" s="973">
        <f t="shared" si="0"/>
        <v>6593.1449999999995</v>
      </c>
    </row>
    <row r="16" spans="1:7" s="969" customFormat="1" ht="12.75" customHeight="1" x14ac:dyDescent="0.2">
      <c r="A16" s="972" t="s">
        <v>2278</v>
      </c>
      <c r="B16" s="973">
        <v>1842.49</v>
      </c>
      <c r="C16" s="973">
        <v>1842.4929999999999</v>
      </c>
      <c r="D16" s="973">
        <v>66.06</v>
      </c>
      <c r="E16" s="973">
        <v>64.98</v>
      </c>
      <c r="F16" s="973">
        <f t="shared" si="0"/>
        <v>1908.55</v>
      </c>
      <c r="G16" s="973">
        <f t="shared" si="0"/>
        <v>1907.473</v>
      </c>
    </row>
    <row r="17" spans="1:7" s="969" customFormat="1" ht="12.75" customHeight="1" x14ac:dyDescent="0.2">
      <c r="A17" s="972" t="s">
        <v>2279</v>
      </c>
      <c r="B17" s="973">
        <v>3845.35</v>
      </c>
      <c r="C17" s="973">
        <v>3845.3539999999998</v>
      </c>
      <c r="D17" s="973">
        <v>98.09</v>
      </c>
      <c r="E17" s="973">
        <v>93.082999999999998</v>
      </c>
      <c r="F17" s="973">
        <f t="shared" si="0"/>
        <v>3943.44</v>
      </c>
      <c r="G17" s="973">
        <f t="shared" si="0"/>
        <v>3938.4369999999999</v>
      </c>
    </row>
    <row r="18" spans="1:7" s="969" customFormat="1" ht="12.75" customHeight="1" x14ac:dyDescent="0.2">
      <c r="A18" s="972" t="s">
        <v>2280</v>
      </c>
      <c r="B18" s="973">
        <v>3839.77</v>
      </c>
      <c r="C18" s="973">
        <v>3839.7649999999999</v>
      </c>
      <c r="D18" s="973">
        <v>85.48</v>
      </c>
      <c r="E18" s="973">
        <v>85.474999999999994</v>
      </c>
      <c r="F18" s="973">
        <f t="shared" si="0"/>
        <v>3925.25</v>
      </c>
      <c r="G18" s="973">
        <f t="shared" si="0"/>
        <v>3925.24</v>
      </c>
    </row>
    <row r="19" spans="1:7" s="969" customFormat="1" ht="12.75" customHeight="1" x14ac:dyDescent="0.2">
      <c r="A19" s="972" t="s">
        <v>2281</v>
      </c>
      <c r="B19" s="973">
        <v>4806.84</v>
      </c>
      <c r="C19" s="973">
        <v>4806.8379999999997</v>
      </c>
      <c r="D19" s="973">
        <v>141.81</v>
      </c>
      <c r="E19" s="973">
        <v>135.90199999999999</v>
      </c>
      <c r="F19" s="973">
        <f t="shared" si="0"/>
        <v>4948.6500000000005</v>
      </c>
      <c r="G19" s="973">
        <f t="shared" si="0"/>
        <v>4942.74</v>
      </c>
    </row>
    <row r="20" spans="1:7" s="969" customFormat="1" ht="12.75" customHeight="1" x14ac:dyDescent="0.2">
      <c r="A20" s="972" t="s">
        <v>2282</v>
      </c>
      <c r="B20" s="973">
        <v>5182.12</v>
      </c>
      <c r="C20" s="973">
        <v>5182.1220000000003</v>
      </c>
      <c r="D20" s="973">
        <v>121.85</v>
      </c>
      <c r="E20" s="973">
        <v>121.15900000000001</v>
      </c>
      <c r="F20" s="973">
        <f t="shared" si="0"/>
        <v>5303.97</v>
      </c>
      <c r="G20" s="973">
        <f t="shared" si="0"/>
        <v>5303.2809999999999</v>
      </c>
    </row>
    <row r="21" spans="1:7" s="969" customFormat="1" ht="12.75" customHeight="1" x14ac:dyDescent="0.2">
      <c r="A21" s="972" t="s">
        <v>2283</v>
      </c>
      <c r="B21" s="973">
        <v>1076.8799999999999</v>
      </c>
      <c r="C21" s="973">
        <v>1076.876</v>
      </c>
      <c r="D21" s="973">
        <v>30.13</v>
      </c>
      <c r="E21" s="973">
        <v>29.499000000000002</v>
      </c>
      <c r="F21" s="973">
        <f t="shared" si="0"/>
        <v>1107.01</v>
      </c>
      <c r="G21" s="973">
        <f t="shared" si="0"/>
        <v>1106.375</v>
      </c>
    </row>
    <row r="22" spans="1:7" s="969" customFormat="1" ht="12.75" customHeight="1" x14ac:dyDescent="0.2">
      <c r="A22" s="972" t="s">
        <v>2284</v>
      </c>
      <c r="B22" s="973">
        <v>13658.179999999998</v>
      </c>
      <c r="C22" s="973">
        <v>13658.179</v>
      </c>
      <c r="D22" s="973">
        <v>355.6</v>
      </c>
      <c r="E22" s="973">
        <v>344.40400000000005</v>
      </c>
      <c r="F22" s="973">
        <f t="shared" si="0"/>
        <v>14013.779999999999</v>
      </c>
      <c r="G22" s="973">
        <f t="shared" si="0"/>
        <v>14002.583000000001</v>
      </c>
    </row>
    <row r="23" spans="1:7" s="969" customFormat="1" ht="12.75" customHeight="1" x14ac:dyDescent="0.2">
      <c r="A23" s="972" t="s">
        <v>2285</v>
      </c>
      <c r="B23" s="973">
        <v>25585.26</v>
      </c>
      <c r="C23" s="973">
        <v>25585.254000000001</v>
      </c>
      <c r="D23" s="973">
        <v>752.38</v>
      </c>
      <c r="E23" s="973">
        <v>721.149</v>
      </c>
      <c r="F23" s="973">
        <f t="shared" si="0"/>
        <v>26337.64</v>
      </c>
      <c r="G23" s="973">
        <f t="shared" si="0"/>
        <v>26306.403000000002</v>
      </c>
    </row>
    <row r="24" spans="1:7" s="969" customFormat="1" ht="12.75" customHeight="1" x14ac:dyDescent="0.2">
      <c r="A24" s="972" t="s">
        <v>2286</v>
      </c>
      <c r="B24" s="973">
        <v>12514.05</v>
      </c>
      <c r="C24" s="973">
        <v>12514.039000000001</v>
      </c>
      <c r="D24" s="973">
        <v>374.08</v>
      </c>
      <c r="E24" s="973">
        <v>361.17</v>
      </c>
      <c r="F24" s="973">
        <f t="shared" si="0"/>
        <v>12888.13</v>
      </c>
      <c r="G24" s="973">
        <f t="shared" si="0"/>
        <v>12875.209000000001</v>
      </c>
    </row>
    <row r="25" spans="1:7" s="969" customFormat="1" ht="12.75" customHeight="1" x14ac:dyDescent="0.2">
      <c r="A25" s="972" t="s">
        <v>2287</v>
      </c>
      <c r="B25" s="973">
        <v>4801.04</v>
      </c>
      <c r="C25" s="973">
        <v>4801.0360000000001</v>
      </c>
      <c r="D25" s="973">
        <v>156.38999999999999</v>
      </c>
      <c r="E25" s="973">
        <v>148.51999999999998</v>
      </c>
      <c r="F25" s="973">
        <f t="shared" si="0"/>
        <v>4957.43</v>
      </c>
      <c r="G25" s="973">
        <f t="shared" si="0"/>
        <v>4949.5560000000005</v>
      </c>
    </row>
    <row r="26" spans="1:7" s="969" customFormat="1" ht="12.75" customHeight="1" x14ac:dyDescent="0.2">
      <c r="A26" s="972" t="s">
        <v>2288</v>
      </c>
      <c r="B26" s="973">
        <v>1891.47</v>
      </c>
      <c r="C26" s="973">
        <v>1891.472</v>
      </c>
      <c r="D26" s="973">
        <v>63.48</v>
      </c>
      <c r="E26" s="973">
        <v>61.967000000000006</v>
      </c>
      <c r="F26" s="973">
        <f t="shared" si="0"/>
        <v>1954.95</v>
      </c>
      <c r="G26" s="973">
        <f t="shared" si="0"/>
        <v>1953.4390000000001</v>
      </c>
    </row>
    <row r="27" spans="1:7" s="969" customFormat="1" ht="12.75" customHeight="1" x14ac:dyDescent="0.2">
      <c r="A27" s="972" t="s">
        <v>2289</v>
      </c>
      <c r="B27" s="973">
        <v>31731.079999999998</v>
      </c>
      <c r="C27" s="973">
        <v>31731.071</v>
      </c>
      <c r="D27" s="973">
        <v>977.49</v>
      </c>
      <c r="E27" s="973">
        <v>891.93799999999999</v>
      </c>
      <c r="F27" s="973">
        <f t="shared" si="0"/>
        <v>32708.57</v>
      </c>
      <c r="G27" s="973">
        <f t="shared" si="0"/>
        <v>32623.008999999998</v>
      </c>
    </row>
    <row r="28" spans="1:7" s="969" customFormat="1" ht="12.75" customHeight="1" x14ac:dyDescent="0.2">
      <c r="A28" s="972" t="s">
        <v>2290</v>
      </c>
      <c r="B28" s="973">
        <v>35534.559999999998</v>
      </c>
      <c r="C28" s="973">
        <v>35526.129999999997</v>
      </c>
      <c r="D28" s="973">
        <v>953.94</v>
      </c>
      <c r="E28" s="973">
        <v>927.40199999999993</v>
      </c>
      <c r="F28" s="973">
        <f t="shared" si="0"/>
        <v>36488.5</v>
      </c>
      <c r="G28" s="973">
        <f t="shared" si="0"/>
        <v>36453.531999999999</v>
      </c>
    </row>
    <row r="29" spans="1:7" s="969" customFormat="1" ht="12.75" customHeight="1" x14ac:dyDescent="0.2">
      <c r="A29" s="972" t="s">
        <v>2291</v>
      </c>
      <c r="B29" s="973">
        <v>19614.36</v>
      </c>
      <c r="C29" s="973">
        <v>19614.359</v>
      </c>
      <c r="D29" s="973">
        <v>574.82000000000005</v>
      </c>
      <c r="E29" s="973">
        <v>559.721</v>
      </c>
      <c r="F29" s="973">
        <f t="shared" si="0"/>
        <v>20189.18</v>
      </c>
      <c r="G29" s="973">
        <f t="shared" si="0"/>
        <v>20174.080000000002</v>
      </c>
    </row>
    <row r="30" spans="1:7" s="969" customFormat="1" ht="12.75" customHeight="1" x14ac:dyDescent="0.2">
      <c r="A30" s="972" t="s">
        <v>2292</v>
      </c>
      <c r="B30" s="973">
        <v>16317.98</v>
      </c>
      <c r="C30" s="973">
        <v>16317.963</v>
      </c>
      <c r="D30" s="973">
        <v>434.03</v>
      </c>
      <c r="E30" s="973">
        <v>413.33000000000004</v>
      </c>
      <c r="F30" s="973">
        <f t="shared" si="0"/>
        <v>16752.009999999998</v>
      </c>
      <c r="G30" s="973">
        <f t="shared" si="0"/>
        <v>16731.293000000001</v>
      </c>
    </row>
    <row r="31" spans="1:7" s="969" customFormat="1" ht="12.75" customHeight="1" x14ac:dyDescent="0.2">
      <c r="A31" s="972" t="s">
        <v>2293</v>
      </c>
      <c r="B31" s="973">
        <v>18884.419999999998</v>
      </c>
      <c r="C31" s="973">
        <v>18884.418999999998</v>
      </c>
      <c r="D31" s="973">
        <v>503.96000000000004</v>
      </c>
      <c r="E31" s="973">
        <v>487.81200000000001</v>
      </c>
      <c r="F31" s="973">
        <f t="shared" si="0"/>
        <v>19388.379999999997</v>
      </c>
      <c r="G31" s="973">
        <f t="shared" si="0"/>
        <v>19372.231</v>
      </c>
    </row>
    <row r="32" spans="1:7" s="969" customFormat="1" ht="12.75" customHeight="1" x14ac:dyDescent="0.2">
      <c r="A32" s="972" t="s">
        <v>2294</v>
      </c>
      <c r="B32" s="973">
        <v>3689.84</v>
      </c>
      <c r="C32" s="973">
        <v>3689.8380000000002</v>
      </c>
      <c r="D32" s="973">
        <v>112.79</v>
      </c>
      <c r="E32" s="973">
        <v>109.27699999999999</v>
      </c>
      <c r="F32" s="973">
        <f t="shared" si="0"/>
        <v>3802.63</v>
      </c>
      <c r="G32" s="973">
        <f t="shared" si="0"/>
        <v>3799.1150000000002</v>
      </c>
    </row>
    <row r="33" spans="1:7" s="969" customFormat="1" ht="12.75" customHeight="1" x14ac:dyDescent="0.2">
      <c r="A33" s="972" t="s">
        <v>2295</v>
      </c>
      <c r="B33" s="973">
        <v>1286.0899999999999</v>
      </c>
      <c r="C33" s="973">
        <v>1286.086</v>
      </c>
      <c r="D33" s="973">
        <v>34.270000000000003</v>
      </c>
      <c r="E33" s="973">
        <v>33.027999999999999</v>
      </c>
      <c r="F33" s="973">
        <f t="shared" si="0"/>
        <v>1320.36</v>
      </c>
      <c r="G33" s="973">
        <f t="shared" si="0"/>
        <v>1319.114</v>
      </c>
    </row>
    <row r="34" spans="1:7" s="969" customFormat="1" ht="12.75" customHeight="1" x14ac:dyDescent="0.2">
      <c r="A34" s="972" t="s">
        <v>2296</v>
      </c>
      <c r="B34" s="973">
        <v>1630.32</v>
      </c>
      <c r="C34" s="973">
        <v>1630.3229999999999</v>
      </c>
      <c r="D34" s="973">
        <v>63.25</v>
      </c>
      <c r="E34" s="973">
        <v>57.882999999999996</v>
      </c>
      <c r="F34" s="973">
        <f t="shared" si="0"/>
        <v>1693.57</v>
      </c>
      <c r="G34" s="973">
        <f t="shared" si="0"/>
        <v>1688.2059999999999</v>
      </c>
    </row>
    <row r="35" spans="1:7" s="969" customFormat="1" ht="12.75" customHeight="1" x14ac:dyDescent="0.2">
      <c r="A35" s="972" t="s">
        <v>2297</v>
      </c>
      <c r="B35" s="973">
        <v>4823.13</v>
      </c>
      <c r="C35" s="973">
        <v>4823.1320000000005</v>
      </c>
      <c r="D35" s="973">
        <v>147.22</v>
      </c>
      <c r="E35" s="973">
        <v>141.46200000000002</v>
      </c>
      <c r="F35" s="973">
        <f t="shared" si="0"/>
        <v>4970.3500000000004</v>
      </c>
      <c r="G35" s="973">
        <f t="shared" si="0"/>
        <v>4964.594000000001</v>
      </c>
    </row>
    <row r="36" spans="1:7" s="969" customFormat="1" ht="12.75" customHeight="1" x14ac:dyDescent="0.2">
      <c r="A36" s="972" t="s">
        <v>2298</v>
      </c>
      <c r="B36" s="973">
        <v>2537.4</v>
      </c>
      <c r="C36" s="973">
        <v>2537.395</v>
      </c>
      <c r="D36" s="973">
        <v>59.02</v>
      </c>
      <c r="E36" s="973">
        <v>57.343999999999994</v>
      </c>
      <c r="F36" s="973">
        <f t="shared" si="0"/>
        <v>2596.42</v>
      </c>
      <c r="G36" s="973">
        <f t="shared" si="0"/>
        <v>2594.739</v>
      </c>
    </row>
    <row r="37" spans="1:7" s="969" customFormat="1" ht="12.75" customHeight="1" x14ac:dyDescent="0.2">
      <c r="A37" s="972" t="s">
        <v>2299</v>
      </c>
      <c r="B37" s="973">
        <v>9410.7200000000012</v>
      </c>
      <c r="C37" s="973">
        <v>9410.723</v>
      </c>
      <c r="D37" s="973">
        <v>570.02</v>
      </c>
      <c r="E37" s="973">
        <v>556.63300000000004</v>
      </c>
      <c r="F37" s="973">
        <f t="shared" si="0"/>
        <v>9980.7400000000016</v>
      </c>
      <c r="G37" s="973">
        <f t="shared" si="0"/>
        <v>9967.3559999999998</v>
      </c>
    </row>
    <row r="38" spans="1:7" s="969" customFormat="1" ht="12.75" customHeight="1" x14ac:dyDescent="0.2">
      <c r="A38" s="972" t="s">
        <v>2300</v>
      </c>
      <c r="B38" s="973">
        <v>989.8900000000001</v>
      </c>
      <c r="C38" s="973">
        <v>989.89499999999998</v>
      </c>
      <c r="D38" s="973">
        <v>31.659999999999997</v>
      </c>
      <c r="E38" s="973">
        <v>26.432999999999996</v>
      </c>
      <c r="F38" s="973">
        <f t="shared" si="0"/>
        <v>1021.5500000000001</v>
      </c>
      <c r="G38" s="973">
        <f t="shared" si="0"/>
        <v>1016.328</v>
      </c>
    </row>
    <row r="39" spans="1:7" s="969" customFormat="1" ht="12.75" customHeight="1" x14ac:dyDescent="0.2">
      <c r="A39" s="972" t="s">
        <v>2301</v>
      </c>
      <c r="B39" s="973">
        <v>1211.8499999999999</v>
      </c>
      <c r="C39" s="973">
        <v>1211.8519999999999</v>
      </c>
      <c r="D39" s="973">
        <v>42.54</v>
      </c>
      <c r="E39" s="973">
        <v>39.091999999999999</v>
      </c>
      <c r="F39" s="973">
        <f t="shared" si="0"/>
        <v>1254.3899999999999</v>
      </c>
      <c r="G39" s="973">
        <f t="shared" si="0"/>
        <v>1250.944</v>
      </c>
    </row>
    <row r="40" spans="1:7" s="969" customFormat="1" ht="12.75" customHeight="1" x14ac:dyDescent="0.2">
      <c r="A40" s="972" t="s">
        <v>2302</v>
      </c>
      <c r="B40" s="973">
        <v>1463.5700000000002</v>
      </c>
      <c r="C40" s="973">
        <v>1463.575</v>
      </c>
      <c r="D40" s="973">
        <v>52.56</v>
      </c>
      <c r="E40" s="973">
        <v>48.574000000000005</v>
      </c>
      <c r="F40" s="973">
        <f t="shared" si="0"/>
        <v>1516.13</v>
      </c>
      <c r="G40" s="973">
        <f t="shared" si="0"/>
        <v>1512.1490000000001</v>
      </c>
    </row>
    <row r="41" spans="1:7" s="969" customFormat="1" ht="12.75" customHeight="1" x14ac:dyDescent="0.2">
      <c r="A41" s="972" t="s">
        <v>2303</v>
      </c>
      <c r="B41" s="973">
        <v>6615.7</v>
      </c>
      <c r="C41" s="973">
        <v>6615.6959999999999</v>
      </c>
      <c r="D41" s="973">
        <v>203.04</v>
      </c>
      <c r="E41" s="973">
        <v>174.52799999999999</v>
      </c>
      <c r="F41" s="973">
        <f t="shared" si="0"/>
        <v>6818.74</v>
      </c>
      <c r="G41" s="973">
        <f t="shared" si="0"/>
        <v>6790.2240000000002</v>
      </c>
    </row>
    <row r="42" spans="1:7" s="969" customFormat="1" ht="12.75" customHeight="1" x14ac:dyDescent="0.2">
      <c r="A42" s="972" t="s">
        <v>2304</v>
      </c>
      <c r="B42" s="973">
        <v>4801.49</v>
      </c>
      <c r="C42" s="973">
        <v>4801.4940000000006</v>
      </c>
      <c r="D42" s="973">
        <v>138.75</v>
      </c>
      <c r="E42" s="973">
        <v>132.63800000000001</v>
      </c>
      <c r="F42" s="973">
        <f t="shared" si="0"/>
        <v>4940.24</v>
      </c>
      <c r="G42" s="973">
        <f t="shared" si="0"/>
        <v>4934.1320000000005</v>
      </c>
    </row>
    <row r="43" spans="1:7" s="969" customFormat="1" ht="12.75" customHeight="1" x14ac:dyDescent="0.2">
      <c r="A43" s="972" t="s">
        <v>2305</v>
      </c>
      <c r="B43" s="973">
        <v>7363.46</v>
      </c>
      <c r="C43" s="973">
        <v>7363.4569999999994</v>
      </c>
      <c r="D43" s="973">
        <v>212.02</v>
      </c>
      <c r="E43" s="973">
        <v>203.62900000000002</v>
      </c>
      <c r="F43" s="973">
        <f t="shared" si="0"/>
        <v>7575.4800000000005</v>
      </c>
      <c r="G43" s="973">
        <f t="shared" si="0"/>
        <v>7567.0859999999993</v>
      </c>
    </row>
    <row r="44" spans="1:7" s="969" customFormat="1" ht="12.75" customHeight="1" x14ac:dyDescent="0.2">
      <c r="A44" s="972" t="s">
        <v>2306</v>
      </c>
      <c r="B44" s="973">
        <v>2976.94</v>
      </c>
      <c r="C44" s="973">
        <v>2976.9429999999998</v>
      </c>
      <c r="D44" s="973">
        <v>79.760000000000005</v>
      </c>
      <c r="E44" s="973">
        <v>75.956999999999994</v>
      </c>
      <c r="F44" s="973">
        <f t="shared" si="0"/>
        <v>3056.7000000000003</v>
      </c>
      <c r="G44" s="973">
        <f t="shared" si="0"/>
        <v>3052.8999999999996</v>
      </c>
    </row>
    <row r="45" spans="1:7" s="969" customFormat="1" ht="12.75" customHeight="1" x14ac:dyDescent="0.2">
      <c r="A45" s="972" t="s">
        <v>2307</v>
      </c>
      <c r="B45" s="973">
        <v>9018.48</v>
      </c>
      <c r="C45" s="973">
        <v>9018.482</v>
      </c>
      <c r="D45" s="973">
        <v>274.39</v>
      </c>
      <c r="E45" s="973">
        <v>254.00899999999999</v>
      </c>
      <c r="F45" s="973">
        <f t="shared" si="0"/>
        <v>9292.869999999999</v>
      </c>
      <c r="G45" s="973">
        <f t="shared" si="0"/>
        <v>9272.491</v>
      </c>
    </row>
    <row r="46" spans="1:7" s="969" customFormat="1" ht="12.75" customHeight="1" x14ac:dyDescent="0.2">
      <c r="A46" s="972" t="s">
        <v>2308</v>
      </c>
      <c r="B46" s="973">
        <v>9326.07</v>
      </c>
      <c r="C46" s="973">
        <v>9326.0709999999999</v>
      </c>
      <c r="D46" s="973">
        <v>321.28999999999996</v>
      </c>
      <c r="E46" s="973">
        <v>292.04000000000002</v>
      </c>
      <c r="F46" s="973">
        <f t="shared" si="0"/>
        <v>9647.36</v>
      </c>
      <c r="G46" s="973">
        <f t="shared" si="0"/>
        <v>9618.1110000000008</v>
      </c>
    </row>
    <row r="47" spans="1:7" s="969" customFormat="1" ht="12.75" customHeight="1" x14ac:dyDescent="0.2">
      <c r="A47" s="972" t="s">
        <v>2309</v>
      </c>
      <c r="B47" s="973">
        <v>4002.52</v>
      </c>
      <c r="C47" s="973">
        <v>4002.511</v>
      </c>
      <c r="D47" s="973">
        <v>118.25999999999999</v>
      </c>
      <c r="E47" s="973">
        <v>110.718</v>
      </c>
      <c r="F47" s="973">
        <f t="shared" si="0"/>
        <v>4120.78</v>
      </c>
      <c r="G47" s="973">
        <f t="shared" si="0"/>
        <v>4113.2290000000003</v>
      </c>
    </row>
    <row r="48" spans="1:7" s="969" customFormat="1" ht="12.75" customHeight="1" x14ac:dyDescent="0.2">
      <c r="A48" s="972" t="s">
        <v>2310</v>
      </c>
      <c r="B48" s="973">
        <v>5274.5</v>
      </c>
      <c r="C48" s="973">
        <v>5274.4939999999997</v>
      </c>
      <c r="D48" s="973">
        <v>141.76</v>
      </c>
      <c r="E48" s="973">
        <v>136.542</v>
      </c>
      <c r="F48" s="973">
        <f t="shared" si="0"/>
        <v>5416.26</v>
      </c>
      <c r="G48" s="973">
        <f t="shared" si="0"/>
        <v>5411.0360000000001</v>
      </c>
    </row>
    <row r="49" spans="1:7" s="969" customFormat="1" ht="12.75" customHeight="1" x14ac:dyDescent="0.2">
      <c r="A49" s="972" t="s">
        <v>2311</v>
      </c>
      <c r="B49" s="973">
        <v>2106.2399999999998</v>
      </c>
      <c r="C49" s="973">
        <v>2106.2400000000002</v>
      </c>
      <c r="D49" s="973">
        <v>63.36</v>
      </c>
      <c r="E49" s="973">
        <v>60.292000000000002</v>
      </c>
      <c r="F49" s="973">
        <f t="shared" si="0"/>
        <v>2169.6</v>
      </c>
      <c r="G49" s="973">
        <f t="shared" si="0"/>
        <v>2166.5320000000002</v>
      </c>
    </row>
    <row r="50" spans="1:7" s="969" customFormat="1" ht="12.75" customHeight="1" x14ac:dyDescent="0.2">
      <c r="A50" s="972" t="s">
        <v>2312</v>
      </c>
      <c r="B50" s="973">
        <v>2422.2599999999998</v>
      </c>
      <c r="C50" s="973">
        <v>2422.2639999999997</v>
      </c>
      <c r="D50" s="973">
        <v>65.400000000000006</v>
      </c>
      <c r="E50" s="973">
        <v>62.803999999999995</v>
      </c>
      <c r="F50" s="973">
        <f t="shared" si="0"/>
        <v>2487.66</v>
      </c>
      <c r="G50" s="973">
        <f t="shared" si="0"/>
        <v>2485.0679999999998</v>
      </c>
    </row>
    <row r="51" spans="1:7" s="969" customFormat="1" ht="12.75" customHeight="1" x14ac:dyDescent="0.2">
      <c r="A51" s="972" t="s">
        <v>2313</v>
      </c>
      <c r="B51" s="973">
        <v>11357.29</v>
      </c>
      <c r="C51" s="973">
        <v>11357.285</v>
      </c>
      <c r="D51" s="973">
        <v>375.95000000000005</v>
      </c>
      <c r="E51" s="973">
        <v>354.33299999999997</v>
      </c>
      <c r="F51" s="973">
        <f t="shared" si="0"/>
        <v>11733.240000000002</v>
      </c>
      <c r="G51" s="973">
        <f t="shared" si="0"/>
        <v>11711.618</v>
      </c>
    </row>
    <row r="52" spans="1:7" s="969" customFormat="1" ht="12.75" customHeight="1" x14ac:dyDescent="0.2">
      <c r="A52" s="972" t="s">
        <v>2314</v>
      </c>
      <c r="B52" s="973">
        <v>9426.76</v>
      </c>
      <c r="C52" s="973">
        <v>9426.76</v>
      </c>
      <c r="D52" s="973">
        <v>303.64</v>
      </c>
      <c r="E52" s="973">
        <v>292.28299999999996</v>
      </c>
      <c r="F52" s="973">
        <f t="shared" si="0"/>
        <v>9730.4</v>
      </c>
      <c r="G52" s="973">
        <f t="shared" si="0"/>
        <v>9719.0429999999997</v>
      </c>
    </row>
    <row r="53" spans="1:7" s="969" customFormat="1" ht="12.75" customHeight="1" x14ac:dyDescent="0.2">
      <c r="A53" s="972" t="s">
        <v>2315</v>
      </c>
      <c r="B53" s="973">
        <v>9256.42</v>
      </c>
      <c r="C53" s="973">
        <v>9256.4169999999995</v>
      </c>
      <c r="D53" s="973">
        <v>285.82</v>
      </c>
      <c r="E53" s="973">
        <v>267.46699999999998</v>
      </c>
      <c r="F53" s="973">
        <f t="shared" si="0"/>
        <v>9542.24</v>
      </c>
      <c r="G53" s="973">
        <f t="shared" si="0"/>
        <v>9523.884</v>
      </c>
    </row>
    <row r="54" spans="1:7" s="969" customFormat="1" ht="12.75" customHeight="1" x14ac:dyDescent="0.2">
      <c r="A54" s="972" t="s">
        <v>2316</v>
      </c>
      <c r="B54" s="973">
        <v>11015.380000000001</v>
      </c>
      <c r="C54" s="973">
        <v>11015.382</v>
      </c>
      <c r="D54" s="973">
        <v>0</v>
      </c>
      <c r="E54" s="973">
        <v>0</v>
      </c>
      <c r="F54" s="973">
        <f t="shared" si="0"/>
        <v>11015.380000000001</v>
      </c>
      <c r="G54" s="973">
        <f t="shared" si="0"/>
        <v>11015.382</v>
      </c>
    </row>
    <row r="55" spans="1:7" s="969" customFormat="1" ht="12.75" customHeight="1" x14ac:dyDescent="0.2">
      <c r="A55" s="972" t="s">
        <v>2317</v>
      </c>
      <c r="B55" s="973">
        <v>2998.8799999999997</v>
      </c>
      <c r="C55" s="973">
        <v>2998.8820000000001</v>
      </c>
      <c r="D55" s="973">
        <v>90.490000000000009</v>
      </c>
      <c r="E55" s="973">
        <v>79.637</v>
      </c>
      <c r="F55" s="973">
        <f t="shared" si="0"/>
        <v>3089.37</v>
      </c>
      <c r="G55" s="973">
        <f t="shared" si="0"/>
        <v>3078.5190000000002</v>
      </c>
    </row>
    <row r="56" spans="1:7" s="969" customFormat="1" ht="12.75" customHeight="1" x14ac:dyDescent="0.2">
      <c r="A56" s="972" t="s">
        <v>2318</v>
      </c>
      <c r="B56" s="973">
        <v>6995.85</v>
      </c>
      <c r="C56" s="973">
        <v>6995.8510000000006</v>
      </c>
      <c r="D56" s="973">
        <v>220.48</v>
      </c>
      <c r="E56" s="973">
        <v>212.61099999999999</v>
      </c>
      <c r="F56" s="973">
        <f t="shared" si="0"/>
        <v>7216.33</v>
      </c>
      <c r="G56" s="973">
        <f t="shared" si="0"/>
        <v>7208.4620000000004</v>
      </c>
    </row>
    <row r="57" spans="1:7" s="969" customFormat="1" ht="12.75" customHeight="1" x14ac:dyDescent="0.2">
      <c r="A57" s="972" t="s">
        <v>2319</v>
      </c>
      <c r="B57" s="973">
        <v>2478.9</v>
      </c>
      <c r="C57" s="973">
        <v>2478.8919999999998</v>
      </c>
      <c r="D57" s="973">
        <v>72.11</v>
      </c>
      <c r="E57" s="973">
        <v>69.656000000000006</v>
      </c>
      <c r="F57" s="973">
        <f t="shared" si="0"/>
        <v>2551.0100000000002</v>
      </c>
      <c r="G57" s="973">
        <f t="shared" si="0"/>
        <v>2548.5479999999998</v>
      </c>
    </row>
    <row r="58" spans="1:7" s="969" customFormat="1" ht="12.75" customHeight="1" x14ac:dyDescent="0.2">
      <c r="A58" s="972" t="s">
        <v>2320</v>
      </c>
      <c r="B58" s="973">
        <v>7569.8799999999992</v>
      </c>
      <c r="C58" s="973">
        <v>7569.8809999999994</v>
      </c>
      <c r="D58" s="973">
        <v>258.7</v>
      </c>
      <c r="E58" s="973">
        <v>251.77999999999994</v>
      </c>
      <c r="F58" s="973">
        <f t="shared" si="0"/>
        <v>7828.579999999999</v>
      </c>
      <c r="G58" s="973">
        <f t="shared" si="0"/>
        <v>7821.6609999999991</v>
      </c>
    </row>
    <row r="59" spans="1:7" s="969" customFormat="1" ht="12.75" customHeight="1" x14ac:dyDescent="0.2">
      <c r="A59" s="972" t="s">
        <v>2321</v>
      </c>
      <c r="B59" s="973">
        <v>4155.8</v>
      </c>
      <c r="C59" s="973">
        <v>4155.7980000000007</v>
      </c>
      <c r="D59" s="973">
        <v>139.63</v>
      </c>
      <c r="E59" s="973">
        <v>131.14399999999998</v>
      </c>
      <c r="F59" s="973">
        <f t="shared" si="0"/>
        <v>4295.43</v>
      </c>
      <c r="G59" s="973">
        <f t="shared" si="0"/>
        <v>4286.9420000000009</v>
      </c>
    </row>
    <row r="60" spans="1:7" s="969" customFormat="1" ht="12.75" customHeight="1" x14ac:dyDescent="0.2">
      <c r="A60" s="972" t="s">
        <v>2322</v>
      </c>
      <c r="B60" s="973">
        <v>2093.41</v>
      </c>
      <c r="C60" s="973">
        <v>2093.4119999999998</v>
      </c>
      <c r="D60" s="973">
        <v>78.64</v>
      </c>
      <c r="E60" s="973">
        <v>72.152999999999992</v>
      </c>
      <c r="F60" s="973">
        <f t="shared" si="0"/>
        <v>2172.0499999999997</v>
      </c>
      <c r="G60" s="973">
        <f t="shared" si="0"/>
        <v>2165.5649999999996</v>
      </c>
    </row>
    <row r="61" spans="1:7" s="969" customFormat="1" ht="12.75" customHeight="1" x14ac:dyDescent="0.2">
      <c r="A61" s="972" t="s">
        <v>2323</v>
      </c>
      <c r="B61" s="973">
        <v>3311.2</v>
      </c>
      <c r="C61" s="973">
        <v>3311.2</v>
      </c>
      <c r="D61" s="973">
        <v>101.86999999999999</v>
      </c>
      <c r="E61" s="973">
        <v>96.528999999999996</v>
      </c>
      <c r="F61" s="973">
        <f t="shared" si="0"/>
        <v>3413.0699999999997</v>
      </c>
      <c r="G61" s="973">
        <f t="shared" si="0"/>
        <v>3407.7289999999998</v>
      </c>
    </row>
    <row r="62" spans="1:7" s="969" customFormat="1" ht="12.75" customHeight="1" x14ac:dyDescent="0.2">
      <c r="A62" s="972" t="s">
        <v>2324</v>
      </c>
      <c r="B62" s="973">
        <v>9870.92</v>
      </c>
      <c r="C62" s="973">
        <v>9870.9179999999997</v>
      </c>
      <c r="D62" s="973">
        <v>335.27</v>
      </c>
      <c r="E62" s="973">
        <v>321.18800000000005</v>
      </c>
      <c r="F62" s="973">
        <f t="shared" si="0"/>
        <v>10206.19</v>
      </c>
      <c r="G62" s="973">
        <f t="shared" si="0"/>
        <v>10192.106</v>
      </c>
    </row>
    <row r="63" spans="1:7" s="969" customFormat="1" ht="12.75" customHeight="1" x14ac:dyDescent="0.2">
      <c r="A63" s="972" t="s">
        <v>2325</v>
      </c>
      <c r="B63" s="973">
        <v>12024.109999999999</v>
      </c>
      <c r="C63" s="973">
        <v>12024.109</v>
      </c>
      <c r="D63" s="973">
        <v>371.62</v>
      </c>
      <c r="E63" s="973">
        <v>361.51399999999995</v>
      </c>
      <c r="F63" s="973">
        <f t="shared" si="0"/>
        <v>12395.73</v>
      </c>
      <c r="G63" s="973">
        <f t="shared" si="0"/>
        <v>12385.623</v>
      </c>
    </row>
    <row r="64" spans="1:7" s="969" customFormat="1" ht="12.75" customHeight="1" x14ac:dyDescent="0.2">
      <c r="A64" s="972" t="s">
        <v>2326</v>
      </c>
      <c r="B64" s="973">
        <v>14267.47</v>
      </c>
      <c r="C64" s="973">
        <v>14267.469000000001</v>
      </c>
      <c r="D64" s="973">
        <v>470.64</v>
      </c>
      <c r="E64" s="973">
        <v>441.60300000000001</v>
      </c>
      <c r="F64" s="973">
        <f t="shared" si="0"/>
        <v>14738.109999999999</v>
      </c>
      <c r="G64" s="973">
        <f t="shared" si="0"/>
        <v>14709.072</v>
      </c>
    </row>
    <row r="65" spans="1:7" s="969" customFormat="1" ht="12.75" customHeight="1" x14ac:dyDescent="0.2">
      <c r="A65" s="972" t="s">
        <v>2327</v>
      </c>
      <c r="B65" s="973">
        <v>7902.72</v>
      </c>
      <c r="C65" s="973">
        <v>7902.7249999999995</v>
      </c>
      <c r="D65" s="973">
        <v>304.49</v>
      </c>
      <c r="E65" s="973">
        <v>295.04899999999998</v>
      </c>
      <c r="F65" s="973">
        <f t="shared" si="0"/>
        <v>8207.2100000000009</v>
      </c>
      <c r="G65" s="973">
        <f t="shared" si="0"/>
        <v>8197.7739999999994</v>
      </c>
    </row>
    <row r="66" spans="1:7" s="969" customFormat="1" ht="12.75" customHeight="1" x14ac:dyDescent="0.2">
      <c r="A66" s="972" t="s">
        <v>2328</v>
      </c>
      <c r="B66" s="973">
        <v>9891.14</v>
      </c>
      <c r="C66" s="973">
        <v>9891.134</v>
      </c>
      <c r="D66" s="973">
        <v>333.89</v>
      </c>
      <c r="E66" s="973">
        <v>316.80799999999999</v>
      </c>
      <c r="F66" s="973">
        <f t="shared" si="0"/>
        <v>10225.029999999999</v>
      </c>
      <c r="G66" s="973">
        <f t="shared" si="0"/>
        <v>10207.941999999999</v>
      </c>
    </row>
    <row r="67" spans="1:7" s="969" customFormat="1" ht="12.75" customHeight="1" x14ac:dyDescent="0.2">
      <c r="A67" s="972" t="s">
        <v>2329</v>
      </c>
      <c r="B67" s="973">
        <v>3240.23</v>
      </c>
      <c r="C67" s="973">
        <v>3240.2340000000004</v>
      </c>
      <c r="D67" s="973">
        <v>87.38000000000001</v>
      </c>
      <c r="E67" s="973">
        <v>83.394000000000005</v>
      </c>
      <c r="F67" s="973">
        <f t="shared" si="0"/>
        <v>3327.61</v>
      </c>
      <c r="G67" s="973">
        <f t="shared" si="0"/>
        <v>3323.6280000000006</v>
      </c>
    </row>
    <row r="68" spans="1:7" s="969" customFormat="1" ht="12.75" customHeight="1" x14ac:dyDescent="0.2">
      <c r="A68" s="972" t="s">
        <v>2330</v>
      </c>
      <c r="B68" s="973">
        <v>4380.9800000000005</v>
      </c>
      <c r="C68" s="973">
        <v>4380.9740000000002</v>
      </c>
      <c r="D68" s="973">
        <v>151.97</v>
      </c>
      <c r="E68" s="973">
        <v>149.52000000000001</v>
      </c>
      <c r="F68" s="973">
        <f t="shared" si="0"/>
        <v>4532.9500000000007</v>
      </c>
      <c r="G68" s="973">
        <f t="shared" si="0"/>
        <v>4530.4940000000006</v>
      </c>
    </row>
    <row r="69" spans="1:7" s="969" customFormat="1" ht="12.75" customHeight="1" x14ac:dyDescent="0.2">
      <c r="A69" s="972" t="s">
        <v>2331</v>
      </c>
      <c r="B69" s="973">
        <v>5593.16</v>
      </c>
      <c r="C69" s="973">
        <v>5593.1570000000002</v>
      </c>
      <c r="D69" s="973">
        <v>163.99</v>
      </c>
      <c r="E69" s="973">
        <v>153.92600000000002</v>
      </c>
      <c r="F69" s="973">
        <f t="shared" si="0"/>
        <v>5757.15</v>
      </c>
      <c r="G69" s="973">
        <f t="shared" si="0"/>
        <v>5747.0830000000005</v>
      </c>
    </row>
    <row r="70" spans="1:7" s="969" customFormat="1" ht="12.75" customHeight="1" x14ac:dyDescent="0.2">
      <c r="A70" s="972" t="s">
        <v>2332</v>
      </c>
      <c r="B70" s="973">
        <v>4092.22</v>
      </c>
      <c r="C70" s="973">
        <v>4092.2150000000001</v>
      </c>
      <c r="D70" s="973">
        <v>134.92000000000002</v>
      </c>
      <c r="E70" s="973">
        <v>123.93299999999999</v>
      </c>
      <c r="F70" s="973">
        <f t="shared" ref="F70:G133" si="1">B70+D70</f>
        <v>4227.1399999999994</v>
      </c>
      <c r="G70" s="973">
        <f t="shared" si="1"/>
        <v>4216.1480000000001</v>
      </c>
    </row>
    <row r="71" spans="1:7" s="969" customFormat="1" ht="12.75" customHeight="1" x14ac:dyDescent="0.2">
      <c r="A71" s="972" t="s">
        <v>2333</v>
      </c>
      <c r="B71" s="973">
        <v>4521.2699999999995</v>
      </c>
      <c r="C71" s="973">
        <v>4521.2640000000001</v>
      </c>
      <c r="D71" s="973">
        <v>124.07</v>
      </c>
      <c r="E71" s="973">
        <v>120.96</v>
      </c>
      <c r="F71" s="973">
        <f t="shared" si="1"/>
        <v>4645.3399999999992</v>
      </c>
      <c r="G71" s="973">
        <f t="shared" si="1"/>
        <v>4642.2240000000002</v>
      </c>
    </row>
    <row r="72" spans="1:7" s="969" customFormat="1" ht="12.75" customHeight="1" x14ac:dyDescent="0.2">
      <c r="A72" s="972" t="s">
        <v>2334</v>
      </c>
      <c r="B72" s="973">
        <v>3550.66</v>
      </c>
      <c r="C72" s="973">
        <v>3550.6559999999999</v>
      </c>
      <c r="D72" s="973">
        <v>100.58</v>
      </c>
      <c r="E72" s="973">
        <v>100.577</v>
      </c>
      <c r="F72" s="973">
        <f t="shared" si="1"/>
        <v>3651.24</v>
      </c>
      <c r="G72" s="973">
        <f t="shared" si="1"/>
        <v>3651.2330000000002</v>
      </c>
    </row>
    <row r="73" spans="1:7" s="969" customFormat="1" ht="12.75" customHeight="1" x14ac:dyDescent="0.2">
      <c r="A73" s="972" t="s">
        <v>2335</v>
      </c>
      <c r="B73" s="973">
        <v>3633.47</v>
      </c>
      <c r="C73" s="973">
        <v>3633.4679999999998</v>
      </c>
      <c r="D73" s="973">
        <v>121.17000000000002</v>
      </c>
      <c r="E73" s="973">
        <v>116.18199999999999</v>
      </c>
      <c r="F73" s="973">
        <f t="shared" si="1"/>
        <v>3754.64</v>
      </c>
      <c r="G73" s="973">
        <f t="shared" si="1"/>
        <v>3749.6499999999996</v>
      </c>
    </row>
    <row r="74" spans="1:7" s="969" customFormat="1" ht="12.75" customHeight="1" x14ac:dyDescent="0.2">
      <c r="A74" s="972" t="s">
        <v>2336</v>
      </c>
      <c r="B74" s="973">
        <v>3257.7200000000003</v>
      </c>
      <c r="C74" s="973">
        <v>3257.7240000000002</v>
      </c>
      <c r="D74" s="973">
        <v>113.97</v>
      </c>
      <c r="E74" s="973">
        <v>107.60299999999999</v>
      </c>
      <c r="F74" s="973">
        <f t="shared" si="1"/>
        <v>3371.69</v>
      </c>
      <c r="G74" s="973">
        <f t="shared" si="1"/>
        <v>3365.3270000000002</v>
      </c>
    </row>
    <row r="75" spans="1:7" s="969" customFormat="1" ht="12.75" customHeight="1" x14ac:dyDescent="0.2">
      <c r="A75" s="972" t="s">
        <v>2337</v>
      </c>
      <c r="B75" s="973">
        <v>2790.61</v>
      </c>
      <c r="C75" s="973">
        <v>2790.61</v>
      </c>
      <c r="D75" s="973">
        <v>76.599999999999994</v>
      </c>
      <c r="E75" s="973">
        <v>73.234999999999999</v>
      </c>
      <c r="F75" s="973">
        <f t="shared" si="1"/>
        <v>2867.21</v>
      </c>
      <c r="G75" s="973">
        <f t="shared" si="1"/>
        <v>2863.8450000000003</v>
      </c>
    </row>
    <row r="76" spans="1:7" s="969" customFormat="1" ht="12.75" customHeight="1" x14ac:dyDescent="0.2">
      <c r="A76" s="972" t="s">
        <v>2338</v>
      </c>
      <c r="B76" s="973">
        <v>6234.65</v>
      </c>
      <c r="C76" s="973">
        <v>6234.6440000000002</v>
      </c>
      <c r="D76" s="973">
        <v>279.5</v>
      </c>
      <c r="E76" s="973">
        <v>256.45300000000003</v>
      </c>
      <c r="F76" s="973">
        <f t="shared" si="1"/>
        <v>6514.15</v>
      </c>
      <c r="G76" s="973">
        <f t="shared" si="1"/>
        <v>6491.0970000000007</v>
      </c>
    </row>
    <row r="77" spans="1:7" s="969" customFormat="1" ht="12.75" customHeight="1" x14ac:dyDescent="0.2">
      <c r="A77" s="972" t="s">
        <v>2339</v>
      </c>
      <c r="B77" s="973">
        <v>6786.28</v>
      </c>
      <c r="C77" s="973">
        <v>6786.2739999999994</v>
      </c>
      <c r="D77" s="973">
        <v>197.23000000000002</v>
      </c>
      <c r="E77" s="973">
        <v>190.46299999999999</v>
      </c>
      <c r="F77" s="973">
        <f t="shared" si="1"/>
        <v>6983.51</v>
      </c>
      <c r="G77" s="973">
        <f t="shared" si="1"/>
        <v>6976.7369999999992</v>
      </c>
    </row>
    <row r="78" spans="1:7" s="969" customFormat="1" ht="12.75" customHeight="1" x14ac:dyDescent="0.2">
      <c r="A78" s="972" t="s">
        <v>2340</v>
      </c>
      <c r="B78" s="973">
        <v>1893.1999999999998</v>
      </c>
      <c r="C78" s="973">
        <v>1893.1990000000001</v>
      </c>
      <c r="D78" s="973">
        <v>7.88</v>
      </c>
      <c r="E78" s="973">
        <v>7.8840000000000003</v>
      </c>
      <c r="F78" s="973">
        <f t="shared" si="1"/>
        <v>1901.08</v>
      </c>
      <c r="G78" s="973">
        <f t="shared" si="1"/>
        <v>1901.0830000000001</v>
      </c>
    </row>
    <row r="79" spans="1:7" s="969" customFormat="1" ht="12.75" customHeight="1" x14ac:dyDescent="0.2">
      <c r="A79" s="972" t="s">
        <v>2341</v>
      </c>
      <c r="B79" s="973">
        <v>6000.21</v>
      </c>
      <c r="C79" s="973">
        <v>5997.777</v>
      </c>
      <c r="D79" s="973">
        <v>181.02</v>
      </c>
      <c r="E79" s="973">
        <v>171.30500000000001</v>
      </c>
      <c r="F79" s="973">
        <f t="shared" si="1"/>
        <v>6181.2300000000005</v>
      </c>
      <c r="G79" s="973">
        <f t="shared" si="1"/>
        <v>6169.0820000000003</v>
      </c>
    </row>
    <row r="80" spans="1:7" s="969" customFormat="1" ht="12.75" customHeight="1" x14ac:dyDescent="0.2">
      <c r="A80" s="972" t="s">
        <v>2342</v>
      </c>
      <c r="B80" s="973">
        <v>3296.56</v>
      </c>
      <c r="C80" s="973">
        <v>3296.5640000000003</v>
      </c>
      <c r="D80" s="973">
        <v>103</v>
      </c>
      <c r="E80" s="973">
        <v>94.345000000000013</v>
      </c>
      <c r="F80" s="973">
        <f t="shared" si="1"/>
        <v>3399.56</v>
      </c>
      <c r="G80" s="973">
        <f t="shared" si="1"/>
        <v>3390.9090000000001</v>
      </c>
    </row>
    <row r="81" spans="1:7" s="969" customFormat="1" ht="12.75" customHeight="1" x14ac:dyDescent="0.2">
      <c r="A81" s="972" t="s">
        <v>2343</v>
      </c>
      <c r="B81" s="973">
        <v>5626.73</v>
      </c>
      <c r="C81" s="973">
        <v>5626.7250000000004</v>
      </c>
      <c r="D81" s="973">
        <v>194.06</v>
      </c>
      <c r="E81" s="973">
        <v>177.001</v>
      </c>
      <c r="F81" s="973">
        <f t="shared" si="1"/>
        <v>5820.79</v>
      </c>
      <c r="G81" s="973">
        <f t="shared" si="1"/>
        <v>5803.7260000000006</v>
      </c>
    </row>
    <row r="82" spans="1:7" s="969" customFormat="1" ht="12.75" customHeight="1" x14ac:dyDescent="0.2">
      <c r="A82" s="972" t="s">
        <v>2344</v>
      </c>
      <c r="B82" s="973">
        <v>7065.41</v>
      </c>
      <c r="C82" s="973">
        <v>7065.41</v>
      </c>
      <c r="D82" s="973">
        <v>226.90999999999997</v>
      </c>
      <c r="E82" s="973">
        <v>214.036</v>
      </c>
      <c r="F82" s="973">
        <f t="shared" si="1"/>
        <v>7292.32</v>
      </c>
      <c r="G82" s="973">
        <f t="shared" si="1"/>
        <v>7279.4459999999999</v>
      </c>
    </row>
    <row r="83" spans="1:7" s="969" customFormat="1" ht="12.75" customHeight="1" x14ac:dyDescent="0.2">
      <c r="A83" s="972" t="s">
        <v>2345</v>
      </c>
      <c r="B83" s="973">
        <v>10023.07</v>
      </c>
      <c r="C83" s="973">
        <v>10023.07</v>
      </c>
      <c r="D83" s="973">
        <v>329.25</v>
      </c>
      <c r="E83" s="973">
        <v>317.80400000000003</v>
      </c>
      <c r="F83" s="973">
        <f t="shared" si="1"/>
        <v>10352.32</v>
      </c>
      <c r="G83" s="973">
        <f t="shared" si="1"/>
        <v>10340.874</v>
      </c>
    </row>
    <row r="84" spans="1:7" s="969" customFormat="1" ht="12.75" customHeight="1" x14ac:dyDescent="0.2">
      <c r="A84" s="972" t="s">
        <v>2346</v>
      </c>
      <c r="B84" s="973">
        <v>2898.6</v>
      </c>
      <c r="C84" s="973">
        <v>2898.6040000000003</v>
      </c>
      <c r="D84" s="973">
        <v>80.88</v>
      </c>
      <c r="E84" s="973">
        <v>76.989000000000004</v>
      </c>
      <c r="F84" s="973">
        <f t="shared" si="1"/>
        <v>2979.48</v>
      </c>
      <c r="G84" s="973">
        <f t="shared" si="1"/>
        <v>2975.5930000000003</v>
      </c>
    </row>
    <row r="85" spans="1:7" s="969" customFormat="1" ht="12.75" customHeight="1" x14ac:dyDescent="0.2">
      <c r="A85" s="972" t="s">
        <v>2347</v>
      </c>
      <c r="B85" s="973">
        <v>3556.9700000000003</v>
      </c>
      <c r="C85" s="973">
        <v>3556.973</v>
      </c>
      <c r="D85" s="973">
        <v>105.62</v>
      </c>
      <c r="E85" s="973">
        <v>100.295</v>
      </c>
      <c r="F85" s="973">
        <f t="shared" si="1"/>
        <v>3662.59</v>
      </c>
      <c r="G85" s="973">
        <f t="shared" si="1"/>
        <v>3657.268</v>
      </c>
    </row>
    <row r="86" spans="1:7" s="969" customFormat="1" ht="12.75" customHeight="1" x14ac:dyDescent="0.2">
      <c r="A86" s="972" t="s">
        <v>2348</v>
      </c>
      <c r="B86" s="973">
        <v>6168.51</v>
      </c>
      <c r="C86" s="973">
        <v>6168.5069999999996</v>
      </c>
      <c r="D86" s="973">
        <v>186.26</v>
      </c>
      <c r="E86" s="973">
        <v>170.27699999999999</v>
      </c>
      <c r="F86" s="973">
        <f t="shared" si="1"/>
        <v>6354.77</v>
      </c>
      <c r="G86" s="973">
        <f t="shared" si="1"/>
        <v>6338.7839999999997</v>
      </c>
    </row>
    <row r="87" spans="1:7" s="969" customFormat="1" ht="12.75" customHeight="1" x14ac:dyDescent="0.2">
      <c r="A87" s="972" t="s">
        <v>2349</v>
      </c>
      <c r="B87" s="973">
        <v>6968.72</v>
      </c>
      <c r="C87" s="973">
        <v>6968.7249999999995</v>
      </c>
      <c r="D87" s="973">
        <v>185.23000000000002</v>
      </c>
      <c r="E87" s="973">
        <v>177.64700000000002</v>
      </c>
      <c r="F87" s="973">
        <f t="shared" si="1"/>
        <v>7153.9500000000007</v>
      </c>
      <c r="G87" s="973">
        <f t="shared" si="1"/>
        <v>7146.3719999999994</v>
      </c>
    </row>
    <row r="88" spans="1:7" s="969" customFormat="1" ht="12.75" customHeight="1" x14ac:dyDescent="0.2">
      <c r="A88" s="972" t="s">
        <v>2350</v>
      </c>
      <c r="B88" s="973">
        <v>2933.89</v>
      </c>
      <c r="C88" s="973">
        <v>2933.8890000000001</v>
      </c>
      <c r="D88" s="973">
        <v>79.259999999999991</v>
      </c>
      <c r="E88" s="973">
        <v>73.545000000000002</v>
      </c>
      <c r="F88" s="973">
        <f t="shared" si="1"/>
        <v>3013.1499999999996</v>
      </c>
      <c r="G88" s="973">
        <f t="shared" si="1"/>
        <v>3007.4340000000002</v>
      </c>
    </row>
    <row r="89" spans="1:7" s="969" customFormat="1" ht="12.75" customHeight="1" x14ac:dyDescent="0.2">
      <c r="A89" s="972" t="s">
        <v>2351</v>
      </c>
      <c r="B89" s="973">
        <v>1525.18</v>
      </c>
      <c r="C89" s="973">
        <v>1525.1759999999999</v>
      </c>
      <c r="D89" s="973">
        <v>53.22</v>
      </c>
      <c r="E89" s="973">
        <v>49.268000000000001</v>
      </c>
      <c r="F89" s="973">
        <f t="shared" si="1"/>
        <v>1578.4</v>
      </c>
      <c r="G89" s="973">
        <f t="shared" si="1"/>
        <v>1574.444</v>
      </c>
    </row>
    <row r="90" spans="1:7" s="969" customFormat="1" ht="12.75" customHeight="1" x14ac:dyDescent="0.2">
      <c r="A90" s="972" t="s">
        <v>2352</v>
      </c>
      <c r="B90" s="973">
        <v>1468.35</v>
      </c>
      <c r="C90" s="973">
        <v>1468.3509999999999</v>
      </c>
      <c r="D90" s="973">
        <v>48.34</v>
      </c>
      <c r="E90" s="973">
        <v>46.372</v>
      </c>
      <c r="F90" s="973">
        <f t="shared" si="1"/>
        <v>1516.6899999999998</v>
      </c>
      <c r="G90" s="973">
        <f t="shared" si="1"/>
        <v>1514.723</v>
      </c>
    </row>
    <row r="91" spans="1:7" s="969" customFormat="1" ht="12.75" customHeight="1" x14ac:dyDescent="0.2">
      <c r="A91" s="972" t="s">
        <v>2353</v>
      </c>
      <c r="B91" s="973">
        <v>1462.6100000000001</v>
      </c>
      <c r="C91" s="973">
        <v>1462.6019999999999</v>
      </c>
      <c r="D91" s="973">
        <v>46.59</v>
      </c>
      <c r="E91" s="973">
        <v>43.761000000000003</v>
      </c>
      <c r="F91" s="973">
        <f t="shared" si="1"/>
        <v>1509.2</v>
      </c>
      <c r="G91" s="973">
        <f t="shared" si="1"/>
        <v>1506.3629999999998</v>
      </c>
    </row>
    <row r="92" spans="1:7" s="969" customFormat="1" ht="12.75" customHeight="1" x14ac:dyDescent="0.2">
      <c r="A92" s="972" t="s">
        <v>2354</v>
      </c>
      <c r="B92" s="973">
        <v>9439.39</v>
      </c>
      <c r="C92" s="973">
        <v>9439.3889999999992</v>
      </c>
      <c r="D92" s="973">
        <v>351.89</v>
      </c>
      <c r="E92" s="973">
        <v>312.76499999999999</v>
      </c>
      <c r="F92" s="973">
        <f t="shared" si="1"/>
        <v>9791.2799999999988</v>
      </c>
      <c r="G92" s="973">
        <f t="shared" si="1"/>
        <v>9752.1539999999986</v>
      </c>
    </row>
    <row r="93" spans="1:7" s="969" customFormat="1" ht="12.75" customHeight="1" x14ac:dyDescent="0.2">
      <c r="A93" s="972" t="s">
        <v>2355</v>
      </c>
      <c r="B93" s="973">
        <v>7654.1299999999992</v>
      </c>
      <c r="C93" s="973">
        <v>7654.1270000000004</v>
      </c>
      <c r="D93" s="973">
        <v>271.48</v>
      </c>
      <c r="E93" s="973">
        <v>254.43600000000004</v>
      </c>
      <c r="F93" s="973">
        <f t="shared" si="1"/>
        <v>7925.6099999999988</v>
      </c>
      <c r="G93" s="973">
        <f t="shared" si="1"/>
        <v>7908.5630000000001</v>
      </c>
    </row>
    <row r="94" spans="1:7" s="969" customFormat="1" ht="12.75" customHeight="1" x14ac:dyDescent="0.2">
      <c r="A94" s="972" t="s">
        <v>2356</v>
      </c>
      <c r="B94" s="973">
        <v>2437.0200000000004</v>
      </c>
      <c r="C94" s="973">
        <v>2437.0240000000003</v>
      </c>
      <c r="D94" s="973">
        <v>70.56</v>
      </c>
      <c r="E94" s="973">
        <v>67.106000000000009</v>
      </c>
      <c r="F94" s="973">
        <f t="shared" si="1"/>
        <v>2507.5800000000004</v>
      </c>
      <c r="G94" s="973">
        <f t="shared" si="1"/>
        <v>2504.1300000000006</v>
      </c>
    </row>
    <row r="95" spans="1:7" s="969" customFormat="1" ht="12.75" customHeight="1" x14ac:dyDescent="0.2">
      <c r="A95" s="972" t="s">
        <v>2357</v>
      </c>
      <c r="B95" s="973">
        <v>4189.6400000000003</v>
      </c>
      <c r="C95" s="973">
        <v>4189.6360000000004</v>
      </c>
      <c r="D95" s="973">
        <v>129.01</v>
      </c>
      <c r="E95" s="973">
        <v>116.48636</v>
      </c>
      <c r="F95" s="973">
        <f t="shared" si="1"/>
        <v>4318.6500000000005</v>
      </c>
      <c r="G95" s="973">
        <f t="shared" si="1"/>
        <v>4306.1223600000003</v>
      </c>
    </row>
    <row r="96" spans="1:7" s="969" customFormat="1" ht="12.75" customHeight="1" x14ac:dyDescent="0.2">
      <c r="A96" s="972" t="s">
        <v>2358</v>
      </c>
      <c r="B96" s="973">
        <v>1246.78</v>
      </c>
      <c r="C96" s="973">
        <v>1246.7759999999998</v>
      </c>
      <c r="D96" s="973">
        <v>38.06</v>
      </c>
      <c r="E96" s="973">
        <v>31.684000000000005</v>
      </c>
      <c r="F96" s="973">
        <f t="shared" si="1"/>
        <v>1284.8399999999999</v>
      </c>
      <c r="G96" s="973">
        <f t="shared" si="1"/>
        <v>1278.4599999999998</v>
      </c>
    </row>
    <row r="97" spans="1:7" s="969" customFormat="1" ht="12.75" customHeight="1" x14ac:dyDescent="0.2">
      <c r="A97" s="972" t="s">
        <v>2359</v>
      </c>
      <c r="B97" s="973">
        <v>2865.16</v>
      </c>
      <c r="C97" s="973">
        <v>2865.1559999999999</v>
      </c>
      <c r="D97" s="973">
        <v>73.61</v>
      </c>
      <c r="E97" s="973">
        <v>70.899999999999991</v>
      </c>
      <c r="F97" s="973">
        <f t="shared" si="1"/>
        <v>2938.77</v>
      </c>
      <c r="G97" s="973">
        <f t="shared" si="1"/>
        <v>2936.056</v>
      </c>
    </row>
    <row r="98" spans="1:7" s="969" customFormat="1" ht="12.75" customHeight="1" x14ac:dyDescent="0.2">
      <c r="A98" s="972" t="s">
        <v>2360</v>
      </c>
      <c r="B98" s="973">
        <v>8383.16</v>
      </c>
      <c r="C98" s="973">
        <v>8383.1649999999991</v>
      </c>
      <c r="D98" s="973">
        <v>290.18</v>
      </c>
      <c r="E98" s="973">
        <v>271.899</v>
      </c>
      <c r="F98" s="973">
        <f t="shared" si="1"/>
        <v>8673.34</v>
      </c>
      <c r="G98" s="973">
        <f t="shared" si="1"/>
        <v>8655.0639999999985</v>
      </c>
    </row>
    <row r="99" spans="1:7" s="969" customFormat="1" ht="12.75" customHeight="1" x14ac:dyDescent="0.2">
      <c r="A99" s="972" t="s">
        <v>2361</v>
      </c>
      <c r="B99" s="973">
        <v>8854.8700000000008</v>
      </c>
      <c r="C99" s="973">
        <v>8854.8729999999996</v>
      </c>
      <c r="D99" s="973">
        <v>289.7</v>
      </c>
      <c r="E99" s="973">
        <v>276.68899999999996</v>
      </c>
      <c r="F99" s="973">
        <f t="shared" si="1"/>
        <v>9144.5700000000015</v>
      </c>
      <c r="G99" s="973">
        <f t="shared" si="1"/>
        <v>9131.5619999999999</v>
      </c>
    </row>
    <row r="100" spans="1:7" s="969" customFormat="1" ht="12.75" customHeight="1" x14ac:dyDescent="0.2">
      <c r="A100" s="972" t="s">
        <v>2362</v>
      </c>
      <c r="B100" s="973">
        <v>5423.36</v>
      </c>
      <c r="C100" s="973">
        <v>5423.3590000000004</v>
      </c>
      <c r="D100" s="973">
        <v>187.56</v>
      </c>
      <c r="E100" s="973">
        <v>169.52</v>
      </c>
      <c r="F100" s="973">
        <f t="shared" si="1"/>
        <v>5610.92</v>
      </c>
      <c r="G100" s="973">
        <f t="shared" si="1"/>
        <v>5592.8790000000008</v>
      </c>
    </row>
    <row r="101" spans="1:7" s="969" customFormat="1" ht="12.75" customHeight="1" x14ac:dyDescent="0.2">
      <c r="A101" s="972" t="s">
        <v>2363</v>
      </c>
      <c r="B101" s="973">
        <v>2461.0800000000004</v>
      </c>
      <c r="C101" s="973">
        <v>2461.076</v>
      </c>
      <c r="D101" s="973">
        <v>86.59</v>
      </c>
      <c r="E101" s="973">
        <v>81.822999999999993</v>
      </c>
      <c r="F101" s="973">
        <f t="shared" si="1"/>
        <v>2547.6700000000005</v>
      </c>
      <c r="G101" s="973">
        <f t="shared" si="1"/>
        <v>2542.8989999999999</v>
      </c>
    </row>
    <row r="102" spans="1:7" s="969" customFormat="1" ht="12.75" customHeight="1" x14ac:dyDescent="0.2">
      <c r="A102" s="972" t="s">
        <v>2364</v>
      </c>
      <c r="B102" s="973">
        <v>7508.81</v>
      </c>
      <c r="C102" s="973">
        <v>7508.8090000000002</v>
      </c>
      <c r="D102" s="973">
        <v>263.84000000000003</v>
      </c>
      <c r="E102" s="973">
        <v>252.91800000000001</v>
      </c>
      <c r="F102" s="973">
        <f t="shared" si="1"/>
        <v>7772.6500000000005</v>
      </c>
      <c r="G102" s="973">
        <f t="shared" si="1"/>
        <v>7761.7269999999999</v>
      </c>
    </row>
    <row r="103" spans="1:7" s="969" customFormat="1" ht="12.75" customHeight="1" x14ac:dyDescent="0.2">
      <c r="A103" s="972" t="s">
        <v>2365</v>
      </c>
      <c r="B103" s="973">
        <v>5322.6900000000005</v>
      </c>
      <c r="C103" s="973">
        <v>5322.6909999999998</v>
      </c>
      <c r="D103" s="973">
        <v>180.54</v>
      </c>
      <c r="E103" s="973">
        <v>171.792</v>
      </c>
      <c r="F103" s="973">
        <f t="shared" si="1"/>
        <v>5503.2300000000005</v>
      </c>
      <c r="G103" s="973">
        <f t="shared" si="1"/>
        <v>5494.4830000000002</v>
      </c>
    </row>
    <row r="104" spans="1:7" s="969" customFormat="1" ht="12.75" customHeight="1" x14ac:dyDescent="0.2">
      <c r="A104" s="972" t="s">
        <v>2366</v>
      </c>
      <c r="B104" s="973">
        <v>6611.7999999999993</v>
      </c>
      <c r="C104" s="973">
        <v>6611.7999999999993</v>
      </c>
      <c r="D104" s="973">
        <v>203.98</v>
      </c>
      <c r="E104" s="973">
        <v>198.727</v>
      </c>
      <c r="F104" s="973">
        <f t="shared" si="1"/>
        <v>6815.7799999999988</v>
      </c>
      <c r="G104" s="973">
        <f t="shared" si="1"/>
        <v>6810.5269999999991</v>
      </c>
    </row>
    <row r="105" spans="1:7" s="969" customFormat="1" ht="12.75" customHeight="1" x14ac:dyDescent="0.2">
      <c r="A105" s="972" t="s">
        <v>2367</v>
      </c>
      <c r="B105" s="973">
        <v>2893.6</v>
      </c>
      <c r="C105" s="973">
        <v>2893.6040000000003</v>
      </c>
      <c r="D105" s="973">
        <v>88.67</v>
      </c>
      <c r="E105" s="973">
        <v>85.012999999999991</v>
      </c>
      <c r="F105" s="973">
        <f t="shared" si="1"/>
        <v>2982.27</v>
      </c>
      <c r="G105" s="973">
        <f t="shared" si="1"/>
        <v>2978.6170000000002</v>
      </c>
    </row>
    <row r="106" spans="1:7" s="969" customFormat="1" ht="12.75" customHeight="1" x14ac:dyDescent="0.2">
      <c r="A106" s="972" t="s">
        <v>2368</v>
      </c>
      <c r="B106" s="973">
        <v>3138.43</v>
      </c>
      <c r="C106" s="973">
        <v>3138.4290000000001</v>
      </c>
      <c r="D106" s="973">
        <v>98.29</v>
      </c>
      <c r="E106" s="973">
        <v>91.384</v>
      </c>
      <c r="F106" s="973">
        <f t="shared" si="1"/>
        <v>3236.72</v>
      </c>
      <c r="G106" s="973">
        <f t="shared" si="1"/>
        <v>3229.8130000000001</v>
      </c>
    </row>
    <row r="107" spans="1:7" s="969" customFormat="1" ht="12.75" customHeight="1" x14ac:dyDescent="0.2">
      <c r="A107" s="972" t="s">
        <v>2369</v>
      </c>
      <c r="B107" s="973">
        <v>3254.52</v>
      </c>
      <c r="C107" s="973">
        <v>3254.518</v>
      </c>
      <c r="D107" s="973">
        <v>102.87</v>
      </c>
      <c r="E107" s="973">
        <v>100.23399999999999</v>
      </c>
      <c r="F107" s="973">
        <f t="shared" si="1"/>
        <v>3357.39</v>
      </c>
      <c r="G107" s="973">
        <f t="shared" si="1"/>
        <v>3354.752</v>
      </c>
    </row>
    <row r="108" spans="1:7" s="969" customFormat="1" ht="12.75" customHeight="1" x14ac:dyDescent="0.2">
      <c r="A108" s="972" t="s">
        <v>2370</v>
      </c>
      <c r="B108" s="973">
        <v>5636.68</v>
      </c>
      <c r="C108" s="973">
        <v>5636.683</v>
      </c>
      <c r="D108" s="973">
        <v>176.51999999999998</v>
      </c>
      <c r="E108" s="973">
        <v>167.79599999999999</v>
      </c>
      <c r="F108" s="973">
        <f t="shared" si="1"/>
        <v>5813.2000000000007</v>
      </c>
      <c r="G108" s="973">
        <f t="shared" si="1"/>
        <v>5804.4790000000003</v>
      </c>
    </row>
    <row r="109" spans="1:7" s="969" customFormat="1" ht="12.75" customHeight="1" x14ac:dyDescent="0.2">
      <c r="A109" s="972" t="s">
        <v>2371</v>
      </c>
      <c r="B109" s="973">
        <v>4719.3499999999995</v>
      </c>
      <c r="C109" s="973">
        <v>4719.348</v>
      </c>
      <c r="D109" s="973">
        <v>154.19999999999999</v>
      </c>
      <c r="E109" s="973">
        <v>148.45699999999999</v>
      </c>
      <c r="F109" s="973">
        <f t="shared" si="1"/>
        <v>4873.5499999999993</v>
      </c>
      <c r="G109" s="973">
        <f t="shared" si="1"/>
        <v>4867.8050000000003</v>
      </c>
    </row>
    <row r="110" spans="1:7" s="969" customFormat="1" ht="12.75" customHeight="1" x14ac:dyDescent="0.2">
      <c r="A110" s="972" t="s">
        <v>2372</v>
      </c>
      <c r="B110" s="973">
        <v>2185.6600000000003</v>
      </c>
      <c r="C110" s="973">
        <v>2185.6600000000003</v>
      </c>
      <c r="D110" s="973">
        <v>65.62</v>
      </c>
      <c r="E110" s="973">
        <v>62.643000000000001</v>
      </c>
      <c r="F110" s="973">
        <f t="shared" si="1"/>
        <v>2251.2800000000002</v>
      </c>
      <c r="G110" s="973">
        <f t="shared" si="1"/>
        <v>2248.3030000000003</v>
      </c>
    </row>
    <row r="111" spans="1:7" s="969" customFormat="1" ht="12.75" customHeight="1" x14ac:dyDescent="0.2">
      <c r="A111" s="972" t="s">
        <v>2373</v>
      </c>
      <c r="B111" s="973">
        <v>2185.6600000000003</v>
      </c>
      <c r="C111" s="973">
        <v>2185.6600000000003</v>
      </c>
      <c r="D111" s="973">
        <v>64.75</v>
      </c>
      <c r="E111" s="973">
        <v>62.546000000000006</v>
      </c>
      <c r="F111" s="973">
        <f t="shared" si="1"/>
        <v>2250.4100000000003</v>
      </c>
      <c r="G111" s="973">
        <f t="shared" si="1"/>
        <v>2248.2060000000001</v>
      </c>
    </row>
    <row r="112" spans="1:7" s="969" customFormat="1" ht="12.75" customHeight="1" x14ac:dyDescent="0.2">
      <c r="A112" s="972" t="s">
        <v>2374</v>
      </c>
      <c r="B112" s="973">
        <v>2457.9300000000003</v>
      </c>
      <c r="C112" s="973">
        <v>2457.931</v>
      </c>
      <c r="D112" s="973">
        <v>76.36</v>
      </c>
      <c r="E112" s="973">
        <v>73.043000000000006</v>
      </c>
      <c r="F112" s="973">
        <f t="shared" si="1"/>
        <v>2534.2900000000004</v>
      </c>
      <c r="G112" s="973">
        <f t="shared" si="1"/>
        <v>2530.9740000000002</v>
      </c>
    </row>
    <row r="113" spans="1:7" s="969" customFormat="1" ht="12.75" customHeight="1" x14ac:dyDescent="0.2">
      <c r="A113" s="972" t="s">
        <v>2375</v>
      </c>
      <c r="B113" s="973">
        <v>8016.77</v>
      </c>
      <c r="C113" s="973">
        <v>8016.7739999999994</v>
      </c>
      <c r="D113" s="973">
        <v>232.42000000000002</v>
      </c>
      <c r="E113" s="973">
        <v>220.55699999999999</v>
      </c>
      <c r="F113" s="973">
        <f t="shared" si="1"/>
        <v>8249.19</v>
      </c>
      <c r="G113" s="973">
        <f t="shared" si="1"/>
        <v>8237.3310000000001</v>
      </c>
    </row>
    <row r="114" spans="1:7" s="969" customFormat="1" ht="12.75" customHeight="1" x14ac:dyDescent="0.2">
      <c r="A114" s="972" t="s">
        <v>2376</v>
      </c>
      <c r="B114" s="973">
        <v>4916.8</v>
      </c>
      <c r="C114" s="973">
        <v>4916.8</v>
      </c>
      <c r="D114" s="973">
        <v>142.69999999999999</v>
      </c>
      <c r="E114" s="973">
        <v>130.988</v>
      </c>
      <c r="F114" s="973">
        <f t="shared" si="1"/>
        <v>5059.5</v>
      </c>
      <c r="G114" s="973">
        <f t="shared" si="1"/>
        <v>5047.7880000000005</v>
      </c>
    </row>
    <row r="115" spans="1:7" s="969" customFormat="1" ht="12.75" customHeight="1" x14ac:dyDescent="0.2">
      <c r="A115" s="972" t="s">
        <v>2377</v>
      </c>
      <c r="B115" s="973">
        <v>1416.91</v>
      </c>
      <c r="C115" s="973">
        <v>1416.905</v>
      </c>
      <c r="D115" s="973">
        <v>44.45</v>
      </c>
      <c r="E115" s="973">
        <v>38.936</v>
      </c>
      <c r="F115" s="973">
        <f t="shared" si="1"/>
        <v>1461.3600000000001</v>
      </c>
      <c r="G115" s="973">
        <f t="shared" si="1"/>
        <v>1455.8409999999999</v>
      </c>
    </row>
    <row r="116" spans="1:7" s="969" customFormat="1" ht="12.75" customHeight="1" x14ac:dyDescent="0.2">
      <c r="A116" s="972" t="s">
        <v>2378</v>
      </c>
      <c r="B116" s="973">
        <v>2190.7400000000002</v>
      </c>
      <c r="C116" s="973">
        <v>2190.7420000000002</v>
      </c>
      <c r="D116" s="973">
        <v>63.91</v>
      </c>
      <c r="E116" s="973">
        <v>61.122000000000007</v>
      </c>
      <c r="F116" s="973">
        <f t="shared" si="1"/>
        <v>2254.65</v>
      </c>
      <c r="G116" s="973">
        <f t="shared" si="1"/>
        <v>2251.864</v>
      </c>
    </row>
    <row r="117" spans="1:7" s="969" customFormat="1" ht="12.75" customHeight="1" x14ac:dyDescent="0.2">
      <c r="A117" s="972" t="s">
        <v>2379</v>
      </c>
      <c r="B117" s="973">
        <v>2422.2599999999998</v>
      </c>
      <c r="C117" s="973">
        <v>2422.2639999999997</v>
      </c>
      <c r="D117" s="973">
        <v>70.64</v>
      </c>
      <c r="E117" s="973">
        <v>68.698999999999998</v>
      </c>
      <c r="F117" s="973">
        <f t="shared" si="1"/>
        <v>2492.8999999999996</v>
      </c>
      <c r="G117" s="973">
        <f t="shared" si="1"/>
        <v>2490.9629999999997</v>
      </c>
    </row>
    <row r="118" spans="1:7" s="969" customFormat="1" ht="12.75" customHeight="1" x14ac:dyDescent="0.2">
      <c r="A118" s="972" t="s">
        <v>2380</v>
      </c>
      <c r="B118" s="973">
        <v>16225.980000000001</v>
      </c>
      <c r="C118" s="973">
        <v>16225.981</v>
      </c>
      <c r="D118" s="973">
        <v>488.48</v>
      </c>
      <c r="E118" s="973">
        <v>466.99784</v>
      </c>
      <c r="F118" s="973">
        <f t="shared" si="1"/>
        <v>16714.460000000003</v>
      </c>
      <c r="G118" s="973">
        <f t="shared" si="1"/>
        <v>16692.97884</v>
      </c>
    </row>
    <row r="119" spans="1:7" s="969" customFormat="1" ht="12.75" customHeight="1" x14ac:dyDescent="0.2">
      <c r="A119" s="972" t="s">
        <v>2381</v>
      </c>
      <c r="B119" s="973">
        <v>1369.09</v>
      </c>
      <c r="C119" s="973">
        <v>1369.0919999999999</v>
      </c>
      <c r="D119" s="973">
        <v>47.66</v>
      </c>
      <c r="E119" s="973">
        <v>41.750999999999998</v>
      </c>
      <c r="F119" s="973">
        <f t="shared" si="1"/>
        <v>1416.75</v>
      </c>
      <c r="G119" s="973">
        <f t="shared" si="1"/>
        <v>1410.8429999999998</v>
      </c>
    </row>
    <row r="120" spans="1:7" s="969" customFormat="1" ht="12.75" customHeight="1" x14ac:dyDescent="0.2">
      <c r="A120" s="972" t="s">
        <v>2382</v>
      </c>
      <c r="B120" s="973">
        <v>2422.2599999999998</v>
      </c>
      <c r="C120" s="973">
        <v>2422.2639999999997</v>
      </c>
      <c r="D120" s="973">
        <v>66.84</v>
      </c>
      <c r="E120" s="973">
        <v>63.699999999999996</v>
      </c>
      <c r="F120" s="973">
        <f t="shared" si="1"/>
        <v>2489.1</v>
      </c>
      <c r="G120" s="973">
        <f t="shared" si="1"/>
        <v>2485.9639999999995</v>
      </c>
    </row>
    <row r="121" spans="1:7" s="969" customFormat="1" ht="12.75" customHeight="1" x14ac:dyDescent="0.2">
      <c r="A121" s="972" t="s">
        <v>2383</v>
      </c>
      <c r="B121" s="973">
        <v>5188.22</v>
      </c>
      <c r="C121" s="973">
        <v>5188.2240000000002</v>
      </c>
      <c r="D121" s="973">
        <v>167.05</v>
      </c>
      <c r="E121" s="973">
        <v>160.10400000000001</v>
      </c>
      <c r="F121" s="973">
        <f t="shared" si="1"/>
        <v>5355.27</v>
      </c>
      <c r="G121" s="973">
        <f t="shared" si="1"/>
        <v>5348.3280000000004</v>
      </c>
    </row>
    <row r="122" spans="1:7" s="969" customFormat="1" ht="12.75" customHeight="1" x14ac:dyDescent="0.2">
      <c r="A122" s="972" t="s">
        <v>2384</v>
      </c>
      <c r="B122" s="973">
        <v>4800.42</v>
      </c>
      <c r="C122" s="973">
        <v>4800.415</v>
      </c>
      <c r="D122" s="973">
        <v>146.38999999999999</v>
      </c>
      <c r="E122" s="973">
        <v>140.34900000000002</v>
      </c>
      <c r="F122" s="973">
        <f t="shared" si="1"/>
        <v>4946.8100000000004</v>
      </c>
      <c r="G122" s="973">
        <f t="shared" si="1"/>
        <v>4940.7640000000001</v>
      </c>
    </row>
    <row r="123" spans="1:7" s="969" customFormat="1" ht="12.75" customHeight="1" x14ac:dyDescent="0.2">
      <c r="A123" s="972" t="s">
        <v>2385</v>
      </c>
      <c r="B123" s="973">
        <v>1212.54</v>
      </c>
      <c r="C123" s="973">
        <v>1212.537</v>
      </c>
      <c r="D123" s="973">
        <v>40.43</v>
      </c>
      <c r="E123" s="973">
        <v>38.380000000000003</v>
      </c>
      <c r="F123" s="973">
        <f t="shared" si="1"/>
        <v>1252.97</v>
      </c>
      <c r="G123" s="973">
        <f t="shared" si="1"/>
        <v>1250.9170000000001</v>
      </c>
    </row>
    <row r="124" spans="1:7" s="969" customFormat="1" ht="12.75" customHeight="1" x14ac:dyDescent="0.2">
      <c r="A124" s="972" t="s">
        <v>2386</v>
      </c>
      <c r="B124" s="973">
        <v>2922.77</v>
      </c>
      <c r="C124" s="973">
        <v>2922.7710000000002</v>
      </c>
      <c r="D124" s="973">
        <v>102.5</v>
      </c>
      <c r="E124" s="973">
        <v>97.100000000000009</v>
      </c>
      <c r="F124" s="973">
        <f t="shared" si="1"/>
        <v>3025.27</v>
      </c>
      <c r="G124" s="973">
        <f t="shared" si="1"/>
        <v>3019.8710000000001</v>
      </c>
    </row>
    <row r="125" spans="1:7" s="969" customFormat="1" ht="12.75" customHeight="1" x14ac:dyDescent="0.2">
      <c r="A125" s="972" t="s">
        <v>2387</v>
      </c>
      <c r="B125" s="973">
        <v>1104.97</v>
      </c>
      <c r="C125" s="973">
        <v>1104.9669999999999</v>
      </c>
      <c r="D125" s="973">
        <v>37.19</v>
      </c>
      <c r="E125" s="973">
        <v>28.991999999999997</v>
      </c>
      <c r="F125" s="973">
        <f t="shared" si="1"/>
        <v>1142.1600000000001</v>
      </c>
      <c r="G125" s="973">
        <f t="shared" si="1"/>
        <v>1133.9589999999998</v>
      </c>
    </row>
    <row r="126" spans="1:7" s="969" customFormat="1" ht="12.75" customHeight="1" x14ac:dyDescent="0.2">
      <c r="A126" s="972" t="s">
        <v>2388</v>
      </c>
      <c r="B126" s="973">
        <v>5450.2400000000007</v>
      </c>
      <c r="C126" s="973">
        <v>5450.24</v>
      </c>
      <c r="D126" s="973">
        <v>185.31</v>
      </c>
      <c r="E126" s="973">
        <v>179.07499999999999</v>
      </c>
      <c r="F126" s="973">
        <f t="shared" si="1"/>
        <v>5635.5500000000011</v>
      </c>
      <c r="G126" s="973">
        <f t="shared" si="1"/>
        <v>5629.3149999999996</v>
      </c>
    </row>
    <row r="127" spans="1:7" s="969" customFormat="1" ht="12.75" customHeight="1" x14ac:dyDescent="0.2">
      <c r="A127" s="972" t="s">
        <v>2389</v>
      </c>
      <c r="B127" s="973">
        <v>1186.74</v>
      </c>
      <c r="C127" s="973">
        <v>1186.7370000000001</v>
      </c>
      <c r="D127" s="973">
        <v>40.89</v>
      </c>
      <c r="E127" s="973">
        <v>37.228999999999999</v>
      </c>
      <c r="F127" s="973">
        <f t="shared" si="1"/>
        <v>1227.6300000000001</v>
      </c>
      <c r="G127" s="973">
        <f t="shared" si="1"/>
        <v>1223.9660000000001</v>
      </c>
    </row>
    <row r="128" spans="1:7" s="969" customFormat="1" ht="12.75" customHeight="1" x14ac:dyDescent="0.2">
      <c r="A128" s="972" t="s">
        <v>2390</v>
      </c>
      <c r="B128" s="973">
        <v>2505.44</v>
      </c>
      <c r="C128" s="973">
        <v>2505.4360000000001</v>
      </c>
      <c r="D128" s="973">
        <v>76.44</v>
      </c>
      <c r="E128" s="973">
        <v>74.132000000000005</v>
      </c>
      <c r="F128" s="973">
        <f t="shared" si="1"/>
        <v>2581.88</v>
      </c>
      <c r="G128" s="973">
        <f t="shared" si="1"/>
        <v>2579.5680000000002</v>
      </c>
    </row>
    <row r="129" spans="1:7" s="969" customFormat="1" ht="12.75" customHeight="1" x14ac:dyDescent="0.2">
      <c r="A129" s="972" t="s">
        <v>4465</v>
      </c>
      <c r="B129" s="973">
        <v>5422.73</v>
      </c>
      <c r="C129" s="973">
        <v>5422.7259999999997</v>
      </c>
      <c r="D129" s="973">
        <v>355.88</v>
      </c>
      <c r="E129" s="973">
        <v>302.89999999999998</v>
      </c>
      <c r="F129" s="973">
        <f t="shared" si="1"/>
        <v>5778.61</v>
      </c>
      <c r="G129" s="973">
        <f t="shared" si="1"/>
        <v>5725.6259999999993</v>
      </c>
    </row>
    <row r="130" spans="1:7" s="969" customFormat="1" ht="12.75" customHeight="1" x14ac:dyDescent="0.2">
      <c r="A130" s="972" t="s">
        <v>2391</v>
      </c>
      <c r="B130" s="973">
        <v>6175.99</v>
      </c>
      <c r="C130" s="973">
        <v>6175.9939999999997</v>
      </c>
      <c r="D130" s="973">
        <v>172.88</v>
      </c>
      <c r="E130" s="973">
        <v>163.49299999999999</v>
      </c>
      <c r="F130" s="973">
        <f t="shared" si="1"/>
        <v>6348.87</v>
      </c>
      <c r="G130" s="973">
        <f t="shared" si="1"/>
        <v>6339.4870000000001</v>
      </c>
    </row>
    <row r="131" spans="1:7" s="969" customFormat="1" ht="12.75" customHeight="1" x14ac:dyDescent="0.2">
      <c r="A131" s="972" t="s">
        <v>2392</v>
      </c>
      <c r="B131" s="973">
        <v>6668</v>
      </c>
      <c r="C131" s="973">
        <v>6667.9989999999998</v>
      </c>
      <c r="D131" s="973">
        <v>181.6</v>
      </c>
      <c r="E131" s="973">
        <v>172.95600000000002</v>
      </c>
      <c r="F131" s="973">
        <f t="shared" si="1"/>
        <v>6849.6</v>
      </c>
      <c r="G131" s="973">
        <f t="shared" si="1"/>
        <v>6840.9549999999999</v>
      </c>
    </row>
    <row r="132" spans="1:7" s="969" customFormat="1" ht="12.75" customHeight="1" x14ac:dyDescent="0.2">
      <c r="A132" s="972" t="s">
        <v>2393</v>
      </c>
      <c r="B132" s="973">
        <v>2542.87</v>
      </c>
      <c r="C132" s="973">
        <v>2542.8620000000001</v>
      </c>
      <c r="D132" s="973">
        <v>70.38</v>
      </c>
      <c r="E132" s="973">
        <v>69.216999999999999</v>
      </c>
      <c r="F132" s="973">
        <f t="shared" si="1"/>
        <v>2613.25</v>
      </c>
      <c r="G132" s="973">
        <f t="shared" si="1"/>
        <v>2612.0790000000002</v>
      </c>
    </row>
    <row r="133" spans="1:7" s="969" customFormat="1" ht="12.75" customHeight="1" x14ac:dyDescent="0.2">
      <c r="A133" s="972" t="s">
        <v>2394</v>
      </c>
      <c r="B133" s="973">
        <v>3380.04</v>
      </c>
      <c r="C133" s="973">
        <v>3380.0360000000001</v>
      </c>
      <c r="D133" s="973">
        <v>97.1</v>
      </c>
      <c r="E133" s="973">
        <v>92.878</v>
      </c>
      <c r="F133" s="973">
        <f t="shared" si="1"/>
        <v>3477.14</v>
      </c>
      <c r="G133" s="973">
        <f t="shared" si="1"/>
        <v>3472.9140000000002</v>
      </c>
    </row>
    <row r="134" spans="1:7" s="969" customFormat="1" ht="12.75" customHeight="1" x14ac:dyDescent="0.2">
      <c r="A134" s="972" t="s">
        <v>2395</v>
      </c>
      <c r="B134" s="973">
        <v>2264.7999999999997</v>
      </c>
      <c r="C134" s="973">
        <v>2264.8040000000001</v>
      </c>
      <c r="D134" s="973">
        <v>64.84</v>
      </c>
      <c r="E134" s="973">
        <v>60.355999999999995</v>
      </c>
      <c r="F134" s="973">
        <f t="shared" ref="F134:G198" si="2">B134+D134</f>
        <v>2329.64</v>
      </c>
      <c r="G134" s="973">
        <f t="shared" si="2"/>
        <v>2325.16</v>
      </c>
    </row>
    <row r="135" spans="1:7" s="969" customFormat="1" ht="12.75" customHeight="1" x14ac:dyDescent="0.2">
      <c r="A135" s="972" t="s">
        <v>2396</v>
      </c>
      <c r="B135" s="973">
        <v>5568.1399999999994</v>
      </c>
      <c r="C135" s="973">
        <v>5568.1380000000008</v>
      </c>
      <c r="D135" s="973">
        <v>164.39</v>
      </c>
      <c r="E135" s="973">
        <v>160.441</v>
      </c>
      <c r="F135" s="973">
        <f t="shared" si="2"/>
        <v>5732.53</v>
      </c>
      <c r="G135" s="973">
        <f t="shared" si="2"/>
        <v>5728.5790000000006</v>
      </c>
    </row>
    <row r="136" spans="1:7" s="969" customFormat="1" ht="12.75" customHeight="1" x14ac:dyDescent="0.2">
      <c r="A136" s="972" t="s">
        <v>4466</v>
      </c>
      <c r="B136" s="973">
        <v>5454.41</v>
      </c>
      <c r="C136" s="973">
        <v>5454.4040000000005</v>
      </c>
      <c r="D136" s="973">
        <v>302.79999999999995</v>
      </c>
      <c r="E136" s="973">
        <v>285.83800000000002</v>
      </c>
      <c r="F136" s="973">
        <f t="shared" si="2"/>
        <v>5757.21</v>
      </c>
      <c r="G136" s="973">
        <f t="shared" si="2"/>
        <v>5740.2420000000002</v>
      </c>
    </row>
    <row r="137" spans="1:7" s="969" customFormat="1" ht="12.75" customHeight="1" x14ac:dyDescent="0.2">
      <c r="A137" s="972" t="s">
        <v>2397</v>
      </c>
      <c r="B137" s="973">
        <v>12455.78</v>
      </c>
      <c r="C137" s="973">
        <v>12455.781999999999</v>
      </c>
      <c r="D137" s="973">
        <v>378.78</v>
      </c>
      <c r="E137" s="973">
        <v>368.99400000000003</v>
      </c>
      <c r="F137" s="973">
        <f t="shared" si="2"/>
        <v>12834.560000000001</v>
      </c>
      <c r="G137" s="973">
        <f t="shared" si="2"/>
        <v>12824.776</v>
      </c>
    </row>
    <row r="138" spans="1:7" s="969" customFormat="1" ht="12.75" customHeight="1" x14ac:dyDescent="0.2">
      <c r="A138" s="972" t="s">
        <v>4467</v>
      </c>
      <c r="B138" s="973">
        <v>1977.59</v>
      </c>
      <c r="C138" s="973">
        <v>1977.587</v>
      </c>
      <c r="D138" s="973">
        <v>130.36000000000001</v>
      </c>
      <c r="E138" s="973">
        <v>130.363</v>
      </c>
      <c r="F138" s="973">
        <f>B138+D138</f>
        <v>2107.9499999999998</v>
      </c>
      <c r="G138" s="973">
        <f>C138+E138</f>
        <v>2107.9499999999998</v>
      </c>
    </row>
    <row r="139" spans="1:7" s="969" customFormat="1" ht="12.75" customHeight="1" x14ac:dyDescent="0.2">
      <c r="A139" s="972" t="s">
        <v>2398</v>
      </c>
      <c r="B139" s="973">
        <v>8554.5400000000009</v>
      </c>
      <c r="C139" s="973">
        <v>8554.5419999999995</v>
      </c>
      <c r="D139" s="973">
        <v>270.86</v>
      </c>
      <c r="E139" s="973">
        <v>265.14300000000003</v>
      </c>
      <c r="F139" s="973">
        <f t="shared" si="2"/>
        <v>8825.4000000000015</v>
      </c>
      <c r="G139" s="973">
        <f t="shared" si="2"/>
        <v>8819.6849999999995</v>
      </c>
    </row>
    <row r="140" spans="1:7" s="969" customFormat="1" ht="12.75" customHeight="1" x14ac:dyDescent="0.2">
      <c r="A140" s="972" t="s">
        <v>2399</v>
      </c>
      <c r="B140" s="973">
        <v>6222.2899999999991</v>
      </c>
      <c r="C140" s="973">
        <v>6222.2919999999995</v>
      </c>
      <c r="D140" s="973">
        <v>197.26999999999998</v>
      </c>
      <c r="E140" s="973">
        <v>189.73699999999999</v>
      </c>
      <c r="F140" s="973">
        <f t="shared" si="2"/>
        <v>6419.5599999999995</v>
      </c>
      <c r="G140" s="973">
        <f t="shared" si="2"/>
        <v>6412.0289999999995</v>
      </c>
    </row>
    <row r="141" spans="1:7" s="969" customFormat="1" ht="12.75" customHeight="1" x14ac:dyDescent="0.2">
      <c r="A141" s="972" t="s">
        <v>2400</v>
      </c>
      <c r="B141" s="973">
        <v>11522.79</v>
      </c>
      <c r="C141" s="973">
        <v>11522.788</v>
      </c>
      <c r="D141" s="973">
        <v>385.72</v>
      </c>
      <c r="E141" s="973">
        <v>375.37</v>
      </c>
      <c r="F141" s="973">
        <f t="shared" si="2"/>
        <v>11908.51</v>
      </c>
      <c r="G141" s="973">
        <f t="shared" si="2"/>
        <v>11898.158000000001</v>
      </c>
    </row>
    <row r="142" spans="1:7" s="969" customFormat="1" ht="12.75" customHeight="1" x14ac:dyDescent="0.2">
      <c r="A142" s="972" t="s">
        <v>2401</v>
      </c>
      <c r="B142" s="973">
        <v>12454.4</v>
      </c>
      <c r="C142" s="973">
        <v>12454.39</v>
      </c>
      <c r="D142" s="973">
        <v>327.89</v>
      </c>
      <c r="E142" s="973">
        <v>316.37099999999998</v>
      </c>
      <c r="F142" s="973">
        <f t="shared" si="2"/>
        <v>12782.289999999999</v>
      </c>
      <c r="G142" s="973">
        <f t="shared" si="2"/>
        <v>12770.760999999999</v>
      </c>
    </row>
    <row r="143" spans="1:7" s="969" customFormat="1" ht="12.75" customHeight="1" x14ac:dyDescent="0.2">
      <c r="A143" s="972" t="s">
        <v>2402</v>
      </c>
      <c r="B143" s="973">
        <v>13560.84</v>
      </c>
      <c r="C143" s="973">
        <v>13560.837</v>
      </c>
      <c r="D143" s="973">
        <v>416.69</v>
      </c>
      <c r="E143" s="973">
        <v>388.44999999999993</v>
      </c>
      <c r="F143" s="973">
        <f t="shared" si="2"/>
        <v>13977.53</v>
      </c>
      <c r="G143" s="973">
        <f t="shared" si="2"/>
        <v>13949.287</v>
      </c>
    </row>
    <row r="144" spans="1:7" s="969" customFormat="1" ht="12.75" customHeight="1" x14ac:dyDescent="0.2">
      <c r="A144" s="972" t="s">
        <v>2403</v>
      </c>
      <c r="B144" s="973">
        <v>12221.79</v>
      </c>
      <c r="C144" s="973">
        <v>12221.793</v>
      </c>
      <c r="D144" s="973">
        <v>416.5</v>
      </c>
      <c r="E144" s="973">
        <v>396.83100000000002</v>
      </c>
      <c r="F144" s="973">
        <f t="shared" si="2"/>
        <v>12638.29</v>
      </c>
      <c r="G144" s="973">
        <f t="shared" si="2"/>
        <v>12618.624</v>
      </c>
    </row>
    <row r="145" spans="1:7" s="969" customFormat="1" ht="12.75" customHeight="1" x14ac:dyDescent="0.2">
      <c r="A145" s="972" t="s">
        <v>2404</v>
      </c>
      <c r="B145" s="973">
        <v>3589.5699999999997</v>
      </c>
      <c r="C145" s="973">
        <v>3589.5650000000001</v>
      </c>
      <c r="D145" s="973">
        <v>128.76</v>
      </c>
      <c r="E145" s="973">
        <v>115.93799999999999</v>
      </c>
      <c r="F145" s="973">
        <f t="shared" si="2"/>
        <v>3718.33</v>
      </c>
      <c r="G145" s="973">
        <f t="shared" si="2"/>
        <v>3705.5030000000002</v>
      </c>
    </row>
    <row r="146" spans="1:7" s="969" customFormat="1" ht="12.75" customHeight="1" x14ac:dyDescent="0.2">
      <c r="A146" s="972" t="s">
        <v>2405</v>
      </c>
      <c r="B146" s="973">
        <v>2185.6600000000003</v>
      </c>
      <c r="C146" s="973">
        <v>2185.6600000000003</v>
      </c>
      <c r="D146" s="973">
        <v>60.959999999999994</v>
      </c>
      <c r="E146" s="973">
        <v>58.912999999999997</v>
      </c>
      <c r="F146" s="973">
        <f t="shared" si="2"/>
        <v>2246.6200000000003</v>
      </c>
      <c r="G146" s="973">
        <f t="shared" si="2"/>
        <v>2244.5730000000003</v>
      </c>
    </row>
    <row r="147" spans="1:7" s="969" customFormat="1" ht="12.75" customHeight="1" x14ac:dyDescent="0.2">
      <c r="A147" s="972" t="s">
        <v>2406</v>
      </c>
      <c r="B147" s="973">
        <v>6049.43</v>
      </c>
      <c r="C147" s="973">
        <v>6049.4349999999995</v>
      </c>
      <c r="D147" s="973">
        <v>189.85</v>
      </c>
      <c r="E147" s="973">
        <v>182.352</v>
      </c>
      <c r="F147" s="973">
        <f t="shared" si="2"/>
        <v>6239.2800000000007</v>
      </c>
      <c r="G147" s="973">
        <f t="shared" si="2"/>
        <v>6231.7869999999994</v>
      </c>
    </row>
    <row r="148" spans="1:7" s="969" customFormat="1" ht="12.75" customHeight="1" x14ac:dyDescent="0.2">
      <c r="A148" s="972" t="s">
        <v>2407</v>
      </c>
      <c r="B148" s="973">
        <v>5238.1500000000005</v>
      </c>
      <c r="C148" s="973">
        <v>5238.1469999999999</v>
      </c>
      <c r="D148" s="973">
        <v>165.39999999999998</v>
      </c>
      <c r="E148" s="973">
        <v>160.48099999999999</v>
      </c>
      <c r="F148" s="973">
        <f t="shared" si="2"/>
        <v>5403.55</v>
      </c>
      <c r="G148" s="973">
        <f t="shared" si="2"/>
        <v>5398.6279999999997</v>
      </c>
    </row>
    <row r="149" spans="1:7" s="969" customFormat="1" ht="12.75" customHeight="1" x14ac:dyDescent="0.2">
      <c r="A149" s="972" t="s">
        <v>2408</v>
      </c>
      <c r="B149" s="973">
        <v>6072.25</v>
      </c>
      <c r="C149" s="973">
        <v>6072.2479999999996</v>
      </c>
      <c r="D149" s="973">
        <v>189.57</v>
      </c>
      <c r="E149" s="973">
        <v>182.87800000000001</v>
      </c>
      <c r="F149" s="973">
        <f t="shared" si="2"/>
        <v>6261.82</v>
      </c>
      <c r="G149" s="973">
        <f t="shared" si="2"/>
        <v>6255.1259999999993</v>
      </c>
    </row>
    <row r="150" spans="1:7" s="969" customFormat="1" ht="12.75" customHeight="1" x14ac:dyDescent="0.2">
      <c r="A150" s="972" t="s">
        <v>2409</v>
      </c>
      <c r="B150" s="973">
        <v>3894.6</v>
      </c>
      <c r="C150" s="973">
        <v>3894.596</v>
      </c>
      <c r="D150" s="973">
        <v>107.94999999999999</v>
      </c>
      <c r="E150" s="973">
        <v>104.65</v>
      </c>
      <c r="F150" s="973">
        <f t="shared" si="2"/>
        <v>4002.5499999999997</v>
      </c>
      <c r="G150" s="973">
        <f t="shared" si="2"/>
        <v>3999.2460000000001</v>
      </c>
    </row>
    <row r="151" spans="1:7" s="969" customFormat="1" ht="12.75" customHeight="1" x14ac:dyDescent="0.2">
      <c r="A151" s="972" t="s">
        <v>2410</v>
      </c>
      <c r="B151" s="973">
        <v>4147.8900000000003</v>
      </c>
      <c r="C151" s="973">
        <v>4147.8940000000002</v>
      </c>
      <c r="D151" s="973">
        <v>149.01</v>
      </c>
      <c r="E151" s="973">
        <v>142</v>
      </c>
      <c r="F151" s="973">
        <f t="shared" si="2"/>
        <v>4296.9000000000005</v>
      </c>
      <c r="G151" s="973">
        <f t="shared" si="2"/>
        <v>4289.8940000000002</v>
      </c>
    </row>
    <row r="152" spans="1:7" s="969" customFormat="1" ht="12.75" customHeight="1" x14ac:dyDescent="0.2">
      <c r="A152" s="972" t="s">
        <v>2411</v>
      </c>
      <c r="B152" s="973">
        <v>3228.1000000000004</v>
      </c>
      <c r="C152" s="973">
        <v>3228.0959999999995</v>
      </c>
      <c r="D152" s="973">
        <v>104.67</v>
      </c>
      <c r="E152" s="973">
        <v>100.416</v>
      </c>
      <c r="F152" s="973">
        <f t="shared" si="2"/>
        <v>3332.7700000000004</v>
      </c>
      <c r="G152" s="973">
        <f t="shared" si="2"/>
        <v>3328.5119999999997</v>
      </c>
    </row>
    <row r="153" spans="1:7" s="969" customFormat="1" ht="12.75" customHeight="1" x14ac:dyDescent="0.2">
      <c r="A153" s="972" t="s">
        <v>2412</v>
      </c>
      <c r="B153" s="973">
        <v>4060.4799999999996</v>
      </c>
      <c r="C153" s="973">
        <v>4060.482</v>
      </c>
      <c r="D153" s="973">
        <v>120.41999999999999</v>
      </c>
      <c r="E153" s="973">
        <v>114.19699999999999</v>
      </c>
      <c r="F153" s="973">
        <f t="shared" si="2"/>
        <v>4180.8999999999996</v>
      </c>
      <c r="G153" s="973">
        <f t="shared" si="2"/>
        <v>4174.6790000000001</v>
      </c>
    </row>
    <row r="154" spans="1:7" s="969" customFormat="1" ht="12.75" customHeight="1" x14ac:dyDescent="0.2">
      <c r="A154" s="972" t="s">
        <v>2413</v>
      </c>
      <c r="B154" s="973">
        <v>5150.5300000000007</v>
      </c>
      <c r="C154" s="973">
        <v>5150.5330000000004</v>
      </c>
      <c r="D154" s="973">
        <v>166.67000000000002</v>
      </c>
      <c r="E154" s="973">
        <v>158.69</v>
      </c>
      <c r="F154" s="973">
        <f t="shared" si="2"/>
        <v>5317.2000000000007</v>
      </c>
      <c r="G154" s="973">
        <f t="shared" si="2"/>
        <v>5309.223</v>
      </c>
    </row>
    <row r="155" spans="1:7" s="969" customFormat="1" ht="12.75" customHeight="1" x14ac:dyDescent="0.2">
      <c r="A155" s="972" t="s">
        <v>2414</v>
      </c>
      <c r="B155" s="973">
        <v>3203.09</v>
      </c>
      <c r="C155" s="973">
        <v>3203.0840000000003</v>
      </c>
      <c r="D155" s="973">
        <v>95.22</v>
      </c>
      <c r="E155" s="973">
        <v>92.290999999999997</v>
      </c>
      <c r="F155" s="973">
        <f t="shared" si="2"/>
        <v>3298.31</v>
      </c>
      <c r="G155" s="973">
        <f t="shared" si="2"/>
        <v>3295.3750000000005</v>
      </c>
    </row>
    <row r="156" spans="1:7" s="969" customFormat="1" ht="12.75" customHeight="1" x14ac:dyDescent="0.2">
      <c r="A156" s="972" t="s">
        <v>2415</v>
      </c>
      <c r="B156" s="973">
        <v>2884.42</v>
      </c>
      <c r="C156" s="973">
        <v>2884.4249999999997</v>
      </c>
      <c r="D156" s="973">
        <v>91.38</v>
      </c>
      <c r="E156" s="973">
        <v>91.37700000000001</v>
      </c>
      <c r="F156" s="973">
        <f t="shared" si="2"/>
        <v>2975.8</v>
      </c>
      <c r="G156" s="973">
        <f t="shared" si="2"/>
        <v>2975.8019999999997</v>
      </c>
    </row>
    <row r="157" spans="1:7" s="969" customFormat="1" ht="12.75" customHeight="1" x14ac:dyDescent="0.2">
      <c r="A157" s="972" t="s">
        <v>2416</v>
      </c>
      <c r="B157" s="973">
        <v>3394.2599999999998</v>
      </c>
      <c r="C157" s="973">
        <v>3394.259</v>
      </c>
      <c r="D157" s="973">
        <v>106.96000000000001</v>
      </c>
      <c r="E157" s="973">
        <v>102.60000000000001</v>
      </c>
      <c r="F157" s="973">
        <f t="shared" si="2"/>
        <v>3501.22</v>
      </c>
      <c r="G157" s="973">
        <f t="shared" si="2"/>
        <v>3496.8589999999999</v>
      </c>
    </row>
    <row r="158" spans="1:7" s="969" customFormat="1" ht="12.75" customHeight="1" x14ac:dyDescent="0.2">
      <c r="A158" s="972" t="s">
        <v>2417</v>
      </c>
      <c r="B158" s="973">
        <v>6344.41</v>
      </c>
      <c r="C158" s="973">
        <v>6344.4049999999997</v>
      </c>
      <c r="D158" s="973">
        <v>195.3</v>
      </c>
      <c r="E158" s="973">
        <v>189.71900000000002</v>
      </c>
      <c r="F158" s="973">
        <f t="shared" si="2"/>
        <v>6539.71</v>
      </c>
      <c r="G158" s="973">
        <f t="shared" si="2"/>
        <v>6534.1239999999998</v>
      </c>
    </row>
    <row r="159" spans="1:7" s="969" customFormat="1" ht="12.75" customHeight="1" x14ac:dyDescent="0.2">
      <c r="A159" s="972" t="s">
        <v>2418</v>
      </c>
      <c r="B159" s="973">
        <v>1463.58</v>
      </c>
      <c r="C159" s="973">
        <v>1463.576</v>
      </c>
      <c r="D159" s="973">
        <v>45.93</v>
      </c>
      <c r="E159" s="973">
        <v>41.456000000000003</v>
      </c>
      <c r="F159" s="973">
        <f t="shared" si="2"/>
        <v>1509.51</v>
      </c>
      <c r="G159" s="973">
        <f t="shared" si="2"/>
        <v>1505.0319999999999</v>
      </c>
    </row>
    <row r="160" spans="1:7" s="969" customFormat="1" ht="12.75" customHeight="1" x14ac:dyDescent="0.2">
      <c r="A160" s="972" t="s">
        <v>2419</v>
      </c>
      <c r="B160" s="973">
        <v>3048.05</v>
      </c>
      <c r="C160" s="973">
        <v>3048.0480000000002</v>
      </c>
      <c r="D160" s="973">
        <v>87.97</v>
      </c>
      <c r="E160" s="973">
        <v>84.5</v>
      </c>
      <c r="F160" s="973">
        <f t="shared" si="2"/>
        <v>3136.02</v>
      </c>
      <c r="G160" s="973">
        <f t="shared" si="2"/>
        <v>3132.5480000000002</v>
      </c>
    </row>
    <row r="161" spans="1:7" s="969" customFormat="1" ht="12.75" customHeight="1" x14ac:dyDescent="0.2">
      <c r="A161" s="972" t="s">
        <v>4468</v>
      </c>
      <c r="B161" s="973">
        <v>3383.3500000000004</v>
      </c>
      <c r="C161" s="973">
        <v>3383.3519999999999</v>
      </c>
      <c r="D161" s="973">
        <v>106.51</v>
      </c>
      <c r="E161" s="973">
        <v>101.99400000000001</v>
      </c>
      <c r="F161" s="973">
        <f t="shared" si="2"/>
        <v>3489.8600000000006</v>
      </c>
      <c r="G161" s="973">
        <f t="shared" si="2"/>
        <v>3485.346</v>
      </c>
    </row>
    <row r="162" spans="1:7" s="969" customFormat="1" ht="12.75" customHeight="1" x14ac:dyDescent="0.2">
      <c r="A162" s="972" t="s">
        <v>2420</v>
      </c>
      <c r="B162" s="973">
        <v>3882.37</v>
      </c>
      <c r="C162" s="973">
        <v>3882.3720000000003</v>
      </c>
      <c r="D162" s="973">
        <v>127.05</v>
      </c>
      <c r="E162" s="973">
        <v>120.31900000000002</v>
      </c>
      <c r="F162" s="973">
        <f t="shared" si="2"/>
        <v>4009.42</v>
      </c>
      <c r="G162" s="973">
        <f t="shared" si="2"/>
        <v>4002.6910000000003</v>
      </c>
    </row>
    <row r="163" spans="1:7" s="969" customFormat="1" ht="12.75" customHeight="1" x14ac:dyDescent="0.2">
      <c r="A163" s="972" t="s">
        <v>2421</v>
      </c>
      <c r="B163" s="973">
        <v>2004.1000000000001</v>
      </c>
      <c r="C163" s="973">
        <v>2004.1000000000001</v>
      </c>
      <c r="D163" s="973">
        <v>57.95</v>
      </c>
      <c r="E163" s="973">
        <v>55.855999999999995</v>
      </c>
      <c r="F163" s="973">
        <f t="shared" si="2"/>
        <v>2062.0500000000002</v>
      </c>
      <c r="G163" s="973">
        <f t="shared" si="2"/>
        <v>2059.9560000000001</v>
      </c>
    </row>
    <row r="164" spans="1:7" s="969" customFormat="1" ht="12.75" customHeight="1" x14ac:dyDescent="0.2">
      <c r="A164" s="972" t="s">
        <v>2422</v>
      </c>
      <c r="B164" s="973">
        <v>6193.78</v>
      </c>
      <c r="C164" s="973">
        <v>6193.7780000000002</v>
      </c>
      <c r="D164" s="973">
        <v>208.56</v>
      </c>
      <c r="E164" s="973">
        <v>197.04999999999998</v>
      </c>
      <c r="F164" s="973">
        <f t="shared" si="2"/>
        <v>6402.34</v>
      </c>
      <c r="G164" s="973">
        <f t="shared" si="2"/>
        <v>6390.8280000000004</v>
      </c>
    </row>
    <row r="165" spans="1:7" s="969" customFormat="1" ht="12.75" customHeight="1" x14ac:dyDescent="0.2">
      <c r="A165" s="972" t="s">
        <v>2423</v>
      </c>
      <c r="B165" s="973">
        <v>12243.12</v>
      </c>
      <c r="C165" s="973">
        <v>12243.118</v>
      </c>
      <c r="D165" s="973">
        <v>335.9</v>
      </c>
      <c r="E165" s="973">
        <v>311.52599999999995</v>
      </c>
      <c r="F165" s="973">
        <f t="shared" si="2"/>
        <v>12579.02</v>
      </c>
      <c r="G165" s="973">
        <f t="shared" si="2"/>
        <v>12554.644</v>
      </c>
    </row>
    <row r="166" spans="1:7" s="969" customFormat="1" ht="12.75" customHeight="1" x14ac:dyDescent="0.2">
      <c r="A166" s="972" t="s">
        <v>2424</v>
      </c>
      <c r="B166" s="973">
        <v>9800.0400000000009</v>
      </c>
      <c r="C166" s="973">
        <v>9800.0389999999989</v>
      </c>
      <c r="D166" s="973">
        <v>445.62</v>
      </c>
      <c r="E166" s="973">
        <v>432.86400000000003</v>
      </c>
      <c r="F166" s="973">
        <f t="shared" si="2"/>
        <v>10245.660000000002</v>
      </c>
      <c r="G166" s="973">
        <f t="shared" si="2"/>
        <v>10232.902999999998</v>
      </c>
    </row>
    <row r="167" spans="1:7" s="969" customFormat="1" ht="12.75" customHeight="1" x14ac:dyDescent="0.2">
      <c r="A167" s="972" t="s">
        <v>2425</v>
      </c>
      <c r="B167" s="973">
        <v>11020.52</v>
      </c>
      <c r="C167" s="973">
        <v>11020.514999999999</v>
      </c>
      <c r="D167" s="973">
        <v>350.07</v>
      </c>
      <c r="E167" s="973">
        <v>334.90899999999999</v>
      </c>
      <c r="F167" s="973">
        <f t="shared" si="2"/>
        <v>11370.59</v>
      </c>
      <c r="G167" s="973">
        <f t="shared" si="2"/>
        <v>11355.423999999999</v>
      </c>
    </row>
    <row r="168" spans="1:7" s="969" customFormat="1" ht="12.75" customHeight="1" x14ac:dyDescent="0.2">
      <c r="A168" s="972" t="s">
        <v>2426</v>
      </c>
      <c r="B168" s="973">
        <v>11676.25</v>
      </c>
      <c r="C168" s="973">
        <v>11676.245999999999</v>
      </c>
      <c r="D168" s="973">
        <v>363.23</v>
      </c>
      <c r="E168" s="973">
        <v>337.85599999999999</v>
      </c>
      <c r="F168" s="973">
        <f t="shared" si="2"/>
        <v>12039.48</v>
      </c>
      <c r="G168" s="973">
        <f t="shared" si="2"/>
        <v>12014.101999999999</v>
      </c>
    </row>
    <row r="169" spans="1:7" s="969" customFormat="1" ht="12.75" customHeight="1" x14ac:dyDescent="0.2">
      <c r="A169" s="972" t="s">
        <v>2427</v>
      </c>
      <c r="B169" s="973">
        <v>8817.2800000000007</v>
      </c>
      <c r="C169" s="973">
        <v>8817.2739999999994</v>
      </c>
      <c r="D169" s="973">
        <v>253.39000000000001</v>
      </c>
      <c r="E169" s="973">
        <v>240.86100000000002</v>
      </c>
      <c r="F169" s="973">
        <f t="shared" si="2"/>
        <v>9070.67</v>
      </c>
      <c r="G169" s="973">
        <f t="shared" si="2"/>
        <v>9058.1350000000002</v>
      </c>
    </row>
    <row r="170" spans="1:7" s="969" customFormat="1" ht="12.75" customHeight="1" x14ac:dyDescent="0.2">
      <c r="A170" s="972" t="s">
        <v>2428</v>
      </c>
      <c r="B170" s="973">
        <v>11444.130000000001</v>
      </c>
      <c r="C170" s="973">
        <v>11444.126</v>
      </c>
      <c r="D170" s="973">
        <v>397.09000000000003</v>
      </c>
      <c r="E170" s="973">
        <v>376.24799999999999</v>
      </c>
      <c r="F170" s="973">
        <f t="shared" si="2"/>
        <v>11841.220000000001</v>
      </c>
      <c r="G170" s="973">
        <f t="shared" si="2"/>
        <v>11820.374</v>
      </c>
    </row>
    <row r="171" spans="1:7" s="969" customFormat="1" ht="12.75" customHeight="1" x14ac:dyDescent="0.2">
      <c r="A171" s="972" t="s">
        <v>2429</v>
      </c>
      <c r="B171" s="973">
        <v>10596.720000000001</v>
      </c>
      <c r="C171" s="973">
        <v>10596.71</v>
      </c>
      <c r="D171" s="973">
        <v>339.38</v>
      </c>
      <c r="E171" s="973">
        <v>322.55799999999999</v>
      </c>
      <c r="F171" s="973">
        <f t="shared" si="2"/>
        <v>10936.1</v>
      </c>
      <c r="G171" s="973">
        <f t="shared" si="2"/>
        <v>10919.268</v>
      </c>
    </row>
    <row r="172" spans="1:7" s="969" customFormat="1" ht="12.75" customHeight="1" x14ac:dyDescent="0.2">
      <c r="A172" s="972" t="s">
        <v>2430</v>
      </c>
      <c r="B172" s="973">
        <v>7274.4000000000005</v>
      </c>
      <c r="C172" s="973">
        <v>7274.4040000000005</v>
      </c>
      <c r="D172" s="973">
        <v>231.07</v>
      </c>
      <c r="E172" s="973">
        <v>221.40400000000002</v>
      </c>
      <c r="F172" s="973">
        <f t="shared" si="2"/>
        <v>7505.47</v>
      </c>
      <c r="G172" s="973">
        <f t="shared" si="2"/>
        <v>7495.8080000000009</v>
      </c>
    </row>
    <row r="173" spans="1:7" s="969" customFormat="1" ht="12.75" customHeight="1" x14ac:dyDescent="0.2">
      <c r="A173" s="972" t="s">
        <v>2431</v>
      </c>
      <c r="B173" s="973">
        <v>8161.1399999999994</v>
      </c>
      <c r="C173" s="973">
        <v>8161.14</v>
      </c>
      <c r="D173" s="973">
        <v>285.81</v>
      </c>
      <c r="E173" s="973">
        <v>271.18099999999998</v>
      </c>
      <c r="F173" s="973">
        <f t="shared" si="2"/>
        <v>8446.9499999999989</v>
      </c>
      <c r="G173" s="973">
        <f t="shared" si="2"/>
        <v>8432.3209999999999</v>
      </c>
    </row>
    <row r="174" spans="1:7" s="969" customFormat="1" ht="12.75" customHeight="1" x14ac:dyDescent="0.2">
      <c r="A174" s="972" t="s">
        <v>2432</v>
      </c>
      <c r="B174" s="973">
        <v>4655.8900000000003</v>
      </c>
      <c r="C174" s="973">
        <v>4655.884</v>
      </c>
      <c r="D174" s="973">
        <v>161.42000000000002</v>
      </c>
      <c r="E174" s="973">
        <v>157.13900000000001</v>
      </c>
      <c r="F174" s="973">
        <f t="shared" si="2"/>
        <v>4817.3100000000004</v>
      </c>
      <c r="G174" s="973">
        <f t="shared" si="2"/>
        <v>4813.0230000000001</v>
      </c>
    </row>
    <row r="175" spans="1:7" s="969" customFormat="1" ht="12.75" customHeight="1" x14ac:dyDescent="0.2">
      <c r="A175" s="972" t="s">
        <v>2433</v>
      </c>
      <c r="B175" s="973">
        <v>4933.67</v>
      </c>
      <c r="C175" s="973">
        <v>4933.6669999999995</v>
      </c>
      <c r="D175" s="973">
        <v>163.04</v>
      </c>
      <c r="E175" s="973">
        <v>153.23400000000001</v>
      </c>
      <c r="F175" s="973">
        <f t="shared" si="2"/>
        <v>5096.71</v>
      </c>
      <c r="G175" s="973">
        <f t="shared" si="2"/>
        <v>5086.9009999999998</v>
      </c>
    </row>
    <row r="176" spans="1:7" s="969" customFormat="1" ht="12.75" customHeight="1" x14ac:dyDescent="0.2">
      <c r="A176" s="972" t="s">
        <v>2434</v>
      </c>
      <c r="B176" s="973">
        <v>9453.7200000000012</v>
      </c>
      <c r="C176" s="973">
        <v>9453.7210000000014</v>
      </c>
      <c r="D176" s="973">
        <v>260.94</v>
      </c>
      <c r="E176" s="973">
        <v>247.98299999999998</v>
      </c>
      <c r="F176" s="973">
        <f t="shared" si="2"/>
        <v>9714.6600000000017</v>
      </c>
      <c r="G176" s="973">
        <f t="shared" si="2"/>
        <v>9701.7040000000015</v>
      </c>
    </row>
    <row r="177" spans="1:7" s="969" customFormat="1" ht="12.75" customHeight="1" x14ac:dyDescent="0.2">
      <c r="A177" s="972" t="s">
        <v>4469</v>
      </c>
      <c r="B177" s="973">
        <v>13808.86</v>
      </c>
      <c r="C177" s="973">
        <v>13808.864000000001</v>
      </c>
      <c r="D177" s="973">
        <v>432.32</v>
      </c>
      <c r="E177" s="973">
        <v>408.32900000000006</v>
      </c>
      <c r="F177" s="973">
        <f t="shared" si="2"/>
        <v>14241.18</v>
      </c>
      <c r="G177" s="973">
        <f t="shared" si="2"/>
        <v>14217.193000000001</v>
      </c>
    </row>
    <row r="178" spans="1:7" s="969" customFormat="1" ht="12.75" customHeight="1" x14ac:dyDescent="0.2">
      <c r="A178" s="972" t="s">
        <v>2435</v>
      </c>
      <c r="B178" s="973">
        <v>15322.880000000001</v>
      </c>
      <c r="C178" s="973">
        <v>15322.873</v>
      </c>
      <c r="D178" s="973">
        <v>515.62</v>
      </c>
      <c r="E178" s="973">
        <v>498.28000000000003</v>
      </c>
      <c r="F178" s="973">
        <f t="shared" si="2"/>
        <v>15838.500000000002</v>
      </c>
      <c r="G178" s="973">
        <f t="shared" si="2"/>
        <v>15821.153</v>
      </c>
    </row>
    <row r="179" spans="1:7" s="969" customFormat="1" ht="12.75" customHeight="1" x14ac:dyDescent="0.2">
      <c r="A179" s="972" t="s">
        <v>2436</v>
      </c>
      <c r="B179" s="973">
        <v>7335.64</v>
      </c>
      <c r="C179" s="973">
        <v>7335.6379999999999</v>
      </c>
      <c r="D179" s="973">
        <v>243.76999999999998</v>
      </c>
      <c r="E179" s="973">
        <v>224.31399999999999</v>
      </c>
      <c r="F179" s="973">
        <f t="shared" si="2"/>
        <v>7579.41</v>
      </c>
      <c r="G179" s="973">
        <f t="shared" si="2"/>
        <v>7559.9520000000002</v>
      </c>
    </row>
    <row r="180" spans="1:7" s="969" customFormat="1" ht="12.75" customHeight="1" x14ac:dyDescent="0.2">
      <c r="A180" s="972" t="s">
        <v>2437</v>
      </c>
      <c r="B180" s="973">
        <v>8500.7100000000009</v>
      </c>
      <c r="C180" s="973">
        <v>8500.7150000000001</v>
      </c>
      <c r="D180" s="973">
        <v>265.3</v>
      </c>
      <c r="E180" s="973">
        <v>256.27799999999996</v>
      </c>
      <c r="F180" s="973">
        <f t="shared" si="2"/>
        <v>8766.01</v>
      </c>
      <c r="G180" s="973">
        <f t="shared" si="2"/>
        <v>8756.9930000000004</v>
      </c>
    </row>
    <row r="181" spans="1:7" s="969" customFormat="1" ht="12.75" customHeight="1" x14ac:dyDescent="0.2">
      <c r="A181" s="972" t="s">
        <v>2438</v>
      </c>
      <c r="B181" s="973">
        <v>13121.35</v>
      </c>
      <c r="C181" s="973">
        <v>13121.346</v>
      </c>
      <c r="D181" s="973">
        <v>453.25</v>
      </c>
      <c r="E181" s="973">
        <v>432.35600000000005</v>
      </c>
      <c r="F181" s="973">
        <f t="shared" si="2"/>
        <v>13574.6</v>
      </c>
      <c r="G181" s="973">
        <f t="shared" si="2"/>
        <v>13553.701999999999</v>
      </c>
    </row>
    <row r="182" spans="1:7" s="969" customFormat="1" ht="12.75" customHeight="1" x14ac:dyDescent="0.2">
      <c r="A182" s="972" t="s">
        <v>2439</v>
      </c>
      <c r="B182" s="973">
        <v>2898.06</v>
      </c>
      <c r="C182" s="973">
        <v>2898.0600000000004</v>
      </c>
      <c r="D182" s="973">
        <v>102.23</v>
      </c>
      <c r="E182" s="973">
        <v>96.5</v>
      </c>
      <c r="F182" s="973">
        <f t="shared" si="2"/>
        <v>3000.29</v>
      </c>
      <c r="G182" s="973">
        <f t="shared" si="2"/>
        <v>2994.5600000000004</v>
      </c>
    </row>
    <row r="183" spans="1:7" s="969" customFormat="1" ht="12.75" customHeight="1" x14ac:dyDescent="0.2">
      <c r="A183" s="972" t="s">
        <v>2440</v>
      </c>
      <c r="B183" s="973">
        <v>3726.84</v>
      </c>
      <c r="C183" s="973">
        <v>3726.8429999999998</v>
      </c>
      <c r="D183" s="973">
        <v>135.06</v>
      </c>
      <c r="E183" s="973">
        <v>129.18700000000001</v>
      </c>
      <c r="F183" s="973">
        <f t="shared" si="2"/>
        <v>3861.9</v>
      </c>
      <c r="G183" s="973">
        <f t="shared" si="2"/>
        <v>3856.0299999999997</v>
      </c>
    </row>
    <row r="184" spans="1:7" s="969" customFormat="1" ht="12.75" customHeight="1" x14ac:dyDescent="0.2">
      <c r="A184" s="972" t="s">
        <v>2441</v>
      </c>
      <c r="B184" s="973">
        <v>948.89</v>
      </c>
      <c r="C184" s="973">
        <v>948.88200000000006</v>
      </c>
      <c r="D184" s="973">
        <v>27.509999999999998</v>
      </c>
      <c r="E184" s="973">
        <v>26.260999999999999</v>
      </c>
      <c r="F184" s="973">
        <f t="shared" si="2"/>
        <v>976.4</v>
      </c>
      <c r="G184" s="973">
        <f t="shared" si="2"/>
        <v>975.14300000000003</v>
      </c>
    </row>
    <row r="185" spans="1:7" s="969" customFormat="1" ht="12.75" customHeight="1" x14ac:dyDescent="0.2">
      <c r="A185" s="972" t="s">
        <v>2442</v>
      </c>
      <c r="B185" s="973">
        <v>2921.79</v>
      </c>
      <c r="C185" s="973">
        <v>2921.7860000000001</v>
      </c>
      <c r="D185" s="973">
        <v>100.52000000000001</v>
      </c>
      <c r="E185" s="973">
        <v>95.119</v>
      </c>
      <c r="F185" s="973">
        <f t="shared" si="2"/>
        <v>3022.31</v>
      </c>
      <c r="G185" s="973">
        <f t="shared" si="2"/>
        <v>3016.9050000000002</v>
      </c>
    </row>
    <row r="186" spans="1:7" s="969" customFormat="1" ht="12.75" customHeight="1" x14ac:dyDescent="0.2">
      <c r="A186" s="972" t="s">
        <v>2443</v>
      </c>
      <c r="B186" s="973">
        <v>9734.66</v>
      </c>
      <c r="C186" s="973">
        <v>9734.66</v>
      </c>
      <c r="D186" s="973">
        <v>332.73</v>
      </c>
      <c r="E186" s="973">
        <v>307.27199999999999</v>
      </c>
      <c r="F186" s="973">
        <f t="shared" si="2"/>
        <v>10067.39</v>
      </c>
      <c r="G186" s="973">
        <f t="shared" si="2"/>
        <v>10041.932000000001</v>
      </c>
    </row>
    <row r="187" spans="1:7" s="969" customFormat="1" ht="12.75" customHeight="1" x14ac:dyDescent="0.2">
      <c r="A187" s="972" t="s">
        <v>2444</v>
      </c>
      <c r="B187" s="973">
        <v>11738.14</v>
      </c>
      <c r="C187" s="973">
        <v>11738.142</v>
      </c>
      <c r="D187" s="973">
        <v>394.31</v>
      </c>
      <c r="E187" s="973">
        <v>380.37099999999998</v>
      </c>
      <c r="F187" s="973">
        <f t="shared" si="2"/>
        <v>12132.449999999999</v>
      </c>
      <c r="G187" s="973">
        <f t="shared" si="2"/>
        <v>12118.512999999999</v>
      </c>
    </row>
    <row r="188" spans="1:7" s="969" customFormat="1" ht="12.75" customHeight="1" x14ac:dyDescent="0.2">
      <c r="A188" s="972" t="s">
        <v>2445</v>
      </c>
      <c r="B188" s="973">
        <v>9779.61</v>
      </c>
      <c r="C188" s="973">
        <v>9779.61</v>
      </c>
      <c r="D188" s="973">
        <v>338.4</v>
      </c>
      <c r="E188" s="973">
        <v>309.39299999999997</v>
      </c>
      <c r="F188" s="973">
        <f t="shared" si="2"/>
        <v>10118.01</v>
      </c>
      <c r="G188" s="973">
        <f t="shared" si="2"/>
        <v>10089.003000000001</v>
      </c>
    </row>
    <row r="189" spans="1:7" s="969" customFormat="1" ht="12.75" customHeight="1" x14ac:dyDescent="0.2">
      <c r="A189" s="972" t="s">
        <v>2446</v>
      </c>
      <c r="B189" s="973">
        <v>12575.51</v>
      </c>
      <c r="C189" s="973">
        <v>12575.505999999999</v>
      </c>
      <c r="D189" s="973">
        <v>376.8</v>
      </c>
      <c r="E189" s="973">
        <v>351.88799999999998</v>
      </c>
      <c r="F189" s="973">
        <f t="shared" si="2"/>
        <v>12952.31</v>
      </c>
      <c r="G189" s="973">
        <f t="shared" si="2"/>
        <v>12927.394</v>
      </c>
    </row>
    <row r="190" spans="1:7" s="969" customFormat="1" ht="12.75" customHeight="1" x14ac:dyDescent="0.2">
      <c r="A190" s="972" t="s">
        <v>2447</v>
      </c>
      <c r="B190" s="973">
        <v>1109.71</v>
      </c>
      <c r="C190" s="973">
        <v>1109.7139999999999</v>
      </c>
      <c r="D190" s="973">
        <v>33.69</v>
      </c>
      <c r="E190" s="973">
        <v>32.558999999999997</v>
      </c>
      <c r="F190" s="973">
        <f t="shared" si="2"/>
        <v>1143.4000000000001</v>
      </c>
      <c r="G190" s="973">
        <f t="shared" si="2"/>
        <v>1142.2729999999999</v>
      </c>
    </row>
    <row r="191" spans="1:7" s="969" customFormat="1" ht="12.75" customHeight="1" x14ac:dyDescent="0.2">
      <c r="A191" s="972" t="s">
        <v>2448</v>
      </c>
      <c r="B191" s="973">
        <v>5968.33</v>
      </c>
      <c r="C191" s="973">
        <v>5968.3310000000001</v>
      </c>
      <c r="D191" s="973">
        <v>567.59</v>
      </c>
      <c r="E191" s="973">
        <v>547.92000000000007</v>
      </c>
      <c r="F191" s="973">
        <f t="shared" si="2"/>
        <v>6535.92</v>
      </c>
      <c r="G191" s="973">
        <f t="shared" si="2"/>
        <v>6516.2510000000002</v>
      </c>
    </row>
    <row r="192" spans="1:7" s="969" customFormat="1" ht="12.75" customHeight="1" x14ac:dyDescent="0.2">
      <c r="A192" s="972" t="s">
        <v>2449</v>
      </c>
      <c r="B192" s="973">
        <v>7337.71</v>
      </c>
      <c r="C192" s="973">
        <v>7337.7049999999999</v>
      </c>
      <c r="D192" s="973">
        <v>358.26</v>
      </c>
      <c r="E192" s="973">
        <v>350.18700000000001</v>
      </c>
      <c r="F192" s="973">
        <f t="shared" si="2"/>
        <v>7695.97</v>
      </c>
      <c r="G192" s="973">
        <f t="shared" si="2"/>
        <v>7687.8919999999998</v>
      </c>
    </row>
    <row r="193" spans="1:7" s="969" customFormat="1" ht="12.75" customHeight="1" x14ac:dyDescent="0.2">
      <c r="A193" s="972" t="s">
        <v>2450</v>
      </c>
      <c r="B193" s="973">
        <v>6740.54</v>
      </c>
      <c r="C193" s="973">
        <v>6740.5439999999999</v>
      </c>
      <c r="D193" s="973">
        <v>412.66</v>
      </c>
      <c r="E193" s="973">
        <v>400.48099999999999</v>
      </c>
      <c r="F193" s="973">
        <f t="shared" si="2"/>
        <v>7153.2</v>
      </c>
      <c r="G193" s="973">
        <f t="shared" si="2"/>
        <v>7141.0249999999996</v>
      </c>
    </row>
    <row r="194" spans="1:7" s="969" customFormat="1" ht="12.75" customHeight="1" x14ac:dyDescent="0.2">
      <c r="A194" s="972" t="s">
        <v>2451</v>
      </c>
      <c r="B194" s="973">
        <v>8783.18</v>
      </c>
      <c r="C194" s="973">
        <v>8783.1810000000005</v>
      </c>
      <c r="D194" s="973">
        <v>333.23</v>
      </c>
      <c r="E194" s="973">
        <v>323.47899999999998</v>
      </c>
      <c r="F194" s="973">
        <f t="shared" si="2"/>
        <v>9116.41</v>
      </c>
      <c r="G194" s="973">
        <f t="shared" si="2"/>
        <v>9106.66</v>
      </c>
    </row>
    <row r="195" spans="1:7" s="969" customFormat="1" ht="12.75" customHeight="1" x14ac:dyDescent="0.2">
      <c r="A195" s="972" t="s">
        <v>2452</v>
      </c>
      <c r="B195" s="973">
        <v>4215.6099999999997</v>
      </c>
      <c r="C195" s="973">
        <v>4215.6049999999996</v>
      </c>
      <c r="D195" s="973">
        <v>124.16999999999999</v>
      </c>
      <c r="E195" s="973">
        <v>118.10599999999999</v>
      </c>
      <c r="F195" s="973">
        <f t="shared" si="2"/>
        <v>4339.78</v>
      </c>
      <c r="G195" s="973">
        <f t="shared" si="2"/>
        <v>4333.7109999999993</v>
      </c>
    </row>
    <row r="196" spans="1:7" s="969" customFormat="1" ht="12.75" customHeight="1" x14ac:dyDescent="0.2">
      <c r="A196" s="972" t="s">
        <v>2453</v>
      </c>
      <c r="B196" s="973">
        <v>5423.18</v>
      </c>
      <c r="C196" s="973">
        <v>5423.1769999999997</v>
      </c>
      <c r="D196" s="973">
        <v>162.71</v>
      </c>
      <c r="E196" s="973">
        <v>150.88200000000001</v>
      </c>
      <c r="F196" s="973">
        <f t="shared" si="2"/>
        <v>5585.89</v>
      </c>
      <c r="G196" s="973">
        <f t="shared" si="2"/>
        <v>5574.0589999999993</v>
      </c>
    </row>
    <row r="197" spans="1:7" s="969" customFormat="1" ht="12.75" customHeight="1" x14ac:dyDescent="0.2">
      <c r="A197" s="972" t="s">
        <v>2454</v>
      </c>
      <c r="B197" s="973">
        <v>13039.77</v>
      </c>
      <c r="C197" s="973">
        <v>13039.77</v>
      </c>
      <c r="D197" s="973">
        <v>444.29</v>
      </c>
      <c r="E197" s="973">
        <v>407.57900000000001</v>
      </c>
      <c r="F197" s="973">
        <f t="shared" si="2"/>
        <v>13484.060000000001</v>
      </c>
      <c r="G197" s="973">
        <f t="shared" si="2"/>
        <v>13447.349</v>
      </c>
    </row>
    <row r="198" spans="1:7" s="969" customFormat="1" ht="12.75" customHeight="1" x14ac:dyDescent="0.2">
      <c r="A198" s="972" t="s">
        <v>2455</v>
      </c>
      <c r="B198" s="973">
        <v>3301.27</v>
      </c>
      <c r="C198" s="973">
        <v>3301.268</v>
      </c>
      <c r="D198" s="973">
        <v>97.24</v>
      </c>
      <c r="E198" s="973">
        <v>91.207999999999998</v>
      </c>
      <c r="F198" s="973">
        <f t="shared" si="2"/>
        <v>3398.5099999999998</v>
      </c>
      <c r="G198" s="973">
        <f t="shared" si="2"/>
        <v>3392.4760000000001</v>
      </c>
    </row>
    <row r="199" spans="1:7" s="969" customFormat="1" ht="12.75" customHeight="1" x14ac:dyDescent="0.2">
      <c r="A199" s="972" t="s">
        <v>2456</v>
      </c>
      <c r="B199" s="973">
        <v>1273.98</v>
      </c>
      <c r="C199" s="973">
        <v>1273.9820000000002</v>
      </c>
      <c r="D199" s="973">
        <v>41.730000000000004</v>
      </c>
      <c r="E199" s="973">
        <v>38.412999999999997</v>
      </c>
      <c r="F199" s="973">
        <f t="shared" ref="F199:G262" si="3">B199+D199</f>
        <v>1315.71</v>
      </c>
      <c r="G199" s="973">
        <f t="shared" si="3"/>
        <v>1312.3950000000002</v>
      </c>
    </row>
    <row r="200" spans="1:7" s="969" customFormat="1" ht="12.75" customHeight="1" x14ac:dyDescent="0.2">
      <c r="A200" s="972" t="s">
        <v>2457</v>
      </c>
      <c r="B200" s="973">
        <v>1435.6599999999999</v>
      </c>
      <c r="C200" s="973">
        <v>1435.6609999999998</v>
      </c>
      <c r="D200" s="973">
        <v>51.1</v>
      </c>
      <c r="E200" s="973">
        <v>40.234999999999999</v>
      </c>
      <c r="F200" s="973">
        <f t="shared" si="3"/>
        <v>1486.7599999999998</v>
      </c>
      <c r="G200" s="973">
        <f t="shared" si="3"/>
        <v>1475.8959999999997</v>
      </c>
    </row>
    <row r="201" spans="1:7" s="969" customFormat="1" ht="12.75" customHeight="1" x14ac:dyDescent="0.2">
      <c r="A201" s="972" t="s">
        <v>2458</v>
      </c>
      <c r="B201" s="973">
        <v>5641.59</v>
      </c>
      <c r="C201" s="973">
        <v>5641.5830000000005</v>
      </c>
      <c r="D201" s="973">
        <v>154.24</v>
      </c>
      <c r="E201" s="973">
        <v>143.422</v>
      </c>
      <c r="F201" s="973">
        <f t="shared" si="3"/>
        <v>5795.83</v>
      </c>
      <c r="G201" s="973">
        <f t="shared" si="3"/>
        <v>5785.0050000000001</v>
      </c>
    </row>
    <row r="202" spans="1:7" s="969" customFormat="1" ht="12.75" customHeight="1" x14ac:dyDescent="0.2">
      <c r="A202" s="972" t="s">
        <v>2459</v>
      </c>
      <c r="B202" s="973">
        <v>4126.1899999999996</v>
      </c>
      <c r="C202" s="973">
        <v>4126.1850000000004</v>
      </c>
      <c r="D202" s="973">
        <v>184.26</v>
      </c>
      <c r="E202" s="973">
        <v>170.41000000000003</v>
      </c>
      <c r="F202" s="973">
        <f t="shared" si="3"/>
        <v>4310.45</v>
      </c>
      <c r="G202" s="973">
        <f t="shared" si="3"/>
        <v>4296.5950000000003</v>
      </c>
    </row>
    <row r="203" spans="1:7" s="969" customFormat="1" ht="12.75" customHeight="1" x14ac:dyDescent="0.2">
      <c r="A203" s="972" t="s">
        <v>2460</v>
      </c>
      <c r="B203" s="973">
        <v>13954.54</v>
      </c>
      <c r="C203" s="973">
        <v>13954.540999999999</v>
      </c>
      <c r="D203" s="973">
        <v>392.35</v>
      </c>
      <c r="E203" s="973">
        <v>366.30600000000004</v>
      </c>
      <c r="F203" s="973">
        <f t="shared" si="3"/>
        <v>14346.890000000001</v>
      </c>
      <c r="G203" s="973">
        <f t="shared" si="3"/>
        <v>14320.847</v>
      </c>
    </row>
    <row r="204" spans="1:7" s="969" customFormat="1" ht="12.75" customHeight="1" x14ac:dyDescent="0.2">
      <c r="A204" s="972" t="s">
        <v>2461</v>
      </c>
      <c r="B204" s="973">
        <v>8290.52</v>
      </c>
      <c r="C204" s="973">
        <v>8290.5190000000002</v>
      </c>
      <c r="D204" s="973">
        <v>277.24</v>
      </c>
      <c r="E204" s="973">
        <v>251.203</v>
      </c>
      <c r="F204" s="973">
        <f t="shared" si="3"/>
        <v>8567.76</v>
      </c>
      <c r="G204" s="973">
        <f t="shared" si="3"/>
        <v>8541.7219999999998</v>
      </c>
    </row>
    <row r="205" spans="1:7" s="969" customFormat="1" ht="12.75" customHeight="1" x14ac:dyDescent="0.2">
      <c r="A205" s="972" t="s">
        <v>2462</v>
      </c>
      <c r="B205" s="973">
        <v>9028.4500000000007</v>
      </c>
      <c r="C205" s="973">
        <v>9028.4490000000005</v>
      </c>
      <c r="D205" s="973">
        <v>283.95000000000005</v>
      </c>
      <c r="E205" s="973">
        <v>270.76657999999998</v>
      </c>
      <c r="F205" s="973">
        <f t="shared" si="3"/>
        <v>9312.4000000000015</v>
      </c>
      <c r="G205" s="973">
        <f t="shared" si="3"/>
        <v>9299.21558</v>
      </c>
    </row>
    <row r="206" spans="1:7" s="969" customFormat="1" ht="12.75" customHeight="1" x14ac:dyDescent="0.2">
      <c r="A206" s="972" t="s">
        <v>2463</v>
      </c>
      <c r="B206" s="973">
        <v>1436.8</v>
      </c>
      <c r="C206" s="973">
        <v>1436.7950000000001</v>
      </c>
      <c r="D206" s="973">
        <v>53.989999999999995</v>
      </c>
      <c r="E206" s="973">
        <v>50.756999999999998</v>
      </c>
      <c r="F206" s="973">
        <f t="shared" si="3"/>
        <v>1490.79</v>
      </c>
      <c r="G206" s="973">
        <f t="shared" si="3"/>
        <v>1487.5520000000001</v>
      </c>
    </row>
    <row r="207" spans="1:7" s="969" customFormat="1" ht="12.75" customHeight="1" x14ac:dyDescent="0.2">
      <c r="A207" s="972" t="s">
        <v>2464</v>
      </c>
      <c r="B207" s="973">
        <v>2906.6099999999997</v>
      </c>
      <c r="C207" s="973">
        <v>2906.6099999999997</v>
      </c>
      <c r="D207" s="973">
        <v>71.8</v>
      </c>
      <c r="E207" s="973">
        <v>68.984000000000009</v>
      </c>
      <c r="F207" s="973">
        <f t="shared" si="3"/>
        <v>2978.41</v>
      </c>
      <c r="G207" s="973">
        <f t="shared" si="3"/>
        <v>2975.5939999999996</v>
      </c>
    </row>
    <row r="208" spans="1:7" s="969" customFormat="1" ht="12.75" customHeight="1" x14ac:dyDescent="0.2">
      <c r="A208" s="972" t="s">
        <v>2465</v>
      </c>
      <c r="B208" s="973">
        <v>4527.3499999999995</v>
      </c>
      <c r="C208" s="973">
        <v>4527.3469999999998</v>
      </c>
      <c r="D208" s="973">
        <v>134.94999999999999</v>
      </c>
      <c r="E208" s="973">
        <v>127.14100000000001</v>
      </c>
      <c r="F208" s="973">
        <f t="shared" si="3"/>
        <v>4662.2999999999993</v>
      </c>
      <c r="G208" s="973">
        <f t="shared" si="3"/>
        <v>4654.4879999999994</v>
      </c>
    </row>
    <row r="209" spans="1:7" s="969" customFormat="1" ht="12.75" customHeight="1" x14ac:dyDescent="0.2">
      <c r="A209" s="972" t="s">
        <v>2466</v>
      </c>
      <c r="B209" s="973">
        <v>9249.4399999999987</v>
      </c>
      <c r="C209" s="973">
        <v>9249.4390000000003</v>
      </c>
      <c r="D209" s="973">
        <v>292.84000000000003</v>
      </c>
      <c r="E209" s="973">
        <v>279.50500000000005</v>
      </c>
      <c r="F209" s="973">
        <f t="shared" si="3"/>
        <v>9542.2799999999988</v>
      </c>
      <c r="G209" s="973">
        <f t="shared" si="3"/>
        <v>9528.9439999999995</v>
      </c>
    </row>
    <row r="210" spans="1:7" s="969" customFormat="1" ht="12.75" customHeight="1" x14ac:dyDescent="0.2">
      <c r="A210" s="972" t="s">
        <v>2467</v>
      </c>
      <c r="B210" s="973">
        <v>13776.9</v>
      </c>
      <c r="C210" s="973">
        <v>13776.898000000001</v>
      </c>
      <c r="D210" s="973">
        <v>501.01</v>
      </c>
      <c r="E210" s="973">
        <v>426.29699999999997</v>
      </c>
      <c r="F210" s="973">
        <f t="shared" si="3"/>
        <v>14277.91</v>
      </c>
      <c r="G210" s="973">
        <f t="shared" si="3"/>
        <v>14203.195000000002</v>
      </c>
    </row>
    <row r="211" spans="1:7" s="969" customFormat="1" ht="12.75" customHeight="1" x14ac:dyDescent="0.2">
      <c r="A211" s="972" t="s">
        <v>2468</v>
      </c>
      <c r="B211" s="973">
        <v>3740.38</v>
      </c>
      <c r="C211" s="973">
        <v>3740.3820000000001</v>
      </c>
      <c r="D211" s="973">
        <v>108.25</v>
      </c>
      <c r="E211" s="973">
        <v>100.017</v>
      </c>
      <c r="F211" s="973">
        <f t="shared" si="3"/>
        <v>3848.63</v>
      </c>
      <c r="G211" s="973">
        <f t="shared" si="3"/>
        <v>3840.3989999999999</v>
      </c>
    </row>
    <row r="212" spans="1:7" s="969" customFormat="1" ht="12.75" customHeight="1" x14ac:dyDescent="0.2">
      <c r="A212" s="972" t="s">
        <v>2469</v>
      </c>
      <c r="B212" s="973">
        <v>4666.75</v>
      </c>
      <c r="C212" s="973">
        <v>4666.7449999999999</v>
      </c>
      <c r="D212" s="973">
        <v>147.95000000000002</v>
      </c>
      <c r="E212" s="973">
        <v>130.126</v>
      </c>
      <c r="F212" s="973">
        <f t="shared" si="3"/>
        <v>4814.7</v>
      </c>
      <c r="G212" s="973">
        <f t="shared" si="3"/>
        <v>4796.8710000000001</v>
      </c>
    </row>
    <row r="213" spans="1:7" s="969" customFormat="1" ht="12.75" customHeight="1" x14ac:dyDescent="0.2">
      <c r="A213" s="972" t="s">
        <v>2470</v>
      </c>
      <c r="B213" s="973">
        <v>1657.9099999999999</v>
      </c>
      <c r="C213" s="973">
        <v>1657.9110000000001</v>
      </c>
      <c r="D213" s="973">
        <v>51.760000000000005</v>
      </c>
      <c r="E213" s="973">
        <v>47.139000000000003</v>
      </c>
      <c r="F213" s="973">
        <f t="shared" si="3"/>
        <v>1709.6699999999998</v>
      </c>
      <c r="G213" s="973">
        <f t="shared" si="3"/>
        <v>1705.05</v>
      </c>
    </row>
    <row r="214" spans="1:7" s="969" customFormat="1" ht="12.75" customHeight="1" x14ac:dyDescent="0.2">
      <c r="A214" s="972" t="s">
        <v>2471</v>
      </c>
      <c r="B214" s="973">
        <v>3652.77</v>
      </c>
      <c r="C214" s="973">
        <v>3652.7709999999997</v>
      </c>
      <c r="D214" s="973">
        <v>123.52</v>
      </c>
      <c r="E214" s="973">
        <v>117.56399999999999</v>
      </c>
      <c r="F214" s="973">
        <f t="shared" si="3"/>
        <v>3776.29</v>
      </c>
      <c r="G214" s="973">
        <f t="shared" si="3"/>
        <v>3770.3349999999996</v>
      </c>
    </row>
    <row r="215" spans="1:7" s="969" customFormat="1" ht="12.75" customHeight="1" x14ac:dyDescent="0.2">
      <c r="A215" s="972" t="s">
        <v>2472</v>
      </c>
      <c r="B215" s="973">
        <v>12256.51</v>
      </c>
      <c r="C215" s="973">
        <v>12256.51</v>
      </c>
      <c r="D215" s="973">
        <v>395.44</v>
      </c>
      <c r="E215" s="973">
        <v>367.30799999999999</v>
      </c>
      <c r="F215" s="973">
        <f t="shared" si="3"/>
        <v>12651.95</v>
      </c>
      <c r="G215" s="973">
        <f t="shared" si="3"/>
        <v>12623.817999999999</v>
      </c>
    </row>
    <row r="216" spans="1:7" s="969" customFormat="1" ht="12.75" customHeight="1" x14ac:dyDescent="0.2">
      <c r="A216" s="972" t="s">
        <v>2473</v>
      </c>
      <c r="B216" s="973">
        <v>11284.89</v>
      </c>
      <c r="C216" s="973">
        <v>11284.894</v>
      </c>
      <c r="D216" s="973">
        <v>387.16</v>
      </c>
      <c r="E216" s="973">
        <v>355.76400000000001</v>
      </c>
      <c r="F216" s="973">
        <f t="shared" si="3"/>
        <v>11672.05</v>
      </c>
      <c r="G216" s="973">
        <f t="shared" si="3"/>
        <v>11640.657999999999</v>
      </c>
    </row>
    <row r="217" spans="1:7" s="969" customFormat="1" ht="12.75" customHeight="1" x14ac:dyDescent="0.2">
      <c r="A217" s="972" t="s">
        <v>2474</v>
      </c>
      <c r="B217" s="973">
        <v>30734.25</v>
      </c>
      <c r="C217" s="973">
        <v>30734.25</v>
      </c>
      <c r="D217" s="973">
        <v>1033.1599999999999</v>
      </c>
      <c r="E217" s="973">
        <v>986.82899999999995</v>
      </c>
      <c r="F217" s="973">
        <f t="shared" si="3"/>
        <v>31767.41</v>
      </c>
      <c r="G217" s="973">
        <f t="shared" si="3"/>
        <v>31721.079000000002</v>
      </c>
    </row>
    <row r="218" spans="1:7" s="969" customFormat="1" ht="12.75" customHeight="1" x14ac:dyDescent="0.2">
      <c r="A218" s="972" t="s">
        <v>2475</v>
      </c>
      <c r="B218" s="973">
        <v>8557.31</v>
      </c>
      <c r="C218" s="973">
        <v>8557.3109999999997</v>
      </c>
      <c r="D218" s="973">
        <v>199.48</v>
      </c>
      <c r="E218" s="973">
        <v>197.00200000000001</v>
      </c>
      <c r="F218" s="973">
        <f t="shared" si="3"/>
        <v>8756.7899999999991</v>
      </c>
      <c r="G218" s="973">
        <f t="shared" si="3"/>
        <v>8754.3130000000001</v>
      </c>
    </row>
    <row r="219" spans="1:7" s="969" customFormat="1" ht="12.75" customHeight="1" x14ac:dyDescent="0.2">
      <c r="A219" s="972" t="s">
        <v>2476</v>
      </c>
      <c r="B219" s="973">
        <v>4041.41</v>
      </c>
      <c r="C219" s="973">
        <v>4041.4090000000001</v>
      </c>
      <c r="D219" s="973">
        <v>111.12</v>
      </c>
      <c r="E219" s="973">
        <v>105.36000000000001</v>
      </c>
      <c r="F219" s="973">
        <f t="shared" si="3"/>
        <v>4152.53</v>
      </c>
      <c r="G219" s="973">
        <f t="shared" si="3"/>
        <v>4146.7690000000002</v>
      </c>
    </row>
    <row r="220" spans="1:7" s="969" customFormat="1" ht="12.75" customHeight="1" x14ac:dyDescent="0.2">
      <c r="A220" s="972" t="s">
        <v>2477</v>
      </c>
      <c r="B220" s="973">
        <v>960.17</v>
      </c>
      <c r="C220" s="973">
        <v>960.17200000000003</v>
      </c>
      <c r="D220" s="973">
        <v>28.35</v>
      </c>
      <c r="E220" s="973">
        <v>27.654</v>
      </c>
      <c r="F220" s="973">
        <f t="shared" si="3"/>
        <v>988.52</v>
      </c>
      <c r="G220" s="973">
        <f t="shared" si="3"/>
        <v>987.82600000000002</v>
      </c>
    </row>
    <row r="221" spans="1:7" s="969" customFormat="1" ht="12.75" customHeight="1" x14ac:dyDescent="0.2">
      <c r="A221" s="972" t="s">
        <v>2478</v>
      </c>
      <c r="B221" s="973">
        <v>5629.8</v>
      </c>
      <c r="C221" s="973">
        <v>5629.799</v>
      </c>
      <c r="D221" s="973">
        <v>303.71000000000004</v>
      </c>
      <c r="E221" s="973">
        <v>286.815</v>
      </c>
      <c r="F221" s="973">
        <f t="shared" si="3"/>
        <v>5933.51</v>
      </c>
      <c r="G221" s="973">
        <f t="shared" si="3"/>
        <v>5916.6139999999996</v>
      </c>
    </row>
    <row r="222" spans="1:7" s="969" customFormat="1" ht="12.75" customHeight="1" x14ac:dyDescent="0.2">
      <c r="A222" s="972" t="s">
        <v>2479</v>
      </c>
      <c r="B222" s="973">
        <v>8739.99</v>
      </c>
      <c r="C222" s="973">
        <v>8739.9869999999992</v>
      </c>
      <c r="D222" s="973">
        <v>444.61</v>
      </c>
      <c r="E222" s="973">
        <v>424.738</v>
      </c>
      <c r="F222" s="973">
        <f t="shared" si="3"/>
        <v>9184.6</v>
      </c>
      <c r="G222" s="973">
        <f t="shared" si="3"/>
        <v>9164.7249999999985</v>
      </c>
    </row>
    <row r="223" spans="1:7" s="969" customFormat="1" ht="12.75" customHeight="1" x14ac:dyDescent="0.2">
      <c r="A223" s="972" t="s">
        <v>2480</v>
      </c>
      <c r="B223" s="973">
        <v>6181.87</v>
      </c>
      <c r="C223" s="973">
        <v>6181.8720000000003</v>
      </c>
      <c r="D223" s="973">
        <v>198.57</v>
      </c>
      <c r="E223" s="973">
        <v>191.953</v>
      </c>
      <c r="F223" s="973">
        <f t="shared" si="3"/>
        <v>6380.44</v>
      </c>
      <c r="G223" s="973">
        <f t="shared" si="3"/>
        <v>6373.8250000000007</v>
      </c>
    </row>
    <row r="224" spans="1:7" s="969" customFormat="1" ht="12.75" customHeight="1" x14ac:dyDescent="0.2">
      <c r="A224" s="972" t="s">
        <v>2481</v>
      </c>
      <c r="B224" s="973">
        <v>5318.14</v>
      </c>
      <c r="C224" s="973">
        <v>5318.1369999999997</v>
      </c>
      <c r="D224" s="973">
        <v>262.47999999999996</v>
      </c>
      <c r="E224" s="973">
        <v>256.79200000000003</v>
      </c>
      <c r="F224" s="973">
        <f t="shared" si="3"/>
        <v>5580.62</v>
      </c>
      <c r="G224" s="973">
        <f t="shared" si="3"/>
        <v>5574.9290000000001</v>
      </c>
    </row>
    <row r="225" spans="1:7" s="969" customFormat="1" ht="12.75" customHeight="1" x14ac:dyDescent="0.2">
      <c r="A225" s="972" t="s">
        <v>4470</v>
      </c>
      <c r="B225" s="973">
        <v>2293.7600000000002</v>
      </c>
      <c r="C225" s="973">
        <v>2293.7640000000001</v>
      </c>
      <c r="D225" s="973">
        <v>59.45</v>
      </c>
      <c r="E225" s="973">
        <v>58.835000000000001</v>
      </c>
      <c r="F225" s="973">
        <f t="shared" si="3"/>
        <v>2353.21</v>
      </c>
      <c r="G225" s="973">
        <f t="shared" si="3"/>
        <v>2352.5990000000002</v>
      </c>
    </row>
    <row r="226" spans="1:7" s="969" customFormat="1" ht="12.75" customHeight="1" x14ac:dyDescent="0.2">
      <c r="A226" s="972" t="s">
        <v>2482</v>
      </c>
      <c r="B226" s="973">
        <v>6244.77</v>
      </c>
      <c r="C226" s="973">
        <v>6244.7659999999996</v>
      </c>
      <c r="D226" s="973">
        <v>633.49</v>
      </c>
      <c r="E226" s="973">
        <v>629.21500000000003</v>
      </c>
      <c r="F226" s="973">
        <f t="shared" si="3"/>
        <v>6878.26</v>
      </c>
      <c r="G226" s="973">
        <f t="shared" si="3"/>
        <v>6873.9809999999998</v>
      </c>
    </row>
    <row r="227" spans="1:7" s="969" customFormat="1" ht="12.75" customHeight="1" x14ac:dyDescent="0.2">
      <c r="A227" s="972" t="s">
        <v>2483</v>
      </c>
      <c r="B227" s="973">
        <v>7719.15</v>
      </c>
      <c r="C227" s="973">
        <v>7719.1469999999999</v>
      </c>
      <c r="D227" s="973">
        <v>228.16</v>
      </c>
      <c r="E227" s="973">
        <v>225.81200000000001</v>
      </c>
      <c r="F227" s="973">
        <f t="shared" si="3"/>
        <v>7947.3099999999995</v>
      </c>
      <c r="G227" s="973">
        <f t="shared" si="3"/>
        <v>7944.9589999999998</v>
      </c>
    </row>
    <row r="228" spans="1:7" s="969" customFormat="1" ht="12.75" customHeight="1" x14ac:dyDescent="0.2">
      <c r="A228" s="972" t="s">
        <v>2484</v>
      </c>
      <c r="B228" s="973">
        <v>2604.16</v>
      </c>
      <c r="C228" s="973">
        <v>2604.1550000000002</v>
      </c>
      <c r="D228" s="973">
        <v>72.25</v>
      </c>
      <c r="E228" s="973">
        <v>70.983999999999995</v>
      </c>
      <c r="F228" s="973">
        <f t="shared" si="3"/>
        <v>2676.41</v>
      </c>
      <c r="G228" s="973">
        <f t="shared" si="3"/>
        <v>2675.1390000000001</v>
      </c>
    </row>
    <row r="229" spans="1:7" s="969" customFormat="1" ht="12.75" customHeight="1" x14ac:dyDescent="0.2">
      <c r="A229" s="972" t="s">
        <v>2485</v>
      </c>
      <c r="B229" s="973">
        <v>2603.71</v>
      </c>
      <c r="C229" s="973">
        <v>2603.7049999999999</v>
      </c>
      <c r="D229" s="973">
        <v>76.02</v>
      </c>
      <c r="E229" s="973">
        <v>76.012</v>
      </c>
      <c r="F229" s="973">
        <f t="shared" si="3"/>
        <v>2679.73</v>
      </c>
      <c r="G229" s="973">
        <f t="shared" si="3"/>
        <v>2679.7170000000001</v>
      </c>
    </row>
    <row r="230" spans="1:7" s="969" customFormat="1" ht="12.75" customHeight="1" x14ac:dyDescent="0.2">
      <c r="A230" s="972" t="s">
        <v>2486</v>
      </c>
      <c r="B230" s="973">
        <v>8081.22</v>
      </c>
      <c r="C230" s="973">
        <v>8081.2160000000003</v>
      </c>
      <c r="D230" s="973">
        <v>345.51</v>
      </c>
      <c r="E230" s="973">
        <v>344.81299999999999</v>
      </c>
      <c r="F230" s="973">
        <f t="shared" si="3"/>
        <v>8426.73</v>
      </c>
      <c r="G230" s="973">
        <f t="shared" si="3"/>
        <v>8426.0290000000005</v>
      </c>
    </row>
    <row r="231" spans="1:7" s="969" customFormat="1" ht="12.75" customHeight="1" x14ac:dyDescent="0.2">
      <c r="A231" s="972" t="s">
        <v>2487</v>
      </c>
      <c r="B231" s="973">
        <v>2994.14</v>
      </c>
      <c r="C231" s="973">
        <v>2994.1350000000002</v>
      </c>
      <c r="D231" s="973">
        <v>160.77000000000001</v>
      </c>
      <c r="E231" s="973">
        <v>148.691</v>
      </c>
      <c r="F231" s="973">
        <f t="shared" si="3"/>
        <v>3154.91</v>
      </c>
      <c r="G231" s="973">
        <f t="shared" si="3"/>
        <v>3142.826</v>
      </c>
    </row>
    <row r="232" spans="1:7" s="969" customFormat="1" ht="12.75" customHeight="1" x14ac:dyDescent="0.2">
      <c r="A232" s="972" t="s">
        <v>2488</v>
      </c>
      <c r="B232" s="973">
        <v>2655.62</v>
      </c>
      <c r="C232" s="973">
        <v>2655.6179999999999</v>
      </c>
      <c r="D232" s="973">
        <v>166.38</v>
      </c>
      <c r="E232" s="973">
        <v>151.05799999999999</v>
      </c>
      <c r="F232" s="973">
        <f t="shared" si="3"/>
        <v>2822</v>
      </c>
      <c r="G232" s="973">
        <f t="shared" si="3"/>
        <v>2806.6759999999999</v>
      </c>
    </row>
    <row r="233" spans="1:7" s="969" customFormat="1" ht="12.75" customHeight="1" x14ac:dyDescent="0.2">
      <c r="A233" s="972" t="s">
        <v>2489</v>
      </c>
      <c r="B233" s="973">
        <v>2211.71</v>
      </c>
      <c r="C233" s="973">
        <v>2211.7089999999998</v>
      </c>
      <c r="D233" s="973">
        <v>129.05000000000001</v>
      </c>
      <c r="E233" s="973">
        <v>117.023</v>
      </c>
      <c r="F233" s="973">
        <f t="shared" si="3"/>
        <v>2340.7600000000002</v>
      </c>
      <c r="G233" s="973">
        <f t="shared" si="3"/>
        <v>2328.732</v>
      </c>
    </row>
    <row r="234" spans="1:7" s="969" customFormat="1" ht="12.75" customHeight="1" x14ac:dyDescent="0.2">
      <c r="A234" s="972" t="s">
        <v>2490</v>
      </c>
      <c r="B234" s="973">
        <v>2892.37</v>
      </c>
      <c r="C234" s="973">
        <v>2892.37</v>
      </c>
      <c r="D234" s="973">
        <v>169.12</v>
      </c>
      <c r="E234" s="973">
        <v>154.84799999999998</v>
      </c>
      <c r="F234" s="973">
        <f t="shared" si="3"/>
        <v>3061.49</v>
      </c>
      <c r="G234" s="973">
        <f t="shared" si="3"/>
        <v>3047.2179999999998</v>
      </c>
    </row>
    <row r="235" spans="1:7" s="969" customFormat="1" ht="12.75" customHeight="1" x14ac:dyDescent="0.2">
      <c r="A235" s="972" t="s">
        <v>2491</v>
      </c>
      <c r="B235" s="973">
        <v>2695.27</v>
      </c>
      <c r="C235" s="973">
        <v>2695.2710000000002</v>
      </c>
      <c r="D235" s="973">
        <v>161.06</v>
      </c>
      <c r="E235" s="973">
        <v>141.89099999999999</v>
      </c>
      <c r="F235" s="973">
        <f t="shared" si="3"/>
        <v>2856.33</v>
      </c>
      <c r="G235" s="973">
        <f t="shared" si="3"/>
        <v>2837.1620000000003</v>
      </c>
    </row>
    <row r="236" spans="1:7" s="969" customFormat="1" ht="12.75" customHeight="1" x14ac:dyDescent="0.2">
      <c r="A236" s="972" t="s">
        <v>4471</v>
      </c>
      <c r="B236" s="973">
        <v>10632.91</v>
      </c>
      <c r="C236" s="973">
        <v>10632.9</v>
      </c>
      <c r="D236" s="973">
        <v>269.12</v>
      </c>
      <c r="E236" s="973">
        <v>267.79499999999996</v>
      </c>
      <c r="F236" s="973">
        <f t="shared" si="3"/>
        <v>10902.03</v>
      </c>
      <c r="G236" s="973">
        <f t="shared" si="3"/>
        <v>10900.695</v>
      </c>
    </row>
    <row r="237" spans="1:7" s="969" customFormat="1" ht="12.75" customHeight="1" x14ac:dyDescent="0.2">
      <c r="A237" s="972" t="s">
        <v>2492</v>
      </c>
      <c r="B237" s="973">
        <v>30119.83</v>
      </c>
      <c r="C237" s="973">
        <v>30119.833999999999</v>
      </c>
      <c r="D237" s="973">
        <v>847.83</v>
      </c>
      <c r="E237" s="973">
        <v>819.99</v>
      </c>
      <c r="F237" s="973">
        <f t="shared" si="3"/>
        <v>30967.660000000003</v>
      </c>
      <c r="G237" s="973">
        <f t="shared" si="3"/>
        <v>30939.824000000001</v>
      </c>
    </row>
    <row r="238" spans="1:7" s="969" customFormat="1" ht="12.75" customHeight="1" x14ac:dyDescent="0.2">
      <c r="A238" s="972" t="s">
        <v>2493</v>
      </c>
      <c r="B238" s="973">
        <v>37265.1</v>
      </c>
      <c r="C238" s="973">
        <v>37265.095000000001</v>
      </c>
      <c r="D238" s="973">
        <v>1230.4000000000001</v>
      </c>
      <c r="E238" s="973">
        <v>1181.279</v>
      </c>
      <c r="F238" s="973">
        <f t="shared" si="3"/>
        <v>38495.5</v>
      </c>
      <c r="G238" s="973">
        <f t="shared" si="3"/>
        <v>38446.374000000003</v>
      </c>
    </row>
    <row r="239" spans="1:7" s="969" customFormat="1" ht="12.75" customHeight="1" x14ac:dyDescent="0.2">
      <c r="A239" s="972" t="s">
        <v>2494</v>
      </c>
      <c r="B239" s="973">
        <v>16476.64</v>
      </c>
      <c r="C239" s="973">
        <v>16476.64</v>
      </c>
      <c r="D239" s="973">
        <v>461.4</v>
      </c>
      <c r="E239" s="973">
        <v>440.20000000000005</v>
      </c>
      <c r="F239" s="973">
        <f t="shared" si="3"/>
        <v>16938.04</v>
      </c>
      <c r="G239" s="973">
        <f t="shared" si="3"/>
        <v>16916.84</v>
      </c>
    </row>
    <row r="240" spans="1:7" s="969" customFormat="1" ht="12.75" customHeight="1" x14ac:dyDescent="0.2">
      <c r="A240" s="972" t="s">
        <v>2495</v>
      </c>
      <c r="B240" s="973">
        <v>3245.51</v>
      </c>
      <c r="C240" s="973">
        <v>3216.5539999999996</v>
      </c>
      <c r="D240" s="973">
        <v>99.38</v>
      </c>
      <c r="E240" s="973">
        <v>87.491</v>
      </c>
      <c r="F240" s="973">
        <f t="shared" si="3"/>
        <v>3344.8900000000003</v>
      </c>
      <c r="G240" s="973">
        <f t="shared" si="3"/>
        <v>3304.0449999999996</v>
      </c>
    </row>
    <row r="241" spans="1:7" s="969" customFormat="1" ht="12.75" customHeight="1" x14ac:dyDescent="0.2">
      <c r="A241" s="972" t="s">
        <v>2496</v>
      </c>
      <c r="B241" s="973">
        <v>26736.659999999996</v>
      </c>
      <c r="C241" s="973">
        <v>26736.656999999999</v>
      </c>
      <c r="D241" s="973">
        <v>798.04000000000008</v>
      </c>
      <c r="E241" s="973">
        <v>767.32800000000009</v>
      </c>
      <c r="F241" s="973">
        <f t="shared" si="3"/>
        <v>27534.699999999997</v>
      </c>
      <c r="G241" s="973">
        <f t="shared" si="3"/>
        <v>27503.985000000001</v>
      </c>
    </row>
    <row r="242" spans="1:7" s="969" customFormat="1" ht="12.75" customHeight="1" x14ac:dyDescent="0.2">
      <c r="A242" s="972" t="s">
        <v>2497</v>
      </c>
      <c r="B242" s="973">
        <v>10989.350000000002</v>
      </c>
      <c r="C242" s="973">
        <v>10989.344000000001</v>
      </c>
      <c r="D242" s="973">
        <v>316.75</v>
      </c>
      <c r="E242" s="973">
        <v>305.90500000000003</v>
      </c>
      <c r="F242" s="973">
        <f t="shared" si="3"/>
        <v>11306.100000000002</v>
      </c>
      <c r="G242" s="973">
        <f t="shared" si="3"/>
        <v>11295.249000000002</v>
      </c>
    </row>
    <row r="243" spans="1:7" s="969" customFormat="1" ht="12.75" customHeight="1" x14ac:dyDescent="0.2">
      <c r="A243" s="972" t="s">
        <v>2498</v>
      </c>
      <c r="B243" s="973">
        <v>2866.78</v>
      </c>
      <c r="C243" s="973">
        <v>2866.7669999999998</v>
      </c>
      <c r="D243" s="973">
        <v>72.28</v>
      </c>
      <c r="E243" s="973">
        <v>70.147000000000006</v>
      </c>
      <c r="F243" s="973">
        <f t="shared" si="3"/>
        <v>2939.0600000000004</v>
      </c>
      <c r="G243" s="973">
        <f t="shared" si="3"/>
        <v>2936.9139999999998</v>
      </c>
    </row>
    <row r="244" spans="1:7" s="969" customFormat="1" ht="12.75" customHeight="1" x14ac:dyDescent="0.2">
      <c r="A244" s="972" t="s">
        <v>2499</v>
      </c>
      <c r="B244" s="973">
        <v>5822.17</v>
      </c>
      <c r="C244" s="973">
        <v>5822.1689999999999</v>
      </c>
      <c r="D244" s="973">
        <v>146.95999999999998</v>
      </c>
      <c r="E244" s="973">
        <v>142.97700000000003</v>
      </c>
      <c r="F244" s="973">
        <f t="shared" si="3"/>
        <v>5969.13</v>
      </c>
      <c r="G244" s="973">
        <f t="shared" si="3"/>
        <v>5965.1459999999997</v>
      </c>
    </row>
    <row r="245" spans="1:7" s="969" customFormat="1" ht="12.75" customHeight="1" x14ac:dyDescent="0.2">
      <c r="A245" s="972" t="s">
        <v>2500</v>
      </c>
      <c r="B245" s="973">
        <v>1794.07</v>
      </c>
      <c r="C245" s="973">
        <v>1794.069</v>
      </c>
      <c r="D245" s="973">
        <v>56.86</v>
      </c>
      <c r="E245" s="973">
        <v>54.305</v>
      </c>
      <c r="F245" s="973">
        <f t="shared" si="3"/>
        <v>1850.9299999999998</v>
      </c>
      <c r="G245" s="973">
        <f t="shared" si="3"/>
        <v>1848.374</v>
      </c>
    </row>
    <row r="246" spans="1:7" s="969" customFormat="1" ht="12.75" customHeight="1" x14ac:dyDescent="0.2">
      <c r="A246" s="972" t="s">
        <v>2501</v>
      </c>
      <c r="B246" s="973">
        <v>32643.5</v>
      </c>
      <c r="C246" s="973">
        <v>32643.503000000001</v>
      </c>
      <c r="D246" s="973">
        <v>911.48</v>
      </c>
      <c r="E246" s="973">
        <v>856.47300000000007</v>
      </c>
      <c r="F246" s="973">
        <f t="shared" si="3"/>
        <v>33554.980000000003</v>
      </c>
      <c r="G246" s="973">
        <f t="shared" si="3"/>
        <v>33499.976000000002</v>
      </c>
    </row>
    <row r="247" spans="1:7" s="969" customFormat="1" ht="12.75" customHeight="1" x14ac:dyDescent="0.2">
      <c r="A247" s="972" t="s">
        <v>2502</v>
      </c>
      <c r="B247" s="973">
        <v>14841.59</v>
      </c>
      <c r="C247" s="973">
        <v>14841.59</v>
      </c>
      <c r="D247" s="973">
        <v>399.25</v>
      </c>
      <c r="E247" s="973">
        <v>380.62400000000002</v>
      </c>
      <c r="F247" s="973">
        <f t="shared" si="3"/>
        <v>15240.84</v>
      </c>
      <c r="G247" s="973">
        <f t="shared" si="3"/>
        <v>15222.214</v>
      </c>
    </row>
    <row r="248" spans="1:7" s="969" customFormat="1" ht="12.75" customHeight="1" x14ac:dyDescent="0.2">
      <c r="A248" s="972" t="s">
        <v>2503</v>
      </c>
      <c r="B248" s="973">
        <v>10135.040000000001</v>
      </c>
      <c r="C248" s="973">
        <v>10135.030999999999</v>
      </c>
      <c r="D248" s="973">
        <v>441.47</v>
      </c>
      <c r="E248" s="973">
        <v>396.15580000000006</v>
      </c>
      <c r="F248" s="973">
        <f t="shared" si="3"/>
        <v>10576.51</v>
      </c>
      <c r="G248" s="973">
        <f t="shared" si="3"/>
        <v>10531.186799999999</v>
      </c>
    </row>
    <row r="249" spans="1:7" s="969" customFormat="1" ht="12.75" customHeight="1" x14ac:dyDescent="0.2">
      <c r="A249" s="972" t="s">
        <v>2504</v>
      </c>
      <c r="B249" s="973">
        <v>32729.19</v>
      </c>
      <c r="C249" s="973">
        <v>32729.186000000002</v>
      </c>
      <c r="D249" s="973">
        <v>919.08999999999992</v>
      </c>
      <c r="E249" s="973">
        <v>859.49299999999994</v>
      </c>
      <c r="F249" s="973">
        <f t="shared" si="3"/>
        <v>33648.28</v>
      </c>
      <c r="G249" s="973">
        <f t="shared" si="3"/>
        <v>33588.679000000004</v>
      </c>
    </row>
    <row r="250" spans="1:7" s="969" customFormat="1" ht="12.75" customHeight="1" x14ac:dyDescent="0.2">
      <c r="A250" s="972" t="s">
        <v>2505</v>
      </c>
      <c r="B250" s="973">
        <v>18276.25</v>
      </c>
      <c r="C250" s="973">
        <v>18276.245999999999</v>
      </c>
      <c r="D250" s="973">
        <v>479.85</v>
      </c>
      <c r="E250" s="973">
        <v>469.69300000000004</v>
      </c>
      <c r="F250" s="973">
        <f t="shared" si="3"/>
        <v>18756.099999999999</v>
      </c>
      <c r="G250" s="973">
        <f t="shared" si="3"/>
        <v>18745.938999999998</v>
      </c>
    </row>
    <row r="251" spans="1:7" s="969" customFormat="1" ht="12.75" customHeight="1" x14ac:dyDescent="0.2">
      <c r="A251" s="972" t="s">
        <v>2506</v>
      </c>
      <c r="B251" s="973">
        <v>16210.73</v>
      </c>
      <c r="C251" s="973">
        <v>16210.724</v>
      </c>
      <c r="D251" s="973">
        <v>474.78999999999996</v>
      </c>
      <c r="E251" s="973">
        <v>452.78100000000001</v>
      </c>
      <c r="F251" s="973">
        <f t="shared" si="3"/>
        <v>16685.52</v>
      </c>
      <c r="G251" s="973">
        <f t="shared" si="3"/>
        <v>16663.505000000001</v>
      </c>
    </row>
    <row r="252" spans="1:7" s="969" customFormat="1" ht="12.75" customHeight="1" x14ac:dyDescent="0.2">
      <c r="A252" s="972" t="s">
        <v>2507</v>
      </c>
      <c r="B252" s="973">
        <v>26926.409999999996</v>
      </c>
      <c r="C252" s="973">
        <v>26926.398999999998</v>
      </c>
      <c r="D252" s="973">
        <v>732.94999999999993</v>
      </c>
      <c r="E252" s="973">
        <v>690.87799999999993</v>
      </c>
      <c r="F252" s="973">
        <f t="shared" si="3"/>
        <v>27659.359999999997</v>
      </c>
      <c r="G252" s="973">
        <f t="shared" si="3"/>
        <v>27617.276999999998</v>
      </c>
    </row>
    <row r="253" spans="1:7" s="969" customFormat="1" ht="12.75" customHeight="1" x14ac:dyDescent="0.2">
      <c r="A253" s="972" t="s">
        <v>2508</v>
      </c>
      <c r="B253" s="973">
        <v>4959.18</v>
      </c>
      <c r="C253" s="973">
        <v>4959.17</v>
      </c>
      <c r="D253" s="973">
        <v>130.4</v>
      </c>
      <c r="E253" s="973">
        <v>124.495</v>
      </c>
      <c r="F253" s="973">
        <f t="shared" si="3"/>
        <v>5089.58</v>
      </c>
      <c r="G253" s="973">
        <f t="shared" si="3"/>
        <v>5083.665</v>
      </c>
    </row>
    <row r="254" spans="1:7" s="969" customFormat="1" ht="12.75" customHeight="1" x14ac:dyDescent="0.2">
      <c r="A254" s="972" t="s">
        <v>2509</v>
      </c>
      <c r="B254" s="973">
        <v>5638.54</v>
      </c>
      <c r="C254" s="973">
        <v>5638.5340000000006</v>
      </c>
      <c r="D254" s="973">
        <v>183.75</v>
      </c>
      <c r="E254" s="973">
        <v>165.405</v>
      </c>
      <c r="F254" s="973">
        <f t="shared" si="3"/>
        <v>5822.29</v>
      </c>
      <c r="G254" s="973">
        <f t="shared" si="3"/>
        <v>5803.9390000000003</v>
      </c>
    </row>
    <row r="255" spans="1:7" s="969" customFormat="1" ht="12.75" customHeight="1" x14ac:dyDescent="0.2">
      <c r="A255" s="972" t="s">
        <v>2510</v>
      </c>
      <c r="B255" s="973">
        <v>4188.74</v>
      </c>
      <c r="C255" s="973">
        <v>4173.0820000000003</v>
      </c>
      <c r="D255" s="973">
        <v>136.54000000000002</v>
      </c>
      <c r="E255" s="973">
        <v>123.334</v>
      </c>
      <c r="F255" s="973">
        <f t="shared" si="3"/>
        <v>4325.28</v>
      </c>
      <c r="G255" s="973">
        <f t="shared" si="3"/>
        <v>4296.4160000000002</v>
      </c>
    </row>
    <row r="256" spans="1:7" s="969" customFormat="1" ht="12.75" customHeight="1" x14ac:dyDescent="0.2">
      <c r="A256" s="972" t="s">
        <v>2511</v>
      </c>
      <c r="B256" s="973">
        <v>6831.6</v>
      </c>
      <c r="C256" s="973">
        <v>6831.5990000000002</v>
      </c>
      <c r="D256" s="973">
        <v>184.16</v>
      </c>
      <c r="E256" s="973">
        <v>177.53299999999999</v>
      </c>
      <c r="F256" s="973">
        <f t="shared" si="3"/>
        <v>7015.76</v>
      </c>
      <c r="G256" s="973">
        <f t="shared" si="3"/>
        <v>7009.1320000000005</v>
      </c>
    </row>
    <row r="257" spans="1:7" s="969" customFormat="1" ht="12.75" customHeight="1" x14ac:dyDescent="0.2">
      <c r="A257" s="972" t="s">
        <v>2512</v>
      </c>
      <c r="B257" s="973">
        <v>4516.76</v>
      </c>
      <c r="C257" s="973">
        <v>4516.7559999999994</v>
      </c>
      <c r="D257" s="973">
        <v>127.4</v>
      </c>
      <c r="E257" s="973">
        <v>120.71000000000001</v>
      </c>
      <c r="F257" s="973">
        <f t="shared" si="3"/>
        <v>4644.16</v>
      </c>
      <c r="G257" s="973">
        <f t="shared" si="3"/>
        <v>4637.4659999999994</v>
      </c>
    </row>
    <row r="258" spans="1:7" s="969" customFormat="1" ht="12.75" customHeight="1" x14ac:dyDescent="0.2">
      <c r="A258" s="972" t="s">
        <v>2513</v>
      </c>
      <c r="B258" s="973">
        <v>12821.91</v>
      </c>
      <c r="C258" s="973">
        <v>12821.905999999999</v>
      </c>
      <c r="D258" s="973">
        <v>414.6</v>
      </c>
      <c r="E258" s="973">
        <v>402.17600000000004</v>
      </c>
      <c r="F258" s="973">
        <f t="shared" si="3"/>
        <v>13236.51</v>
      </c>
      <c r="G258" s="973">
        <f t="shared" si="3"/>
        <v>13224.081999999999</v>
      </c>
    </row>
    <row r="259" spans="1:7" s="969" customFormat="1" ht="12.75" customHeight="1" x14ac:dyDescent="0.2">
      <c r="A259" s="972" t="s">
        <v>2514</v>
      </c>
      <c r="B259" s="973">
        <v>4809.68</v>
      </c>
      <c r="C259" s="973">
        <v>4809.6779999999999</v>
      </c>
      <c r="D259" s="973">
        <v>154.1</v>
      </c>
      <c r="E259" s="973">
        <v>144.55199999999999</v>
      </c>
      <c r="F259" s="973">
        <f t="shared" si="3"/>
        <v>4963.7800000000007</v>
      </c>
      <c r="G259" s="973">
        <f t="shared" si="3"/>
        <v>4954.2299999999996</v>
      </c>
    </row>
    <row r="260" spans="1:7" s="969" customFormat="1" ht="12.75" customHeight="1" x14ac:dyDescent="0.2">
      <c r="A260" s="972" t="s">
        <v>2515</v>
      </c>
      <c r="B260" s="973">
        <v>33268.81</v>
      </c>
      <c r="C260" s="973">
        <v>33268.807999999997</v>
      </c>
      <c r="D260" s="973">
        <v>1030.48</v>
      </c>
      <c r="E260" s="973">
        <v>987.29399999999998</v>
      </c>
      <c r="F260" s="973">
        <f t="shared" si="3"/>
        <v>34299.29</v>
      </c>
      <c r="G260" s="973">
        <f t="shared" si="3"/>
        <v>34256.101999999999</v>
      </c>
    </row>
    <row r="261" spans="1:7" s="969" customFormat="1" ht="12.75" customHeight="1" x14ac:dyDescent="0.2">
      <c r="A261" s="972" t="s">
        <v>2516</v>
      </c>
      <c r="B261" s="973">
        <v>36685.480000000003</v>
      </c>
      <c r="C261" s="973">
        <v>36685.483</v>
      </c>
      <c r="D261" s="973">
        <v>1175.29</v>
      </c>
      <c r="E261" s="973">
        <v>1117.0749999999998</v>
      </c>
      <c r="F261" s="973">
        <f t="shared" si="3"/>
        <v>37860.770000000004</v>
      </c>
      <c r="G261" s="973">
        <f t="shared" si="3"/>
        <v>37802.557999999997</v>
      </c>
    </row>
    <row r="262" spans="1:7" s="969" customFormat="1" ht="12.75" customHeight="1" x14ac:dyDescent="0.2">
      <c r="A262" s="972" t="s">
        <v>2517</v>
      </c>
      <c r="B262" s="973">
        <v>25159.82</v>
      </c>
      <c r="C262" s="973">
        <v>25159.808000000001</v>
      </c>
      <c r="D262" s="973">
        <v>739.67000000000007</v>
      </c>
      <c r="E262" s="973">
        <v>726.5150000000001</v>
      </c>
      <c r="F262" s="973">
        <f t="shared" si="3"/>
        <v>25899.489999999998</v>
      </c>
      <c r="G262" s="973">
        <f t="shared" si="3"/>
        <v>25886.323</v>
      </c>
    </row>
    <row r="263" spans="1:7" s="969" customFormat="1" ht="12.75" customHeight="1" x14ac:dyDescent="0.2">
      <c r="A263" s="972" t="s">
        <v>2518</v>
      </c>
      <c r="B263" s="973">
        <v>33515.14</v>
      </c>
      <c r="C263" s="973">
        <v>33515.135000000002</v>
      </c>
      <c r="D263" s="973">
        <v>1001.5</v>
      </c>
      <c r="E263" s="973">
        <v>956.97300000000007</v>
      </c>
      <c r="F263" s="973">
        <f t="shared" ref="F263:G326" si="4">B263+D263</f>
        <v>34516.639999999999</v>
      </c>
      <c r="G263" s="973">
        <f t="shared" si="4"/>
        <v>34472.108</v>
      </c>
    </row>
    <row r="264" spans="1:7" s="969" customFormat="1" ht="12.75" customHeight="1" x14ac:dyDescent="0.2">
      <c r="A264" s="972" t="s">
        <v>2519</v>
      </c>
      <c r="B264" s="973">
        <v>7901.83</v>
      </c>
      <c r="C264" s="973">
        <v>7901.8260000000009</v>
      </c>
      <c r="D264" s="973">
        <v>245.91</v>
      </c>
      <c r="E264" s="973">
        <v>232.87000000000003</v>
      </c>
      <c r="F264" s="973">
        <f t="shared" si="4"/>
        <v>8147.74</v>
      </c>
      <c r="G264" s="973">
        <f t="shared" si="4"/>
        <v>8134.6960000000008</v>
      </c>
    </row>
    <row r="265" spans="1:7" s="969" customFormat="1" ht="12.75" customHeight="1" x14ac:dyDescent="0.2">
      <c r="A265" s="972" t="s">
        <v>2520</v>
      </c>
      <c r="B265" s="973">
        <v>36182.54</v>
      </c>
      <c r="C265" s="973">
        <v>36182.542999999998</v>
      </c>
      <c r="D265" s="973">
        <v>941.11999999999989</v>
      </c>
      <c r="E265" s="973">
        <v>894.08300000000008</v>
      </c>
      <c r="F265" s="973">
        <f t="shared" si="4"/>
        <v>37123.660000000003</v>
      </c>
      <c r="G265" s="973">
        <f t="shared" si="4"/>
        <v>37076.625999999997</v>
      </c>
    </row>
    <row r="266" spans="1:7" s="969" customFormat="1" ht="12.75" customHeight="1" x14ac:dyDescent="0.2">
      <c r="A266" s="972" t="s">
        <v>2521</v>
      </c>
      <c r="B266" s="973">
        <v>3164.76</v>
      </c>
      <c r="C266" s="973">
        <v>3164.7550000000001</v>
      </c>
      <c r="D266" s="973">
        <v>103.72</v>
      </c>
      <c r="E266" s="973">
        <v>103.71899999999999</v>
      </c>
      <c r="F266" s="973">
        <f t="shared" si="4"/>
        <v>3268.48</v>
      </c>
      <c r="G266" s="973">
        <f t="shared" si="4"/>
        <v>3268.4740000000002</v>
      </c>
    </row>
    <row r="267" spans="1:7" s="969" customFormat="1" ht="12.75" customHeight="1" x14ac:dyDescent="0.2">
      <c r="A267" s="972" t="s">
        <v>2522</v>
      </c>
      <c r="B267" s="973">
        <v>9614.93</v>
      </c>
      <c r="C267" s="973">
        <v>9614.93</v>
      </c>
      <c r="D267" s="973">
        <v>307.32</v>
      </c>
      <c r="E267" s="973">
        <v>265.56599999999997</v>
      </c>
      <c r="F267" s="973">
        <f t="shared" si="4"/>
        <v>9922.25</v>
      </c>
      <c r="G267" s="973">
        <f t="shared" si="4"/>
        <v>9880.496000000001</v>
      </c>
    </row>
    <row r="268" spans="1:7" s="969" customFormat="1" ht="12.75" customHeight="1" x14ac:dyDescent="0.2">
      <c r="A268" s="972" t="s">
        <v>2523</v>
      </c>
      <c r="B268" s="973">
        <v>13159.16</v>
      </c>
      <c r="C268" s="973">
        <v>13152.847</v>
      </c>
      <c r="D268" s="973">
        <v>347.31</v>
      </c>
      <c r="E268" s="973">
        <v>310.89</v>
      </c>
      <c r="F268" s="973">
        <f t="shared" si="4"/>
        <v>13506.47</v>
      </c>
      <c r="G268" s="973">
        <f t="shared" si="4"/>
        <v>13463.736999999999</v>
      </c>
    </row>
    <row r="269" spans="1:7" s="969" customFormat="1" ht="12.75" customHeight="1" x14ac:dyDescent="0.2">
      <c r="A269" s="972" t="s">
        <v>2524</v>
      </c>
      <c r="B269" s="973">
        <v>5832.8</v>
      </c>
      <c r="C269" s="973">
        <v>5832.7960000000003</v>
      </c>
      <c r="D269" s="973">
        <v>176.19</v>
      </c>
      <c r="E269" s="973">
        <v>160.828</v>
      </c>
      <c r="F269" s="973">
        <f t="shared" si="4"/>
        <v>6008.99</v>
      </c>
      <c r="G269" s="973">
        <f t="shared" si="4"/>
        <v>5993.6240000000007</v>
      </c>
    </row>
    <row r="270" spans="1:7" s="969" customFormat="1" ht="12.75" customHeight="1" x14ac:dyDescent="0.2">
      <c r="A270" s="972" t="s">
        <v>2525</v>
      </c>
      <c r="B270" s="973">
        <v>2305.56</v>
      </c>
      <c r="C270" s="973">
        <v>2305.556</v>
      </c>
      <c r="D270" s="973">
        <v>63.58</v>
      </c>
      <c r="E270" s="973">
        <v>59.699999999999996</v>
      </c>
      <c r="F270" s="973">
        <f t="shared" si="4"/>
        <v>2369.14</v>
      </c>
      <c r="G270" s="973">
        <f t="shared" si="4"/>
        <v>2365.2559999999999</v>
      </c>
    </row>
    <row r="271" spans="1:7" s="969" customFormat="1" ht="12.75" customHeight="1" x14ac:dyDescent="0.2">
      <c r="A271" s="972" t="s">
        <v>2526</v>
      </c>
      <c r="B271" s="973">
        <v>5133.51</v>
      </c>
      <c r="C271" s="973">
        <v>5133.5059999999994</v>
      </c>
      <c r="D271" s="973">
        <v>152.32</v>
      </c>
      <c r="E271" s="973">
        <v>146.99</v>
      </c>
      <c r="F271" s="973">
        <f t="shared" si="4"/>
        <v>5285.83</v>
      </c>
      <c r="G271" s="973">
        <f t="shared" si="4"/>
        <v>5280.4959999999992</v>
      </c>
    </row>
    <row r="272" spans="1:7" s="969" customFormat="1" ht="12.75" customHeight="1" x14ac:dyDescent="0.2">
      <c r="A272" s="972" t="s">
        <v>2527</v>
      </c>
      <c r="B272" s="973">
        <v>19978.2</v>
      </c>
      <c r="C272" s="973">
        <v>19978.197</v>
      </c>
      <c r="D272" s="973">
        <v>1020.77</v>
      </c>
      <c r="E272" s="973">
        <v>1012.952</v>
      </c>
      <c r="F272" s="973">
        <f t="shared" si="4"/>
        <v>20998.97</v>
      </c>
      <c r="G272" s="973">
        <f t="shared" si="4"/>
        <v>20991.149000000001</v>
      </c>
    </row>
    <row r="273" spans="1:7" s="969" customFormat="1" ht="12.75" customHeight="1" x14ac:dyDescent="0.2">
      <c r="A273" s="972" t="s">
        <v>2528</v>
      </c>
      <c r="B273" s="973">
        <v>10663.81</v>
      </c>
      <c r="C273" s="973">
        <v>10663.806999999999</v>
      </c>
      <c r="D273" s="973">
        <v>314.08999999999997</v>
      </c>
      <c r="E273" s="973">
        <v>281.16400000000004</v>
      </c>
      <c r="F273" s="973">
        <f t="shared" si="4"/>
        <v>10977.9</v>
      </c>
      <c r="G273" s="973">
        <f t="shared" si="4"/>
        <v>10944.971</v>
      </c>
    </row>
    <row r="274" spans="1:7" s="969" customFormat="1" ht="12.75" customHeight="1" x14ac:dyDescent="0.2">
      <c r="A274" s="972" t="s">
        <v>2529</v>
      </c>
      <c r="B274" s="973">
        <v>12657.48</v>
      </c>
      <c r="C274" s="973">
        <v>12657.473</v>
      </c>
      <c r="D274" s="973">
        <v>358.76</v>
      </c>
      <c r="E274" s="973">
        <v>316.74199999999996</v>
      </c>
      <c r="F274" s="973">
        <f t="shared" si="4"/>
        <v>13016.24</v>
      </c>
      <c r="G274" s="973">
        <f t="shared" si="4"/>
        <v>12974.215</v>
      </c>
    </row>
    <row r="275" spans="1:7" s="969" customFormat="1" ht="12.75" customHeight="1" x14ac:dyDescent="0.2">
      <c r="A275" s="972" t="s">
        <v>2530</v>
      </c>
      <c r="B275" s="973">
        <v>32524.17</v>
      </c>
      <c r="C275" s="973">
        <v>32524.157999999999</v>
      </c>
      <c r="D275" s="973">
        <v>865.69</v>
      </c>
      <c r="E275" s="973">
        <v>836.327</v>
      </c>
      <c r="F275" s="973">
        <f t="shared" si="4"/>
        <v>33389.86</v>
      </c>
      <c r="G275" s="973">
        <f t="shared" si="4"/>
        <v>33360.485000000001</v>
      </c>
    </row>
    <row r="276" spans="1:7" s="969" customFormat="1" ht="12.75" customHeight="1" x14ac:dyDescent="0.2">
      <c r="A276" s="972" t="s">
        <v>2531</v>
      </c>
      <c r="B276" s="973">
        <v>31522.85</v>
      </c>
      <c r="C276" s="973">
        <v>31522.845999999998</v>
      </c>
      <c r="D276" s="973">
        <v>899.07999999999993</v>
      </c>
      <c r="E276" s="973">
        <v>863.80599999999993</v>
      </c>
      <c r="F276" s="973">
        <f t="shared" si="4"/>
        <v>32421.93</v>
      </c>
      <c r="G276" s="973">
        <f t="shared" si="4"/>
        <v>32386.651999999998</v>
      </c>
    </row>
    <row r="277" spans="1:7" s="969" customFormat="1" ht="12.75" customHeight="1" x14ac:dyDescent="0.2">
      <c r="A277" s="972" t="s">
        <v>2532</v>
      </c>
      <c r="B277" s="973">
        <v>5077.68</v>
      </c>
      <c r="C277" s="973">
        <v>5077.6729999999998</v>
      </c>
      <c r="D277" s="973">
        <v>154.79000000000002</v>
      </c>
      <c r="E277" s="973">
        <v>139.93299999999999</v>
      </c>
      <c r="F277" s="973">
        <f t="shared" si="4"/>
        <v>5232.47</v>
      </c>
      <c r="G277" s="973">
        <f t="shared" si="4"/>
        <v>5217.6059999999998</v>
      </c>
    </row>
    <row r="278" spans="1:7" s="969" customFormat="1" ht="12.75" customHeight="1" x14ac:dyDescent="0.2">
      <c r="A278" s="972" t="s">
        <v>2533</v>
      </c>
      <c r="B278" s="973">
        <v>38986.909999999996</v>
      </c>
      <c r="C278" s="973">
        <v>38986.805000000008</v>
      </c>
      <c r="D278" s="973">
        <v>1117.1199999999999</v>
      </c>
      <c r="E278" s="973">
        <v>1041.0430000000001</v>
      </c>
      <c r="F278" s="973">
        <f t="shared" si="4"/>
        <v>40104.03</v>
      </c>
      <c r="G278" s="973">
        <f t="shared" si="4"/>
        <v>40027.848000000005</v>
      </c>
    </row>
    <row r="279" spans="1:7" s="969" customFormat="1" ht="12.75" customHeight="1" x14ac:dyDescent="0.2">
      <c r="A279" s="972" t="s">
        <v>2534</v>
      </c>
      <c r="B279" s="973">
        <v>28507.53</v>
      </c>
      <c r="C279" s="973">
        <v>28507.525999999998</v>
      </c>
      <c r="D279" s="973">
        <v>797.17000000000007</v>
      </c>
      <c r="E279" s="973">
        <v>776.17199999999991</v>
      </c>
      <c r="F279" s="973">
        <f t="shared" si="4"/>
        <v>29304.699999999997</v>
      </c>
      <c r="G279" s="973">
        <f t="shared" si="4"/>
        <v>29283.697999999997</v>
      </c>
    </row>
    <row r="280" spans="1:7" s="969" customFormat="1" ht="12.75" customHeight="1" x14ac:dyDescent="0.2">
      <c r="A280" s="972" t="s">
        <v>2535</v>
      </c>
      <c r="B280" s="973">
        <v>11996.67</v>
      </c>
      <c r="C280" s="973">
        <v>11996.665000000001</v>
      </c>
      <c r="D280" s="973">
        <v>294.38</v>
      </c>
      <c r="E280" s="973">
        <v>284.64599999999996</v>
      </c>
      <c r="F280" s="973">
        <f t="shared" si="4"/>
        <v>12291.05</v>
      </c>
      <c r="G280" s="973">
        <f t="shared" si="4"/>
        <v>12281.311000000002</v>
      </c>
    </row>
    <row r="281" spans="1:7" s="969" customFormat="1" ht="12.75" customHeight="1" x14ac:dyDescent="0.2">
      <c r="A281" s="972" t="s">
        <v>2536</v>
      </c>
      <c r="B281" s="973">
        <v>5560.5199999999995</v>
      </c>
      <c r="C281" s="973">
        <v>5560.5169999999998</v>
      </c>
      <c r="D281" s="973">
        <v>150.25</v>
      </c>
      <c r="E281" s="973">
        <v>142.47499999999999</v>
      </c>
      <c r="F281" s="973">
        <f t="shared" si="4"/>
        <v>5710.7699999999995</v>
      </c>
      <c r="G281" s="973">
        <f t="shared" si="4"/>
        <v>5702.9920000000002</v>
      </c>
    </row>
    <row r="282" spans="1:7" s="969" customFormat="1" ht="22.5" customHeight="1" x14ac:dyDescent="0.2">
      <c r="A282" s="972" t="s">
        <v>2537</v>
      </c>
      <c r="B282" s="973">
        <v>24036.43</v>
      </c>
      <c r="C282" s="973">
        <v>24036.425999999999</v>
      </c>
      <c r="D282" s="973">
        <v>608.30999999999995</v>
      </c>
      <c r="E282" s="973">
        <v>579.54</v>
      </c>
      <c r="F282" s="973">
        <f t="shared" si="4"/>
        <v>24644.74</v>
      </c>
      <c r="G282" s="973">
        <f t="shared" si="4"/>
        <v>24615.966</v>
      </c>
    </row>
    <row r="283" spans="1:7" s="969" customFormat="1" ht="12.75" customHeight="1" x14ac:dyDescent="0.2">
      <c r="A283" s="972" t="s">
        <v>2538</v>
      </c>
      <c r="B283" s="973">
        <v>15340.48</v>
      </c>
      <c r="C283" s="973">
        <v>15340.475</v>
      </c>
      <c r="D283" s="973">
        <v>449.15000000000003</v>
      </c>
      <c r="E283" s="973">
        <v>428.09700000000004</v>
      </c>
      <c r="F283" s="973">
        <f t="shared" si="4"/>
        <v>15789.63</v>
      </c>
      <c r="G283" s="973">
        <f t="shared" si="4"/>
        <v>15768.572</v>
      </c>
    </row>
    <row r="284" spans="1:7" s="969" customFormat="1" ht="12.75" customHeight="1" x14ac:dyDescent="0.2">
      <c r="A284" s="972" t="s">
        <v>2539</v>
      </c>
      <c r="B284" s="973">
        <v>17904.82</v>
      </c>
      <c r="C284" s="973">
        <v>17904.817999999999</v>
      </c>
      <c r="D284" s="973">
        <v>495.95</v>
      </c>
      <c r="E284" s="973">
        <v>470.88699999999994</v>
      </c>
      <c r="F284" s="973">
        <f t="shared" si="4"/>
        <v>18400.77</v>
      </c>
      <c r="G284" s="973">
        <f t="shared" si="4"/>
        <v>18375.704999999998</v>
      </c>
    </row>
    <row r="285" spans="1:7" s="969" customFormat="1" ht="12.75" customHeight="1" x14ac:dyDescent="0.2">
      <c r="A285" s="972" t="s">
        <v>2540</v>
      </c>
      <c r="B285" s="973">
        <v>23292.11</v>
      </c>
      <c r="C285" s="973">
        <v>23292.105000000003</v>
      </c>
      <c r="D285" s="973">
        <v>831.25</v>
      </c>
      <c r="E285" s="973">
        <v>799.226</v>
      </c>
      <c r="F285" s="973">
        <f t="shared" si="4"/>
        <v>24123.360000000001</v>
      </c>
      <c r="G285" s="973">
        <f t="shared" si="4"/>
        <v>24091.331000000002</v>
      </c>
    </row>
    <row r="286" spans="1:7" s="969" customFormat="1" ht="12.75" customHeight="1" x14ac:dyDescent="0.2">
      <c r="A286" s="972" t="s">
        <v>2541</v>
      </c>
      <c r="B286" s="973">
        <v>6569.41</v>
      </c>
      <c r="C286" s="973">
        <v>6569.4140000000007</v>
      </c>
      <c r="D286" s="973">
        <v>174.14999999999998</v>
      </c>
      <c r="E286" s="973">
        <v>171.292</v>
      </c>
      <c r="F286" s="973">
        <f t="shared" si="4"/>
        <v>6743.5599999999995</v>
      </c>
      <c r="G286" s="973">
        <f t="shared" si="4"/>
        <v>6740.706000000001</v>
      </c>
    </row>
    <row r="287" spans="1:7" s="969" customFormat="1" ht="12.75" customHeight="1" x14ac:dyDescent="0.2">
      <c r="A287" s="972" t="s">
        <v>2542</v>
      </c>
      <c r="B287" s="973">
        <v>5727.61</v>
      </c>
      <c r="C287" s="973">
        <v>5727.598</v>
      </c>
      <c r="D287" s="973">
        <v>153.03</v>
      </c>
      <c r="E287" s="973">
        <v>149.267</v>
      </c>
      <c r="F287" s="973">
        <f t="shared" si="4"/>
        <v>5880.6399999999994</v>
      </c>
      <c r="G287" s="973">
        <f t="shared" si="4"/>
        <v>5876.8649999999998</v>
      </c>
    </row>
    <row r="288" spans="1:7" s="969" customFormat="1" ht="12.75" customHeight="1" x14ac:dyDescent="0.2">
      <c r="A288" s="972" t="s">
        <v>2543</v>
      </c>
      <c r="B288" s="973">
        <v>3538.75</v>
      </c>
      <c r="C288" s="973">
        <v>3538.7380000000003</v>
      </c>
      <c r="D288" s="973">
        <v>93.68</v>
      </c>
      <c r="E288" s="973">
        <v>90.016000000000005</v>
      </c>
      <c r="F288" s="973">
        <f t="shared" si="4"/>
        <v>3632.43</v>
      </c>
      <c r="G288" s="973">
        <f t="shared" si="4"/>
        <v>3628.7540000000004</v>
      </c>
    </row>
    <row r="289" spans="1:7" s="969" customFormat="1" ht="12.75" customHeight="1" x14ac:dyDescent="0.2">
      <c r="A289" s="972" t="s">
        <v>2544</v>
      </c>
      <c r="B289" s="973">
        <v>5776.78</v>
      </c>
      <c r="C289" s="973">
        <v>5776.7809999999999</v>
      </c>
      <c r="D289" s="973">
        <v>295.90000000000003</v>
      </c>
      <c r="E289" s="973">
        <v>283.15799999999996</v>
      </c>
      <c r="F289" s="973">
        <f t="shared" si="4"/>
        <v>6072.6799999999994</v>
      </c>
      <c r="G289" s="973">
        <f t="shared" si="4"/>
        <v>6059.9390000000003</v>
      </c>
    </row>
    <row r="290" spans="1:7" s="969" customFormat="1" ht="12.75" customHeight="1" x14ac:dyDescent="0.2">
      <c r="A290" s="972" t="s">
        <v>2545</v>
      </c>
      <c r="B290" s="973">
        <v>8031.05</v>
      </c>
      <c r="C290" s="973">
        <v>8031.0470000000005</v>
      </c>
      <c r="D290" s="973">
        <v>199.82</v>
      </c>
      <c r="E290" s="973">
        <v>199.37100000000001</v>
      </c>
      <c r="F290" s="973">
        <f t="shared" si="4"/>
        <v>8230.8700000000008</v>
      </c>
      <c r="G290" s="973">
        <f t="shared" si="4"/>
        <v>8230.4179999999997</v>
      </c>
    </row>
    <row r="291" spans="1:7" s="969" customFormat="1" ht="12.75" customHeight="1" x14ac:dyDescent="0.2">
      <c r="A291" s="972" t="s">
        <v>2546</v>
      </c>
      <c r="B291" s="973">
        <v>4246.5999999999995</v>
      </c>
      <c r="C291" s="973">
        <v>4246.5949999999993</v>
      </c>
      <c r="D291" s="973">
        <v>127.87</v>
      </c>
      <c r="E291" s="973">
        <v>124.821</v>
      </c>
      <c r="F291" s="973">
        <f t="shared" si="4"/>
        <v>4374.4699999999993</v>
      </c>
      <c r="G291" s="973">
        <f t="shared" si="4"/>
        <v>4371.4159999999993</v>
      </c>
    </row>
    <row r="292" spans="1:7" s="969" customFormat="1" ht="12.75" customHeight="1" x14ac:dyDescent="0.2">
      <c r="A292" s="972" t="s">
        <v>2547</v>
      </c>
      <c r="B292" s="973">
        <v>14435.73</v>
      </c>
      <c r="C292" s="973">
        <v>14435.726000000001</v>
      </c>
      <c r="D292" s="973">
        <v>453.77</v>
      </c>
      <c r="E292" s="973">
        <v>440.51900000000001</v>
      </c>
      <c r="F292" s="973">
        <f t="shared" si="4"/>
        <v>14889.5</v>
      </c>
      <c r="G292" s="973">
        <f t="shared" si="4"/>
        <v>14876.245000000001</v>
      </c>
    </row>
    <row r="293" spans="1:7" s="969" customFormat="1" ht="12.75" customHeight="1" x14ac:dyDescent="0.2">
      <c r="A293" s="972" t="s">
        <v>2548</v>
      </c>
      <c r="B293" s="973">
        <v>4562.21</v>
      </c>
      <c r="C293" s="973">
        <v>4562.2119999999995</v>
      </c>
      <c r="D293" s="973">
        <v>141.14999999999998</v>
      </c>
      <c r="E293" s="973">
        <v>128.44800000000001</v>
      </c>
      <c r="F293" s="973">
        <f t="shared" si="4"/>
        <v>4703.3599999999997</v>
      </c>
      <c r="G293" s="973">
        <f t="shared" si="4"/>
        <v>4690.66</v>
      </c>
    </row>
    <row r="294" spans="1:7" s="969" customFormat="1" ht="12.75" customHeight="1" x14ac:dyDescent="0.2">
      <c r="A294" s="972" t="s">
        <v>2549</v>
      </c>
      <c r="B294" s="973">
        <v>5729.3600000000006</v>
      </c>
      <c r="C294" s="973">
        <v>5729.3590000000004</v>
      </c>
      <c r="D294" s="973">
        <v>167.53</v>
      </c>
      <c r="E294" s="973">
        <v>163.863</v>
      </c>
      <c r="F294" s="973">
        <f t="shared" si="4"/>
        <v>5896.89</v>
      </c>
      <c r="G294" s="973">
        <f t="shared" si="4"/>
        <v>5893.2220000000007</v>
      </c>
    </row>
    <row r="295" spans="1:7" s="969" customFormat="1" ht="12.75" customHeight="1" x14ac:dyDescent="0.2">
      <c r="A295" s="972" t="s">
        <v>2550</v>
      </c>
      <c r="B295" s="973">
        <v>20865.850000000002</v>
      </c>
      <c r="C295" s="973">
        <v>20865.842000000001</v>
      </c>
      <c r="D295" s="973">
        <v>657.45</v>
      </c>
      <c r="E295" s="973">
        <v>645.74700000000007</v>
      </c>
      <c r="F295" s="973">
        <f t="shared" si="4"/>
        <v>21523.300000000003</v>
      </c>
      <c r="G295" s="973">
        <f t="shared" si="4"/>
        <v>21511.589</v>
      </c>
    </row>
    <row r="296" spans="1:7" s="969" customFormat="1" ht="12.75" customHeight="1" x14ac:dyDescent="0.2">
      <c r="A296" s="972" t="s">
        <v>2551</v>
      </c>
      <c r="B296" s="973">
        <v>5822.94</v>
      </c>
      <c r="C296" s="973">
        <v>5822.9369999999999</v>
      </c>
      <c r="D296" s="973">
        <v>159</v>
      </c>
      <c r="E296" s="973">
        <v>150.14300000000003</v>
      </c>
      <c r="F296" s="973">
        <f t="shared" si="4"/>
        <v>5981.94</v>
      </c>
      <c r="G296" s="973">
        <f t="shared" si="4"/>
        <v>5973.08</v>
      </c>
    </row>
    <row r="297" spans="1:7" s="969" customFormat="1" ht="12.75" customHeight="1" x14ac:dyDescent="0.2">
      <c r="A297" s="972" t="s">
        <v>2552</v>
      </c>
      <c r="B297" s="973">
        <v>2880.29</v>
      </c>
      <c r="C297" s="973">
        <v>2880.2849999999999</v>
      </c>
      <c r="D297" s="973">
        <v>76.58</v>
      </c>
      <c r="E297" s="973">
        <v>72.536999999999992</v>
      </c>
      <c r="F297" s="973">
        <f t="shared" si="4"/>
        <v>2956.87</v>
      </c>
      <c r="G297" s="973">
        <f t="shared" si="4"/>
        <v>2952.8219999999997</v>
      </c>
    </row>
    <row r="298" spans="1:7" s="969" customFormat="1" ht="12.75" customHeight="1" x14ac:dyDescent="0.2">
      <c r="A298" s="972" t="s">
        <v>2553</v>
      </c>
      <c r="B298" s="973">
        <v>5683.35</v>
      </c>
      <c r="C298" s="973">
        <v>5683.3420000000006</v>
      </c>
      <c r="D298" s="973">
        <v>153.24</v>
      </c>
      <c r="E298" s="973">
        <v>149.18799999999999</v>
      </c>
      <c r="F298" s="973">
        <f t="shared" si="4"/>
        <v>5836.59</v>
      </c>
      <c r="G298" s="973">
        <f t="shared" si="4"/>
        <v>5832.5300000000007</v>
      </c>
    </row>
    <row r="299" spans="1:7" s="969" customFormat="1" ht="12.75" customHeight="1" x14ac:dyDescent="0.2">
      <c r="A299" s="972" t="s">
        <v>2554</v>
      </c>
      <c r="B299" s="973">
        <v>6671.9400000000005</v>
      </c>
      <c r="C299" s="973">
        <v>6671.9419999999991</v>
      </c>
      <c r="D299" s="973">
        <v>204.51999999999998</v>
      </c>
      <c r="E299" s="973">
        <v>191.27499999999998</v>
      </c>
      <c r="F299" s="973">
        <f t="shared" si="4"/>
        <v>6876.4600000000009</v>
      </c>
      <c r="G299" s="973">
        <f t="shared" si="4"/>
        <v>6863.2169999999987</v>
      </c>
    </row>
    <row r="300" spans="1:7" s="969" customFormat="1" ht="12.75" customHeight="1" x14ac:dyDescent="0.2">
      <c r="A300" s="972" t="s">
        <v>2555</v>
      </c>
      <c r="B300" s="973">
        <v>6778.27</v>
      </c>
      <c r="C300" s="973">
        <v>6778.2620000000006</v>
      </c>
      <c r="D300" s="973">
        <v>176.85000000000002</v>
      </c>
      <c r="E300" s="973">
        <v>167.89700000000002</v>
      </c>
      <c r="F300" s="973">
        <f t="shared" si="4"/>
        <v>6955.1200000000008</v>
      </c>
      <c r="G300" s="973">
        <f t="shared" si="4"/>
        <v>6946.1590000000006</v>
      </c>
    </row>
    <row r="301" spans="1:7" s="969" customFormat="1" ht="12.75" customHeight="1" x14ac:dyDescent="0.2">
      <c r="A301" s="972" t="s">
        <v>2556</v>
      </c>
      <c r="B301" s="973">
        <v>4561.21</v>
      </c>
      <c r="C301" s="973">
        <v>4561.1970000000001</v>
      </c>
      <c r="D301" s="973">
        <v>136.78</v>
      </c>
      <c r="E301" s="973">
        <v>126.169</v>
      </c>
      <c r="F301" s="973">
        <f t="shared" si="4"/>
        <v>4697.99</v>
      </c>
      <c r="G301" s="973">
        <f t="shared" si="4"/>
        <v>4687.366</v>
      </c>
    </row>
    <row r="302" spans="1:7" s="969" customFormat="1" ht="12.75" customHeight="1" x14ac:dyDescent="0.2">
      <c r="A302" s="972" t="s">
        <v>2557</v>
      </c>
      <c r="B302" s="973">
        <v>11337.349999999999</v>
      </c>
      <c r="C302" s="973">
        <v>11337.348999999998</v>
      </c>
      <c r="D302" s="973">
        <v>329.29</v>
      </c>
      <c r="E302" s="973">
        <v>315.98</v>
      </c>
      <c r="F302" s="973">
        <f t="shared" si="4"/>
        <v>11666.64</v>
      </c>
      <c r="G302" s="973">
        <f t="shared" si="4"/>
        <v>11653.328999999998</v>
      </c>
    </row>
    <row r="303" spans="1:7" s="969" customFormat="1" ht="12.75" customHeight="1" x14ac:dyDescent="0.2">
      <c r="A303" s="972" t="s">
        <v>2558</v>
      </c>
      <c r="B303" s="973">
        <v>4949.88</v>
      </c>
      <c r="C303" s="973">
        <v>4949.8789999999999</v>
      </c>
      <c r="D303" s="973">
        <v>149.66</v>
      </c>
      <c r="E303" s="973">
        <v>138.81100000000001</v>
      </c>
      <c r="F303" s="973">
        <f t="shared" si="4"/>
        <v>5099.54</v>
      </c>
      <c r="G303" s="973">
        <f t="shared" si="4"/>
        <v>5088.6899999999996</v>
      </c>
    </row>
    <row r="304" spans="1:7" s="969" customFormat="1" ht="12.75" customHeight="1" x14ac:dyDescent="0.2">
      <c r="A304" s="972" t="s">
        <v>4472</v>
      </c>
      <c r="B304" s="973">
        <v>10872.59</v>
      </c>
      <c r="C304" s="973">
        <v>10872.587</v>
      </c>
      <c r="D304" s="973">
        <v>332.90999999999997</v>
      </c>
      <c r="E304" s="973">
        <v>302.22899999999998</v>
      </c>
      <c r="F304" s="973">
        <f t="shared" si="4"/>
        <v>11205.5</v>
      </c>
      <c r="G304" s="973">
        <f t="shared" si="4"/>
        <v>11174.815999999999</v>
      </c>
    </row>
    <row r="305" spans="1:7" s="969" customFormat="1" ht="12.75" customHeight="1" x14ac:dyDescent="0.2">
      <c r="A305" s="972" t="s">
        <v>2559</v>
      </c>
      <c r="B305" s="973">
        <v>11185.13</v>
      </c>
      <c r="C305" s="973">
        <v>11185.125</v>
      </c>
      <c r="D305" s="973">
        <v>288.2</v>
      </c>
      <c r="E305" s="973">
        <v>281.36</v>
      </c>
      <c r="F305" s="973">
        <f t="shared" si="4"/>
        <v>11473.33</v>
      </c>
      <c r="G305" s="973">
        <f t="shared" si="4"/>
        <v>11466.485000000001</v>
      </c>
    </row>
    <row r="306" spans="1:7" s="969" customFormat="1" ht="12.75" customHeight="1" x14ac:dyDescent="0.2">
      <c r="A306" s="972" t="s">
        <v>2560</v>
      </c>
      <c r="B306" s="973">
        <v>16692.849999999999</v>
      </c>
      <c r="C306" s="973">
        <v>16692.847999999998</v>
      </c>
      <c r="D306" s="973">
        <v>470.46000000000004</v>
      </c>
      <c r="E306" s="973">
        <v>462.65400000000005</v>
      </c>
      <c r="F306" s="973">
        <f t="shared" si="4"/>
        <v>17163.309999999998</v>
      </c>
      <c r="G306" s="973">
        <f t="shared" si="4"/>
        <v>17155.501999999997</v>
      </c>
    </row>
    <row r="307" spans="1:7" s="969" customFormat="1" ht="12.75" customHeight="1" x14ac:dyDescent="0.2">
      <c r="A307" s="972" t="s">
        <v>2561</v>
      </c>
      <c r="B307" s="973">
        <v>3083.5099999999998</v>
      </c>
      <c r="C307" s="973">
        <v>3083.5070000000001</v>
      </c>
      <c r="D307" s="973">
        <v>86.69</v>
      </c>
      <c r="E307" s="973">
        <v>82.452000000000012</v>
      </c>
      <c r="F307" s="973">
        <f t="shared" si="4"/>
        <v>3170.2</v>
      </c>
      <c r="G307" s="973">
        <f t="shared" si="4"/>
        <v>3165.9590000000003</v>
      </c>
    </row>
    <row r="308" spans="1:7" s="969" customFormat="1" ht="12.75" customHeight="1" x14ac:dyDescent="0.2">
      <c r="A308" s="972" t="s">
        <v>2562</v>
      </c>
      <c r="B308" s="973">
        <v>9921.1099999999988</v>
      </c>
      <c r="C308" s="973">
        <v>9921.1140000000014</v>
      </c>
      <c r="D308" s="973">
        <v>273.56</v>
      </c>
      <c r="E308" s="973">
        <v>253.08599999999998</v>
      </c>
      <c r="F308" s="973">
        <f t="shared" si="4"/>
        <v>10194.669999999998</v>
      </c>
      <c r="G308" s="973">
        <f t="shared" si="4"/>
        <v>10174.200000000001</v>
      </c>
    </row>
    <row r="309" spans="1:7" s="969" customFormat="1" ht="12.75" customHeight="1" x14ac:dyDescent="0.2">
      <c r="A309" s="972" t="s">
        <v>2563</v>
      </c>
      <c r="B309" s="973">
        <v>21314</v>
      </c>
      <c r="C309" s="973">
        <v>21313.994999999999</v>
      </c>
      <c r="D309" s="973">
        <v>607.45000000000005</v>
      </c>
      <c r="E309" s="973">
        <v>598.04099999999994</v>
      </c>
      <c r="F309" s="973">
        <f t="shared" si="4"/>
        <v>21921.45</v>
      </c>
      <c r="G309" s="973">
        <f t="shared" si="4"/>
        <v>21912.036</v>
      </c>
    </row>
    <row r="310" spans="1:7" s="969" customFormat="1" ht="12.75" customHeight="1" x14ac:dyDescent="0.2">
      <c r="A310" s="972" t="s">
        <v>2564</v>
      </c>
      <c r="B310" s="973">
        <v>21089.73</v>
      </c>
      <c r="C310" s="973">
        <v>21089.728999999999</v>
      </c>
      <c r="D310" s="973">
        <v>641.18000000000006</v>
      </c>
      <c r="E310" s="973">
        <v>618.27650000000006</v>
      </c>
      <c r="F310" s="973">
        <f t="shared" si="4"/>
        <v>21730.91</v>
      </c>
      <c r="G310" s="973">
        <f t="shared" si="4"/>
        <v>21708.005499999999</v>
      </c>
    </row>
    <row r="311" spans="1:7" s="969" customFormat="1" ht="12.75" customHeight="1" x14ac:dyDescent="0.2">
      <c r="A311" s="972" t="s">
        <v>2565</v>
      </c>
      <c r="B311" s="973">
        <v>20479.41</v>
      </c>
      <c r="C311" s="973">
        <v>20477.291000000001</v>
      </c>
      <c r="D311" s="973">
        <v>592.76</v>
      </c>
      <c r="E311" s="973">
        <v>592</v>
      </c>
      <c r="F311" s="973">
        <f t="shared" si="4"/>
        <v>21072.17</v>
      </c>
      <c r="G311" s="973">
        <f t="shared" si="4"/>
        <v>21069.291000000001</v>
      </c>
    </row>
    <row r="312" spans="1:7" s="969" customFormat="1" ht="12.75" customHeight="1" x14ac:dyDescent="0.2">
      <c r="A312" s="972" t="s">
        <v>2566</v>
      </c>
      <c r="B312" s="973">
        <v>8276.5400000000009</v>
      </c>
      <c r="C312" s="973">
        <v>8276.5409999999993</v>
      </c>
      <c r="D312" s="973">
        <v>187.10999999999999</v>
      </c>
      <c r="E312" s="973">
        <v>180.50300000000001</v>
      </c>
      <c r="F312" s="973">
        <f t="shared" si="4"/>
        <v>8463.6500000000015</v>
      </c>
      <c r="G312" s="973">
        <f t="shared" si="4"/>
        <v>8457.0439999999999</v>
      </c>
    </row>
    <row r="313" spans="1:7" s="969" customFormat="1" ht="12.75" customHeight="1" x14ac:dyDescent="0.2">
      <c r="A313" s="972" t="s">
        <v>2567</v>
      </c>
      <c r="B313" s="973">
        <v>2873.8</v>
      </c>
      <c r="C313" s="973">
        <v>2873.799</v>
      </c>
      <c r="D313" s="973">
        <v>79.67</v>
      </c>
      <c r="E313" s="973">
        <v>76.558999999999997</v>
      </c>
      <c r="F313" s="973">
        <f t="shared" si="4"/>
        <v>2953.4700000000003</v>
      </c>
      <c r="G313" s="973">
        <f t="shared" si="4"/>
        <v>2950.3580000000002</v>
      </c>
    </row>
    <row r="314" spans="1:7" s="969" customFormat="1" ht="12.75" customHeight="1" x14ac:dyDescent="0.2">
      <c r="A314" s="972" t="s">
        <v>2568</v>
      </c>
      <c r="B314" s="973">
        <v>16075.81</v>
      </c>
      <c r="C314" s="973">
        <v>16075.802</v>
      </c>
      <c r="D314" s="973">
        <v>441.8</v>
      </c>
      <c r="E314" s="973">
        <v>425.90999999999997</v>
      </c>
      <c r="F314" s="973">
        <f t="shared" si="4"/>
        <v>16517.61</v>
      </c>
      <c r="G314" s="973">
        <f t="shared" si="4"/>
        <v>16501.712</v>
      </c>
    </row>
    <row r="315" spans="1:7" s="969" customFormat="1" ht="12.75" customHeight="1" x14ac:dyDescent="0.2">
      <c r="A315" s="972" t="s">
        <v>2569</v>
      </c>
      <c r="B315" s="973">
        <v>4856.7700000000004</v>
      </c>
      <c r="C315" s="973">
        <v>4856.7650000000003</v>
      </c>
      <c r="D315" s="973">
        <v>134.44</v>
      </c>
      <c r="E315" s="973">
        <v>120.11499999999998</v>
      </c>
      <c r="F315" s="973">
        <f t="shared" si="4"/>
        <v>4991.21</v>
      </c>
      <c r="G315" s="973">
        <f t="shared" si="4"/>
        <v>4976.88</v>
      </c>
    </row>
    <row r="316" spans="1:7" s="969" customFormat="1" ht="12.75" customHeight="1" x14ac:dyDescent="0.2">
      <c r="A316" s="972" t="s">
        <v>2570</v>
      </c>
      <c r="B316" s="973">
        <v>13648.91</v>
      </c>
      <c r="C316" s="973">
        <v>13648.906999999999</v>
      </c>
      <c r="D316" s="973">
        <v>370.88</v>
      </c>
      <c r="E316" s="973">
        <v>356.98200000000003</v>
      </c>
      <c r="F316" s="973">
        <f t="shared" si="4"/>
        <v>14019.789999999999</v>
      </c>
      <c r="G316" s="973">
        <f t="shared" si="4"/>
        <v>14005.888999999999</v>
      </c>
    </row>
    <row r="317" spans="1:7" s="969" customFormat="1" ht="12.75" customHeight="1" x14ac:dyDescent="0.2">
      <c r="A317" s="972" t="s">
        <v>2571</v>
      </c>
      <c r="B317" s="973">
        <v>10304.4</v>
      </c>
      <c r="C317" s="973">
        <v>10304.396000000001</v>
      </c>
      <c r="D317" s="973">
        <v>277.04000000000002</v>
      </c>
      <c r="E317" s="973">
        <v>271.89400000000001</v>
      </c>
      <c r="F317" s="973">
        <f t="shared" si="4"/>
        <v>10581.44</v>
      </c>
      <c r="G317" s="973">
        <f t="shared" si="4"/>
        <v>10576.29</v>
      </c>
    </row>
    <row r="318" spans="1:7" s="969" customFormat="1" ht="12.75" customHeight="1" x14ac:dyDescent="0.2">
      <c r="A318" s="972" t="s">
        <v>2572</v>
      </c>
      <c r="B318" s="973">
        <v>11850.06</v>
      </c>
      <c r="C318" s="973">
        <v>11824.778</v>
      </c>
      <c r="D318" s="973">
        <v>284.11</v>
      </c>
      <c r="E318" s="973">
        <v>275.11500000000001</v>
      </c>
      <c r="F318" s="973">
        <f t="shared" si="4"/>
        <v>12134.17</v>
      </c>
      <c r="G318" s="973">
        <f t="shared" si="4"/>
        <v>12099.893</v>
      </c>
    </row>
    <row r="319" spans="1:7" s="969" customFormat="1" ht="12.75" customHeight="1" x14ac:dyDescent="0.2">
      <c r="A319" s="972" t="s">
        <v>2573</v>
      </c>
      <c r="B319" s="973">
        <v>2893.63</v>
      </c>
      <c r="C319" s="973">
        <v>2893.6289999999999</v>
      </c>
      <c r="D319" s="973">
        <v>64.14</v>
      </c>
      <c r="E319" s="973">
        <v>62.3</v>
      </c>
      <c r="F319" s="973">
        <f t="shared" si="4"/>
        <v>2957.77</v>
      </c>
      <c r="G319" s="973">
        <f t="shared" si="4"/>
        <v>2955.9290000000001</v>
      </c>
    </row>
    <row r="320" spans="1:7" s="969" customFormat="1" ht="12.75" customHeight="1" x14ac:dyDescent="0.2">
      <c r="A320" s="972" t="s">
        <v>2574</v>
      </c>
      <c r="B320" s="973">
        <v>2020.62</v>
      </c>
      <c r="C320" s="973">
        <v>2020.6210000000001</v>
      </c>
      <c r="D320" s="973">
        <v>65.34</v>
      </c>
      <c r="E320" s="973">
        <v>54.853999999999985</v>
      </c>
      <c r="F320" s="973">
        <f t="shared" si="4"/>
        <v>2085.96</v>
      </c>
      <c r="G320" s="973">
        <f t="shared" si="4"/>
        <v>2075.4749999999999</v>
      </c>
    </row>
    <row r="321" spans="1:7" s="969" customFormat="1" ht="12.75" customHeight="1" x14ac:dyDescent="0.2">
      <c r="A321" s="972" t="s">
        <v>2575</v>
      </c>
      <c r="B321" s="973">
        <v>7321.98</v>
      </c>
      <c r="C321" s="973">
        <v>7321.982</v>
      </c>
      <c r="D321" s="973">
        <v>223.07999999999998</v>
      </c>
      <c r="E321" s="973">
        <v>214.28200000000001</v>
      </c>
      <c r="F321" s="973">
        <f t="shared" si="4"/>
        <v>7545.0599999999995</v>
      </c>
      <c r="G321" s="973">
        <f t="shared" si="4"/>
        <v>7536.2640000000001</v>
      </c>
    </row>
    <row r="322" spans="1:7" s="969" customFormat="1" ht="12.75" customHeight="1" x14ac:dyDescent="0.2">
      <c r="A322" s="972" t="s">
        <v>2576</v>
      </c>
      <c r="B322" s="973">
        <v>24289.699999999997</v>
      </c>
      <c r="C322" s="973">
        <v>24289.683000000001</v>
      </c>
      <c r="D322" s="973">
        <v>626.66</v>
      </c>
      <c r="E322" s="973">
        <v>602.67999999999995</v>
      </c>
      <c r="F322" s="973">
        <f t="shared" si="4"/>
        <v>24916.359999999997</v>
      </c>
      <c r="G322" s="973">
        <f t="shared" si="4"/>
        <v>24892.363000000001</v>
      </c>
    </row>
    <row r="323" spans="1:7" s="969" customFormat="1" ht="12.75" customHeight="1" x14ac:dyDescent="0.2">
      <c r="A323" s="972" t="s">
        <v>2577</v>
      </c>
      <c r="B323" s="973">
        <v>13428.199999999999</v>
      </c>
      <c r="C323" s="973">
        <v>13428.204</v>
      </c>
      <c r="D323" s="973">
        <v>364.03000000000003</v>
      </c>
      <c r="E323" s="973">
        <v>352.48900000000003</v>
      </c>
      <c r="F323" s="973">
        <f t="shared" si="4"/>
        <v>13792.23</v>
      </c>
      <c r="G323" s="973">
        <f t="shared" si="4"/>
        <v>13780.692999999999</v>
      </c>
    </row>
    <row r="324" spans="1:7" s="969" customFormat="1" ht="12.75" customHeight="1" x14ac:dyDescent="0.2">
      <c r="A324" s="972" t="s">
        <v>2578</v>
      </c>
      <c r="B324" s="973">
        <v>3072.27</v>
      </c>
      <c r="C324" s="973">
        <v>3072.27</v>
      </c>
      <c r="D324" s="973">
        <v>86.820000000000007</v>
      </c>
      <c r="E324" s="973">
        <v>84.291999999999987</v>
      </c>
      <c r="F324" s="973">
        <f t="shared" si="4"/>
        <v>3159.09</v>
      </c>
      <c r="G324" s="973">
        <f t="shared" si="4"/>
        <v>3156.5619999999999</v>
      </c>
    </row>
    <row r="325" spans="1:7" s="969" customFormat="1" ht="12.75" customHeight="1" x14ac:dyDescent="0.2">
      <c r="A325" s="972" t="s">
        <v>2579</v>
      </c>
      <c r="B325" s="973">
        <v>27641.29</v>
      </c>
      <c r="C325" s="973">
        <v>27641.288</v>
      </c>
      <c r="D325" s="973">
        <v>767.32</v>
      </c>
      <c r="E325" s="973">
        <v>745.14599999999996</v>
      </c>
      <c r="F325" s="973">
        <f t="shared" si="4"/>
        <v>28408.61</v>
      </c>
      <c r="G325" s="973">
        <f t="shared" si="4"/>
        <v>28386.434000000001</v>
      </c>
    </row>
    <row r="326" spans="1:7" s="969" customFormat="1" ht="12.75" customHeight="1" x14ac:dyDescent="0.2">
      <c r="A326" s="972" t="s">
        <v>2580</v>
      </c>
      <c r="B326" s="973">
        <v>2923.31</v>
      </c>
      <c r="C326" s="973">
        <v>2923.3109999999997</v>
      </c>
      <c r="D326" s="973">
        <v>77.42</v>
      </c>
      <c r="E326" s="973">
        <v>75.655000000000001</v>
      </c>
      <c r="F326" s="973">
        <f t="shared" si="4"/>
        <v>3000.73</v>
      </c>
      <c r="G326" s="973">
        <f t="shared" si="4"/>
        <v>2998.9659999999999</v>
      </c>
    </row>
    <row r="327" spans="1:7" s="969" customFormat="1" ht="12.75" customHeight="1" x14ac:dyDescent="0.2">
      <c r="A327" s="972" t="s">
        <v>2581</v>
      </c>
      <c r="B327" s="973">
        <v>10044.49</v>
      </c>
      <c r="C327" s="973">
        <v>10044.483</v>
      </c>
      <c r="D327" s="973">
        <v>309.57</v>
      </c>
      <c r="E327" s="973">
        <v>297.46399999999994</v>
      </c>
      <c r="F327" s="973">
        <f t="shared" ref="F327:G390" si="5">B327+D327</f>
        <v>10354.06</v>
      </c>
      <c r="G327" s="973">
        <f t="shared" si="5"/>
        <v>10341.947</v>
      </c>
    </row>
    <row r="328" spans="1:7" s="969" customFormat="1" ht="12.75" customHeight="1" x14ac:dyDescent="0.2">
      <c r="A328" s="972" t="s">
        <v>2582</v>
      </c>
      <c r="B328" s="973">
        <v>16197.61</v>
      </c>
      <c r="C328" s="973">
        <v>16197.598</v>
      </c>
      <c r="D328" s="973">
        <v>453.03999999999996</v>
      </c>
      <c r="E328" s="973">
        <v>438.19499999999999</v>
      </c>
      <c r="F328" s="973">
        <f t="shared" si="5"/>
        <v>16650.650000000001</v>
      </c>
      <c r="G328" s="973">
        <f t="shared" si="5"/>
        <v>16635.793000000001</v>
      </c>
    </row>
    <row r="329" spans="1:7" s="969" customFormat="1" ht="12.75" customHeight="1" x14ac:dyDescent="0.2">
      <c r="A329" s="972" t="s">
        <v>2583</v>
      </c>
      <c r="B329" s="973">
        <v>14557.81</v>
      </c>
      <c r="C329" s="973">
        <v>14557.806</v>
      </c>
      <c r="D329" s="973">
        <v>422.44</v>
      </c>
      <c r="E329" s="973">
        <v>404.87099999999998</v>
      </c>
      <c r="F329" s="973">
        <f t="shared" si="5"/>
        <v>14980.25</v>
      </c>
      <c r="G329" s="973">
        <f t="shared" si="5"/>
        <v>14962.677</v>
      </c>
    </row>
    <row r="330" spans="1:7" s="969" customFormat="1" ht="12.75" customHeight="1" x14ac:dyDescent="0.2">
      <c r="A330" s="972" t="s">
        <v>2584</v>
      </c>
      <c r="B330" s="973">
        <v>3959.67</v>
      </c>
      <c r="C330" s="973">
        <v>3959.6670000000004</v>
      </c>
      <c r="D330" s="973">
        <v>98.080000000000013</v>
      </c>
      <c r="E330" s="973">
        <v>97.10499999999999</v>
      </c>
      <c r="F330" s="973">
        <f t="shared" si="5"/>
        <v>4057.75</v>
      </c>
      <c r="G330" s="973">
        <f t="shared" si="5"/>
        <v>4056.7720000000004</v>
      </c>
    </row>
    <row r="331" spans="1:7" s="969" customFormat="1" ht="12.75" customHeight="1" x14ac:dyDescent="0.2">
      <c r="A331" s="972" t="s">
        <v>2585</v>
      </c>
      <c r="B331" s="973">
        <v>26710.65</v>
      </c>
      <c r="C331" s="973">
        <v>26710.639999999999</v>
      </c>
      <c r="D331" s="973">
        <v>760.49</v>
      </c>
      <c r="E331" s="973">
        <v>714.60199999999998</v>
      </c>
      <c r="F331" s="973">
        <f t="shared" si="5"/>
        <v>27471.140000000003</v>
      </c>
      <c r="G331" s="973">
        <f t="shared" si="5"/>
        <v>27425.241999999998</v>
      </c>
    </row>
    <row r="332" spans="1:7" s="969" customFormat="1" ht="12.75" customHeight="1" x14ac:dyDescent="0.2">
      <c r="A332" s="972" t="s">
        <v>2586</v>
      </c>
      <c r="B332" s="973">
        <v>25614.49</v>
      </c>
      <c r="C332" s="973">
        <v>25614.478999999999</v>
      </c>
      <c r="D332" s="973">
        <v>645.99</v>
      </c>
      <c r="E332" s="973">
        <v>628.5619999999999</v>
      </c>
      <c r="F332" s="973">
        <f t="shared" si="5"/>
        <v>26260.480000000003</v>
      </c>
      <c r="G332" s="973">
        <f t="shared" si="5"/>
        <v>26243.040999999997</v>
      </c>
    </row>
    <row r="333" spans="1:7" s="969" customFormat="1" ht="12.75" customHeight="1" x14ac:dyDescent="0.2">
      <c r="A333" s="972" t="s">
        <v>2587</v>
      </c>
      <c r="B333" s="973">
        <v>14577.62</v>
      </c>
      <c r="C333" s="973">
        <v>14577.607999999998</v>
      </c>
      <c r="D333" s="973">
        <v>403.76</v>
      </c>
      <c r="E333" s="973">
        <v>388.53399999999999</v>
      </c>
      <c r="F333" s="973">
        <f t="shared" si="5"/>
        <v>14981.380000000001</v>
      </c>
      <c r="G333" s="973">
        <f t="shared" si="5"/>
        <v>14966.141999999998</v>
      </c>
    </row>
    <row r="334" spans="1:7" s="969" customFormat="1" ht="12.75" customHeight="1" x14ac:dyDescent="0.2">
      <c r="A334" s="972" t="s">
        <v>2588</v>
      </c>
      <c r="B334" s="973">
        <v>5336.58</v>
      </c>
      <c r="C334" s="973">
        <v>5336.5749999999998</v>
      </c>
      <c r="D334" s="973">
        <v>149.44999999999999</v>
      </c>
      <c r="E334" s="973">
        <v>144.32400000000001</v>
      </c>
      <c r="F334" s="973">
        <f t="shared" si="5"/>
        <v>5486.03</v>
      </c>
      <c r="G334" s="973">
        <f t="shared" si="5"/>
        <v>5480.8989999999994</v>
      </c>
    </row>
    <row r="335" spans="1:7" s="969" customFormat="1" ht="12.75" customHeight="1" x14ac:dyDescent="0.2">
      <c r="A335" s="972" t="s">
        <v>2589</v>
      </c>
      <c r="B335" s="973">
        <v>10609.55</v>
      </c>
      <c r="C335" s="973">
        <v>10609.546</v>
      </c>
      <c r="D335" s="973">
        <v>306.06</v>
      </c>
      <c r="E335" s="973">
        <v>284.19200000000001</v>
      </c>
      <c r="F335" s="973">
        <f t="shared" si="5"/>
        <v>10915.609999999999</v>
      </c>
      <c r="G335" s="973">
        <f t="shared" si="5"/>
        <v>10893.738000000001</v>
      </c>
    </row>
    <row r="336" spans="1:7" s="969" customFormat="1" ht="12.75" customHeight="1" x14ac:dyDescent="0.2">
      <c r="A336" s="972" t="s">
        <v>2590</v>
      </c>
      <c r="B336" s="973">
        <v>4036.78</v>
      </c>
      <c r="C336" s="973">
        <v>4036.777</v>
      </c>
      <c r="D336" s="973">
        <v>113.86000000000001</v>
      </c>
      <c r="E336" s="973">
        <v>106.94699999999999</v>
      </c>
      <c r="F336" s="973">
        <f t="shared" si="5"/>
        <v>4150.6400000000003</v>
      </c>
      <c r="G336" s="973">
        <f t="shared" si="5"/>
        <v>4143.7240000000002</v>
      </c>
    </row>
    <row r="337" spans="1:7" s="969" customFormat="1" ht="12.75" customHeight="1" x14ac:dyDescent="0.2">
      <c r="A337" s="972" t="s">
        <v>2591</v>
      </c>
      <c r="B337" s="973">
        <v>4345.13</v>
      </c>
      <c r="C337" s="973">
        <v>4345.125</v>
      </c>
      <c r="D337" s="973">
        <v>136.91</v>
      </c>
      <c r="E337" s="973">
        <v>129.375</v>
      </c>
      <c r="F337" s="973">
        <f t="shared" si="5"/>
        <v>4482.04</v>
      </c>
      <c r="G337" s="973">
        <f t="shared" si="5"/>
        <v>4474.5</v>
      </c>
    </row>
    <row r="338" spans="1:7" s="969" customFormat="1" ht="12.75" customHeight="1" x14ac:dyDescent="0.2">
      <c r="A338" s="972" t="s">
        <v>2592</v>
      </c>
      <c r="B338" s="973">
        <v>9233.34</v>
      </c>
      <c r="C338" s="973">
        <v>9216.4849999999988</v>
      </c>
      <c r="D338" s="973">
        <v>260.47000000000003</v>
      </c>
      <c r="E338" s="973">
        <v>242.46499999999997</v>
      </c>
      <c r="F338" s="973">
        <f t="shared" si="5"/>
        <v>9493.81</v>
      </c>
      <c r="G338" s="973">
        <f t="shared" si="5"/>
        <v>9458.9499999999989</v>
      </c>
    </row>
    <row r="339" spans="1:7" s="969" customFormat="1" ht="12.75" customHeight="1" x14ac:dyDescent="0.2">
      <c r="A339" s="972" t="s">
        <v>2593</v>
      </c>
      <c r="B339" s="973">
        <v>4680.8900000000003</v>
      </c>
      <c r="C339" s="973">
        <v>4680.8890000000001</v>
      </c>
      <c r="D339" s="973">
        <v>100.8</v>
      </c>
      <c r="E339" s="973">
        <v>98.218000000000004</v>
      </c>
      <c r="F339" s="973">
        <f t="shared" si="5"/>
        <v>4781.6900000000005</v>
      </c>
      <c r="G339" s="973">
        <f t="shared" si="5"/>
        <v>4779.107</v>
      </c>
    </row>
    <row r="340" spans="1:7" s="969" customFormat="1" ht="12.75" customHeight="1" x14ac:dyDescent="0.2">
      <c r="A340" s="972" t="s">
        <v>2594</v>
      </c>
      <c r="B340" s="973">
        <v>4067.7</v>
      </c>
      <c r="C340" s="973">
        <v>4067.6949999999997</v>
      </c>
      <c r="D340" s="973">
        <v>101.1</v>
      </c>
      <c r="E340" s="973">
        <v>93.128</v>
      </c>
      <c r="F340" s="973">
        <f t="shared" si="5"/>
        <v>4168.8</v>
      </c>
      <c r="G340" s="973">
        <f t="shared" si="5"/>
        <v>4160.8229999999994</v>
      </c>
    </row>
    <row r="341" spans="1:7" s="969" customFormat="1" ht="12.75" customHeight="1" x14ac:dyDescent="0.2">
      <c r="A341" s="972" t="s">
        <v>2595</v>
      </c>
      <c r="B341" s="973">
        <v>6335.82</v>
      </c>
      <c r="C341" s="973">
        <v>6335.8189999999995</v>
      </c>
      <c r="D341" s="973">
        <v>191.74</v>
      </c>
      <c r="E341" s="973">
        <v>181.11599999999999</v>
      </c>
      <c r="F341" s="973">
        <f t="shared" si="5"/>
        <v>6527.5599999999995</v>
      </c>
      <c r="G341" s="973">
        <f t="shared" si="5"/>
        <v>6516.9349999999995</v>
      </c>
    </row>
    <row r="342" spans="1:7" s="969" customFormat="1" ht="12.75" customHeight="1" x14ac:dyDescent="0.2">
      <c r="A342" s="972" t="s">
        <v>2596</v>
      </c>
      <c r="B342" s="973">
        <v>38697.829999999994</v>
      </c>
      <c r="C342" s="973">
        <v>38697.829999999994</v>
      </c>
      <c r="D342" s="973">
        <v>1023.45</v>
      </c>
      <c r="E342" s="973">
        <v>979.15100000000007</v>
      </c>
      <c r="F342" s="973">
        <f t="shared" si="5"/>
        <v>39721.279999999992</v>
      </c>
      <c r="G342" s="973">
        <f t="shared" si="5"/>
        <v>39676.980999999992</v>
      </c>
    </row>
    <row r="343" spans="1:7" s="969" customFormat="1" ht="12.75" customHeight="1" x14ac:dyDescent="0.2">
      <c r="A343" s="972" t="s">
        <v>2597</v>
      </c>
      <c r="B343" s="973">
        <v>29274.25</v>
      </c>
      <c r="C343" s="973">
        <v>29274.250000000004</v>
      </c>
      <c r="D343" s="973">
        <v>870.94999999999993</v>
      </c>
      <c r="E343" s="973">
        <v>824.57999999999993</v>
      </c>
      <c r="F343" s="973">
        <f t="shared" si="5"/>
        <v>30145.200000000001</v>
      </c>
      <c r="G343" s="973">
        <f t="shared" si="5"/>
        <v>30098.83</v>
      </c>
    </row>
    <row r="344" spans="1:7" s="969" customFormat="1" ht="12.75" customHeight="1" x14ac:dyDescent="0.2">
      <c r="A344" s="972" t="s">
        <v>2598</v>
      </c>
      <c r="B344" s="973">
        <v>24221.590000000004</v>
      </c>
      <c r="C344" s="973">
        <v>24221.595000000001</v>
      </c>
      <c r="D344" s="973">
        <v>658.57999999999993</v>
      </c>
      <c r="E344" s="973">
        <v>629.42100000000005</v>
      </c>
      <c r="F344" s="973">
        <f t="shared" si="5"/>
        <v>24880.170000000006</v>
      </c>
      <c r="G344" s="973">
        <f t="shared" si="5"/>
        <v>24851.016</v>
      </c>
    </row>
    <row r="345" spans="1:7" s="969" customFormat="1" ht="12.75" customHeight="1" x14ac:dyDescent="0.2">
      <c r="A345" s="972" t="s">
        <v>2599</v>
      </c>
      <c r="B345" s="973">
        <v>12329.54</v>
      </c>
      <c r="C345" s="973">
        <v>12329.536</v>
      </c>
      <c r="D345" s="973">
        <v>383.77</v>
      </c>
      <c r="E345" s="973">
        <v>370.52000000000004</v>
      </c>
      <c r="F345" s="973">
        <f t="shared" si="5"/>
        <v>12713.310000000001</v>
      </c>
      <c r="G345" s="973">
        <f t="shared" si="5"/>
        <v>12700.056</v>
      </c>
    </row>
    <row r="346" spans="1:7" s="969" customFormat="1" ht="12.75" customHeight="1" x14ac:dyDescent="0.2">
      <c r="A346" s="972" t="s">
        <v>2600</v>
      </c>
      <c r="B346" s="973">
        <v>25804.920000000002</v>
      </c>
      <c r="C346" s="973">
        <v>25804.917999999998</v>
      </c>
      <c r="D346" s="973">
        <v>765.12</v>
      </c>
      <c r="E346" s="973">
        <v>723.97200000000009</v>
      </c>
      <c r="F346" s="973">
        <f t="shared" si="5"/>
        <v>26570.04</v>
      </c>
      <c r="G346" s="973">
        <f t="shared" si="5"/>
        <v>26528.89</v>
      </c>
    </row>
    <row r="347" spans="1:7" s="969" customFormat="1" ht="12.75" customHeight="1" x14ac:dyDescent="0.2">
      <c r="A347" s="972" t="s">
        <v>2601</v>
      </c>
      <c r="B347" s="973">
        <v>22763.620000000003</v>
      </c>
      <c r="C347" s="973">
        <v>22763.622000000003</v>
      </c>
      <c r="D347" s="973">
        <v>624.15</v>
      </c>
      <c r="E347" s="973">
        <v>606.64607999999998</v>
      </c>
      <c r="F347" s="973">
        <f t="shared" si="5"/>
        <v>23387.770000000004</v>
      </c>
      <c r="G347" s="973">
        <f t="shared" si="5"/>
        <v>23370.268080000002</v>
      </c>
    </row>
    <row r="348" spans="1:7" s="969" customFormat="1" ht="12.75" customHeight="1" x14ac:dyDescent="0.2">
      <c r="A348" s="972" t="s">
        <v>2602</v>
      </c>
      <c r="B348" s="973">
        <v>43315.24</v>
      </c>
      <c r="C348" s="973">
        <v>43315.243999999999</v>
      </c>
      <c r="D348" s="973">
        <v>1250.79</v>
      </c>
      <c r="E348" s="973">
        <v>1201.162</v>
      </c>
      <c r="F348" s="973">
        <f t="shared" si="5"/>
        <v>44566.03</v>
      </c>
      <c r="G348" s="973">
        <f t="shared" si="5"/>
        <v>44516.405999999995</v>
      </c>
    </row>
    <row r="349" spans="1:7" s="969" customFormat="1" ht="12.75" customHeight="1" x14ac:dyDescent="0.2">
      <c r="A349" s="972" t="s">
        <v>2603</v>
      </c>
      <c r="B349" s="973">
        <v>16322.16</v>
      </c>
      <c r="C349" s="973">
        <v>16322.161</v>
      </c>
      <c r="D349" s="973">
        <v>474.85</v>
      </c>
      <c r="E349" s="973">
        <v>453.56400000000002</v>
      </c>
      <c r="F349" s="973">
        <f t="shared" si="5"/>
        <v>16797.009999999998</v>
      </c>
      <c r="G349" s="973">
        <f t="shared" si="5"/>
        <v>16775.724999999999</v>
      </c>
    </row>
    <row r="350" spans="1:7" s="969" customFormat="1" ht="12.75" customHeight="1" x14ac:dyDescent="0.2">
      <c r="A350" s="972" t="s">
        <v>2604</v>
      </c>
      <c r="B350" s="973">
        <v>6662.58</v>
      </c>
      <c r="C350" s="973">
        <v>6662.5770000000002</v>
      </c>
      <c r="D350" s="973">
        <v>162.67999999999998</v>
      </c>
      <c r="E350" s="973">
        <v>158.25</v>
      </c>
      <c r="F350" s="973">
        <f t="shared" si="5"/>
        <v>6825.26</v>
      </c>
      <c r="G350" s="973">
        <f t="shared" si="5"/>
        <v>6820.8270000000002</v>
      </c>
    </row>
    <row r="351" spans="1:7" s="969" customFormat="1" ht="12.75" customHeight="1" x14ac:dyDescent="0.2">
      <c r="A351" s="972" t="s">
        <v>2605</v>
      </c>
      <c r="B351" s="973">
        <v>8143.2000000000007</v>
      </c>
      <c r="C351" s="973">
        <v>8143.2030000000013</v>
      </c>
      <c r="D351" s="973">
        <v>221.04000000000002</v>
      </c>
      <c r="E351" s="973">
        <v>208.20499999999998</v>
      </c>
      <c r="F351" s="973">
        <f t="shared" si="5"/>
        <v>8364.2400000000016</v>
      </c>
      <c r="G351" s="973">
        <f t="shared" si="5"/>
        <v>8351.4080000000013</v>
      </c>
    </row>
    <row r="352" spans="1:7" s="969" customFormat="1" ht="12.75" customHeight="1" x14ac:dyDescent="0.2">
      <c r="A352" s="972" t="s">
        <v>2606</v>
      </c>
      <c r="B352" s="973">
        <v>28339.079999999998</v>
      </c>
      <c r="C352" s="973">
        <v>28339.075999999997</v>
      </c>
      <c r="D352" s="973">
        <v>801.05</v>
      </c>
      <c r="E352" s="973">
        <v>782.04699999999991</v>
      </c>
      <c r="F352" s="973">
        <f t="shared" si="5"/>
        <v>29140.129999999997</v>
      </c>
      <c r="G352" s="973">
        <f t="shared" si="5"/>
        <v>29121.122999999996</v>
      </c>
    </row>
    <row r="353" spans="1:7" s="969" customFormat="1" ht="12.75" customHeight="1" x14ac:dyDescent="0.2">
      <c r="A353" s="972" t="s">
        <v>2607</v>
      </c>
      <c r="B353" s="973">
        <v>23914.46</v>
      </c>
      <c r="C353" s="973">
        <v>23912.348999999998</v>
      </c>
      <c r="D353" s="973">
        <v>701.68</v>
      </c>
      <c r="E353" s="973">
        <v>675.40000000000009</v>
      </c>
      <c r="F353" s="973">
        <f t="shared" si="5"/>
        <v>24616.14</v>
      </c>
      <c r="G353" s="973">
        <f t="shared" si="5"/>
        <v>24587.749</v>
      </c>
    </row>
    <row r="354" spans="1:7" s="969" customFormat="1" ht="12.75" customHeight="1" x14ac:dyDescent="0.2">
      <c r="A354" s="972" t="s">
        <v>2608</v>
      </c>
      <c r="B354" s="973">
        <v>15276.79</v>
      </c>
      <c r="C354" s="973">
        <v>15276.785</v>
      </c>
      <c r="D354" s="973">
        <v>412.53</v>
      </c>
      <c r="E354" s="973">
        <v>393.81700000000006</v>
      </c>
      <c r="F354" s="973">
        <f t="shared" si="5"/>
        <v>15689.320000000002</v>
      </c>
      <c r="G354" s="973">
        <f t="shared" si="5"/>
        <v>15670.602000000001</v>
      </c>
    </row>
    <row r="355" spans="1:7" s="969" customFormat="1" ht="12.75" customHeight="1" x14ac:dyDescent="0.2">
      <c r="A355" s="972" t="s">
        <v>2609</v>
      </c>
      <c r="B355" s="973">
        <v>32983.97</v>
      </c>
      <c r="C355" s="973">
        <v>32983.96</v>
      </c>
      <c r="D355" s="973">
        <v>899.02</v>
      </c>
      <c r="E355" s="973">
        <v>858.30600000000004</v>
      </c>
      <c r="F355" s="973">
        <f t="shared" si="5"/>
        <v>33882.99</v>
      </c>
      <c r="G355" s="973">
        <f t="shared" si="5"/>
        <v>33842.265999999996</v>
      </c>
    </row>
    <row r="356" spans="1:7" s="969" customFormat="1" ht="12.75" customHeight="1" x14ac:dyDescent="0.2">
      <c r="A356" s="972" t="s">
        <v>2610</v>
      </c>
      <c r="B356" s="973">
        <v>17973.099999999999</v>
      </c>
      <c r="C356" s="973">
        <v>17943.612999999998</v>
      </c>
      <c r="D356" s="973">
        <v>501.09000000000003</v>
      </c>
      <c r="E356" s="973">
        <v>477.10300000000001</v>
      </c>
      <c r="F356" s="973">
        <f t="shared" si="5"/>
        <v>18474.189999999999</v>
      </c>
      <c r="G356" s="973">
        <f t="shared" si="5"/>
        <v>18420.715999999997</v>
      </c>
    </row>
    <row r="357" spans="1:7" s="969" customFormat="1" ht="12.75" customHeight="1" x14ac:dyDescent="0.2">
      <c r="A357" s="972" t="s">
        <v>2611</v>
      </c>
      <c r="B357" s="973">
        <v>35121.089999999997</v>
      </c>
      <c r="C357" s="973">
        <v>35121.08</v>
      </c>
      <c r="D357" s="973">
        <v>948.48</v>
      </c>
      <c r="E357" s="973">
        <v>919.24299999999994</v>
      </c>
      <c r="F357" s="973">
        <f t="shared" si="5"/>
        <v>36069.57</v>
      </c>
      <c r="G357" s="973">
        <f t="shared" si="5"/>
        <v>36040.323000000004</v>
      </c>
    </row>
    <row r="358" spans="1:7" s="969" customFormat="1" ht="12.75" customHeight="1" x14ac:dyDescent="0.2">
      <c r="A358" s="972" t="s">
        <v>2612</v>
      </c>
      <c r="B358" s="973">
        <v>24161.57</v>
      </c>
      <c r="C358" s="973">
        <v>24161.559000000001</v>
      </c>
      <c r="D358" s="973">
        <v>647.89</v>
      </c>
      <c r="E358" s="973">
        <v>606.69000000000005</v>
      </c>
      <c r="F358" s="973">
        <f t="shared" si="5"/>
        <v>24809.46</v>
      </c>
      <c r="G358" s="973">
        <f t="shared" si="5"/>
        <v>24768.249</v>
      </c>
    </row>
    <row r="359" spans="1:7" s="969" customFormat="1" ht="12.75" customHeight="1" x14ac:dyDescent="0.2">
      <c r="A359" s="972" t="s">
        <v>2613</v>
      </c>
      <c r="B359" s="973">
        <v>14751.499999999998</v>
      </c>
      <c r="C359" s="973">
        <v>14751.490000000002</v>
      </c>
      <c r="D359" s="973">
        <v>404.40999999999997</v>
      </c>
      <c r="E359" s="973">
        <v>387.88299999999998</v>
      </c>
      <c r="F359" s="973">
        <f t="shared" si="5"/>
        <v>15155.909999999998</v>
      </c>
      <c r="G359" s="973">
        <f t="shared" si="5"/>
        <v>15139.373000000001</v>
      </c>
    </row>
    <row r="360" spans="1:7" s="969" customFormat="1" ht="12.75" customHeight="1" x14ac:dyDescent="0.2">
      <c r="A360" s="972" t="s">
        <v>2614</v>
      </c>
      <c r="B360" s="973">
        <v>9041.75</v>
      </c>
      <c r="C360" s="973">
        <v>9041.732</v>
      </c>
      <c r="D360" s="973">
        <v>238.61</v>
      </c>
      <c r="E360" s="973">
        <v>223.822</v>
      </c>
      <c r="F360" s="973">
        <f t="shared" si="5"/>
        <v>9280.36</v>
      </c>
      <c r="G360" s="973">
        <f t="shared" si="5"/>
        <v>9265.5540000000001</v>
      </c>
    </row>
    <row r="361" spans="1:7" s="969" customFormat="1" ht="12.75" customHeight="1" x14ac:dyDescent="0.2">
      <c r="A361" s="972" t="s">
        <v>2615</v>
      </c>
      <c r="B361" s="973">
        <v>18798.579999999998</v>
      </c>
      <c r="C361" s="973">
        <v>18798.575000000001</v>
      </c>
      <c r="D361" s="973">
        <v>561.77</v>
      </c>
      <c r="E361" s="973">
        <v>549.53300000000002</v>
      </c>
      <c r="F361" s="973">
        <f t="shared" si="5"/>
        <v>19360.349999999999</v>
      </c>
      <c r="G361" s="973">
        <f t="shared" si="5"/>
        <v>19348.108</v>
      </c>
    </row>
    <row r="362" spans="1:7" s="969" customFormat="1" ht="12.75" customHeight="1" x14ac:dyDescent="0.2">
      <c r="A362" s="972" t="s">
        <v>2616</v>
      </c>
      <c r="B362" s="973">
        <v>26305.01</v>
      </c>
      <c r="C362" s="973">
        <v>26305.010000000002</v>
      </c>
      <c r="D362" s="973">
        <v>759.43000000000006</v>
      </c>
      <c r="E362" s="973">
        <v>720.62199999999996</v>
      </c>
      <c r="F362" s="973">
        <f t="shared" si="5"/>
        <v>27064.44</v>
      </c>
      <c r="G362" s="973">
        <f t="shared" si="5"/>
        <v>27025.632000000001</v>
      </c>
    </row>
    <row r="363" spans="1:7" s="969" customFormat="1" ht="12.75" customHeight="1" x14ac:dyDescent="0.2">
      <c r="A363" s="972" t="s">
        <v>2617</v>
      </c>
      <c r="B363" s="973">
        <v>6152.56</v>
      </c>
      <c r="C363" s="973">
        <v>6152.5540000000001</v>
      </c>
      <c r="D363" s="973">
        <v>192.98999999999998</v>
      </c>
      <c r="E363" s="973">
        <v>174.97399999999999</v>
      </c>
      <c r="F363" s="973">
        <f t="shared" si="5"/>
        <v>6345.55</v>
      </c>
      <c r="G363" s="973">
        <f t="shared" si="5"/>
        <v>6327.5280000000002</v>
      </c>
    </row>
    <row r="364" spans="1:7" s="969" customFormat="1" ht="12.75" customHeight="1" x14ac:dyDescent="0.2">
      <c r="A364" s="972" t="s">
        <v>2618</v>
      </c>
      <c r="B364" s="973">
        <v>18616.36</v>
      </c>
      <c r="C364" s="973">
        <v>18604.543999999998</v>
      </c>
      <c r="D364" s="973">
        <v>538.97</v>
      </c>
      <c r="E364" s="973">
        <v>519.80599999999993</v>
      </c>
      <c r="F364" s="973">
        <f t="shared" si="5"/>
        <v>19155.330000000002</v>
      </c>
      <c r="G364" s="973">
        <f t="shared" si="5"/>
        <v>19124.349999999999</v>
      </c>
    </row>
    <row r="365" spans="1:7" s="969" customFormat="1" ht="12.75" customHeight="1" x14ac:dyDescent="0.2">
      <c r="A365" s="972" t="s">
        <v>2619</v>
      </c>
      <c r="B365" s="973">
        <v>12370.45</v>
      </c>
      <c r="C365" s="973">
        <v>12370.455</v>
      </c>
      <c r="D365" s="973">
        <v>376.90999999999997</v>
      </c>
      <c r="E365" s="973">
        <v>365.23399999999998</v>
      </c>
      <c r="F365" s="973">
        <f t="shared" si="5"/>
        <v>12747.36</v>
      </c>
      <c r="G365" s="973">
        <f t="shared" si="5"/>
        <v>12735.689</v>
      </c>
    </row>
    <row r="366" spans="1:7" s="969" customFormat="1" ht="12.75" customHeight="1" x14ac:dyDescent="0.2">
      <c r="A366" s="972" t="s">
        <v>2620</v>
      </c>
      <c r="B366" s="973">
        <v>24451.17</v>
      </c>
      <c r="C366" s="973">
        <v>24451.170999999998</v>
      </c>
      <c r="D366" s="973">
        <v>688.78000000000009</v>
      </c>
      <c r="E366" s="973">
        <v>672.72399999999993</v>
      </c>
      <c r="F366" s="973">
        <f t="shared" si="5"/>
        <v>25139.949999999997</v>
      </c>
      <c r="G366" s="973">
        <f t="shared" si="5"/>
        <v>25123.894999999997</v>
      </c>
    </row>
    <row r="367" spans="1:7" s="969" customFormat="1" ht="12.75" customHeight="1" x14ac:dyDescent="0.2">
      <c r="A367" s="972" t="s">
        <v>2621</v>
      </c>
      <c r="B367" s="973">
        <v>5875.3</v>
      </c>
      <c r="C367" s="973">
        <v>5875.2960000000003</v>
      </c>
      <c r="D367" s="973">
        <v>155.75</v>
      </c>
      <c r="E367" s="973">
        <v>150.86599999999999</v>
      </c>
      <c r="F367" s="973">
        <f t="shared" si="5"/>
        <v>6031.05</v>
      </c>
      <c r="G367" s="973">
        <f t="shared" si="5"/>
        <v>6026.1620000000003</v>
      </c>
    </row>
    <row r="368" spans="1:7" s="969" customFormat="1" ht="12.75" customHeight="1" x14ac:dyDescent="0.2">
      <c r="A368" s="972" t="s">
        <v>2622</v>
      </c>
      <c r="B368" s="973">
        <v>5601.84</v>
      </c>
      <c r="C368" s="973">
        <v>5601.835</v>
      </c>
      <c r="D368" s="973">
        <v>126.82</v>
      </c>
      <c r="E368" s="973">
        <v>123.581</v>
      </c>
      <c r="F368" s="973">
        <f t="shared" si="5"/>
        <v>5728.66</v>
      </c>
      <c r="G368" s="973">
        <f t="shared" si="5"/>
        <v>5725.4160000000002</v>
      </c>
    </row>
    <row r="369" spans="1:7" s="969" customFormat="1" ht="12.75" customHeight="1" x14ac:dyDescent="0.2">
      <c r="A369" s="972" t="s">
        <v>2623</v>
      </c>
      <c r="B369" s="973">
        <v>18747.7</v>
      </c>
      <c r="C369" s="973">
        <v>18747.696</v>
      </c>
      <c r="D369" s="973">
        <v>512.94000000000005</v>
      </c>
      <c r="E369" s="973">
        <v>491.11100000000005</v>
      </c>
      <c r="F369" s="973">
        <f t="shared" si="5"/>
        <v>19260.64</v>
      </c>
      <c r="G369" s="973">
        <f t="shared" si="5"/>
        <v>19238.807000000001</v>
      </c>
    </row>
    <row r="370" spans="1:7" s="969" customFormat="1" ht="12.75" customHeight="1" x14ac:dyDescent="0.2">
      <c r="A370" s="972" t="s">
        <v>2624</v>
      </c>
      <c r="B370" s="973">
        <v>4118.0600000000004</v>
      </c>
      <c r="C370" s="973">
        <v>4118.0540000000001</v>
      </c>
      <c r="D370" s="973">
        <v>126.77</v>
      </c>
      <c r="E370" s="973">
        <v>116.23599999999999</v>
      </c>
      <c r="F370" s="973">
        <f t="shared" si="5"/>
        <v>4244.8300000000008</v>
      </c>
      <c r="G370" s="973">
        <f t="shared" si="5"/>
        <v>4234.29</v>
      </c>
    </row>
    <row r="371" spans="1:7" s="969" customFormat="1" ht="12.75" customHeight="1" x14ac:dyDescent="0.2">
      <c r="A371" s="972" t="s">
        <v>2625</v>
      </c>
      <c r="B371" s="973">
        <v>17534.79</v>
      </c>
      <c r="C371" s="973">
        <v>17534.793000000001</v>
      </c>
      <c r="D371" s="973">
        <v>465.87</v>
      </c>
      <c r="E371" s="973">
        <v>446.23199999999997</v>
      </c>
      <c r="F371" s="973">
        <f t="shared" si="5"/>
        <v>18000.66</v>
      </c>
      <c r="G371" s="973">
        <f t="shared" si="5"/>
        <v>17981.025000000001</v>
      </c>
    </row>
    <row r="372" spans="1:7" s="969" customFormat="1" ht="12.75" customHeight="1" x14ac:dyDescent="0.2">
      <c r="A372" s="972" t="s">
        <v>2626</v>
      </c>
      <c r="B372" s="973">
        <v>21971.599999999999</v>
      </c>
      <c r="C372" s="973">
        <v>21971.592000000001</v>
      </c>
      <c r="D372" s="973">
        <v>629.74</v>
      </c>
      <c r="E372" s="973">
        <v>610.30700000000002</v>
      </c>
      <c r="F372" s="973">
        <f t="shared" si="5"/>
        <v>22601.34</v>
      </c>
      <c r="G372" s="973">
        <f t="shared" si="5"/>
        <v>22581.899000000001</v>
      </c>
    </row>
    <row r="373" spans="1:7" s="969" customFormat="1" ht="12.75" customHeight="1" x14ac:dyDescent="0.2">
      <c r="A373" s="972" t="s">
        <v>2627</v>
      </c>
      <c r="B373" s="973">
        <v>5231.26</v>
      </c>
      <c r="C373" s="973">
        <v>5231.2569999999996</v>
      </c>
      <c r="D373" s="973">
        <v>166.12</v>
      </c>
      <c r="E373" s="973">
        <v>160.614</v>
      </c>
      <c r="F373" s="973">
        <f t="shared" si="5"/>
        <v>5397.38</v>
      </c>
      <c r="G373" s="973">
        <f t="shared" si="5"/>
        <v>5391.8709999999992</v>
      </c>
    </row>
    <row r="374" spans="1:7" s="969" customFormat="1" ht="12.75" customHeight="1" x14ac:dyDescent="0.2">
      <c r="A374" s="972" t="s">
        <v>2628</v>
      </c>
      <c r="B374" s="973">
        <v>9609.36</v>
      </c>
      <c r="C374" s="973">
        <v>9609.3559999999998</v>
      </c>
      <c r="D374" s="973">
        <v>298.08</v>
      </c>
      <c r="E374" s="973">
        <v>261.17600000000004</v>
      </c>
      <c r="F374" s="973">
        <f t="shared" si="5"/>
        <v>9907.44</v>
      </c>
      <c r="G374" s="973">
        <f t="shared" si="5"/>
        <v>9870.5319999999992</v>
      </c>
    </row>
    <row r="375" spans="1:7" s="969" customFormat="1" ht="12.75" customHeight="1" x14ac:dyDescent="0.2">
      <c r="A375" s="972" t="s">
        <v>2629</v>
      </c>
      <c r="B375" s="973">
        <v>3162.42</v>
      </c>
      <c r="C375" s="973">
        <v>3162.4209999999998</v>
      </c>
      <c r="D375" s="973">
        <v>76.83</v>
      </c>
      <c r="E375" s="973">
        <v>74.293000000000006</v>
      </c>
      <c r="F375" s="973">
        <f t="shared" si="5"/>
        <v>3239.25</v>
      </c>
      <c r="G375" s="973">
        <f t="shared" si="5"/>
        <v>3236.7139999999999</v>
      </c>
    </row>
    <row r="376" spans="1:7" s="969" customFormat="1" ht="12.75" customHeight="1" x14ac:dyDescent="0.2">
      <c r="A376" s="972" t="s">
        <v>2630</v>
      </c>
      <c r="B376" s="973">
        <v>3630.92</v>
      </c>
      <c r="C376" s="973">
        <v>3630.915</v>
      </c>
      <c r="D376" s="973">
        <v>101.06</v>
      </c>
      <c r="E376" s="973">
        <v>94.304000000000002</v>
      </c>
      <c r="F376" s="973">
        <f t="shared" si="5"/>
        <v>3731.98</v>
      </c>
      <c r="G376" s="973">
        <f t="shared" si="5"/>
        <v>3725.2190000000001</v>
      </c>
    </row>
    <row r="377" spans="1:7" s="969" customFormat="1" ht="12.75" customHeight="1" x14ac:dyDescent="0.2">
      <c r="A377" s="972" t="s">
        <v>2631</v>
      </c>
      <c r="B377" s="973">
        <v>10684.390000000001</v>
      </c>
      <c r="C377" s="973">
        <v>10684.391</v>
      </c>
      <c r="D377" s="973">
        <v>297.44</v>
      </c>
      <c r="E377" s="973">
        <v>292.87900000000002</v>
      </c>
      <c r="F377" s="973">
        <f t="shared" si="5"/>
        <v>10981.830000000002</v>
      </c>
      <c r="G377" s="973">
        <f t="shared" si="5"/>
        <v>10977.27</v>
      </c>
    </row>
    <row r="378" spans="1:7" s="969" customFormat="1" ht="22.5" customHeight="1" x14ac:dyDescent="0.2">
      <c r="A378" s="972" t="s">
        <v>2632</v>
      </c>
      <c r="B378" s="973">
        <v>15802.06</v>
      </c>
      <c r="C378" s="973">
        <v>15802.055</v>
      </c>
      <c r="D378" s="973">
        <v>426.48</v>
      </c>
      <c r="E378" s="973">
        <v>405.27600000000001</v>
      </c>
      <c r="F378" s="973">
        <f t="shared" si="5"/>
        <v>16228.539999999999</v>
      </c>
      <c r="G378" s="973">
        <f t="shared" si="5"/>
        <v>16207.331</v>
      </c>
    </row>
    <row r="379" spans="1:7" s="969" customFormat="1" ht="22.5" customHeight="1" x14ac:dyDescent="0.2">
      <c r="A379" s="972" t="s">
        <v>2633</v>
      </c>
      <c r="B379" s="973">
        <v>2715.34</v>
      </c>
      <c r="C379" s="973">
        <v>2715.3360000000002</v>
      </c>
      <c r="D379" s="973">
        <v>64.930000000000007</v>
      </c>
      <c r="E379" s="973">
        <v>61.824000000000005</v>
      </c>
      <c r="F379" s="973">
        <f t="shared" si="5"/>
        <v>2780.27</v>
      </c>
      <c r="G379" s="973">
        <f t="shared" si="5"/>
        <v>2777.1600000000003</v>
      </c>
    </row>
    <row r="380" spans="1:7" s="969" customFormat="1" ht="12.75" customHeight="1" x14ac:dyDescent="0.2">
      <c r="A380" s="972" t="s">
        <v>2634</v>
      </c>
      <c r="B380" s="973">
        <v>4598.1399999999994</v>
      </c>
      <c r="C380" s="973">
        <v>4598.1310000000003</v>
      </c>
      <c r="D380" s="973">
        <v>117.00999999999999</v>
      </c>
      <c r="E380" s="973">
        <v>113.254</v>
      </c>
      <c r="F380" s="973">
        <f t="shared" si="5"/>
        <v>4715.1499999999996</v>
      </c>
      <c r="G380" s="973">
        <f t="shared" si="5"/>
        <v>4711.3850000000002</v>
      </c>
    </row>
    <row r="381" spans="1:7" s="969" customFormat="1" ht="22.5" customHeight="1" x14ac:dyDescent="0.2">
      <c r="A381" s="972" t="s">
        <v>2635</v>
      </c>
      <c r="B381" s="973">
        <v>4478.04</v>
      </c>
      <c r="C381" s="973">
        <v>4478.0379999999996</v>
      </c>
      <c r="D381" s="973">
        <v>98.64</v>
      </c>
      <c r="E381" s="973">
        <v>97.686000000000007</v>
      </c>
      <c r="F381" s="973">
        <f t="shared" si="5"/>
        <v>4576.68</v>
      </c>
      <c r="G381" s="973">
        <f t="shared" si="5"/>
        <v>4575.7239999999993</v>
      </c>
    </row>
    <row r="382" spans="1:7" s="969" customFormat="1" ht="12.75" customHeight="1" x14ac:dyDescent="0.2">
      <c r="A382" s="972" t="s">
        <v>2636</v>
      </c>
      <c r="B382" s="973">
        <v>5633.3499999999995</v>
      </c>
      <c r="C382" s="973">
        <v>5633.3419999999996</v>
      </c>
      <c r="D382" s="973">
        <v>141.86000000000001</v>
      </c>
      <c r="E382" s="973">
        <v>141.352</v>
      </c>
      <c r="F382" s="973">
        <f t="shared" si="5"/>
        <v>5775.2099999999991</v>
      </c>
      <c r="G382" s="973">
        <f t="shared" si="5"/>
        <v>5774.6939999999995</v>
      </c>
    </row>
    <row r="383" spans="1:7" s="969" customFormat="1" ht="12.75" customHeight="1" x14ac:dyDescent="0.2">
      <c r="A383" s="972" t="s">
        <v>2637</v>
      </c>
      <c r="B383" s="973">
        <v>8660.56</v>
      </c>
      <c r="C383" s="973">
        <v>8660.5640000000003</v>
      </c>
      <c r="D383" s="973">
        <v>221.39999999999998</v>
      </c>
      <c r="E383" s="973">
        <v>205.898</v>
      </c>
      <c r="F383" s="973">
        <f t="shared" si="5"/>
        <v>8881.9599999999991</v>
      </c>
      <c r="G383" s="973">
        <f t="shared" si="5"/>
        <v>8866.4619999999995</v>
      </c>
    </row>
    <row r="384" spans="1:7" s="969" customFormat="1" ht="22.5" customHeight="1" x14ac:dyDescent="0.2">
      <c r="A384" s="972" t="s">
        <v>2638</v>
      </c>
      <c r="B384" s="973">
        <v>12197.17</v>
      </c>
      <c r="C384" s="973">
        <v>12197.172</v>
      </c>
      <c r="D384" s="973">
        <v>323.33999999999997</v>
      </c>
      <c r="E384" s="973">
        <v>297.44200000000001</v>
      </c>
      <c r="F384" s="973">
        <f t="shared" si="5"/>
        <v>12520.51</v>
      </c>
      <c r="G384" s="973">
        <f t="shared" si="5"/>
        <v>12494.614000000001</v>
      </c>
    </row>
    <row r="385" spans="1:7" s="969" customFormat="1" ht="12.75" customHeight="1" x14ac:dyDescent="0.2">
      <c r="A385" s="972" t="s">
        <v>2639</v>
      </c>
      <c r="B385" s="973">
        <v>3827.73</v>
      </c>
      <c r="C385" s="973">
        <v>3827.7309999999998</v>
      </c>
      <c r="D385" s="973">
        <v>95.62</v>
      </c>
      <c r="E385" s="973">
        <v>94.954000000000008</v>
      </c>
      <c r="F385" s="973">
        <f t="shared" si="5"/>
        <v>3923.35</v>
      </c>
      <c r="G385" s="973">
        <f t="shared" si="5"/>
        <v>3922.6849999999999</v>
      </c>
    </row>
    <row r="386" spans="1:7" s="969" customFormat="1" ht="22.5" customHeight="1" x14ac:dyDescent="0.2">
      <c r="A386" s="972" t="s">
        <v>2640</v>
      </c>
      <c r="B386" s="973">
        <v>2978.41</v>
      </c>
      <c r="C386" s="973">
        <v>2978.404</v>
      </c>
      <c r="D386" s="973">
        <v>70.09</v>
      </c>
      <c r="E386" s="973">
        <v>68.239000000000004</v>
      </c>
      <c r="F386" s="973">
        <f t="shared" si="5"/>
        <v>3048.5</v>
      </c>
      <c r="G386" s="973">
        <f t="shared" si="5"/>
        <v>3046.643</v>
      </c>
    </row>
    <row r="387" spans="1:7" s="969" customFormat="1" ht="12.75" customHeight="1" x14ac:dyDescent="0.2">
      <c r="A387" s="972" t="s">
        <v>2641</v>
      </c>
      <c r="B387" s="973">
        <v>2880.03</v>
      </c>
      <c r="C387" s="973">
        <v>2880.027</v>
      </c>
      <c r="D387" s="973">
        <v>77.099999999999994</v>
      </c>
      <c r="E387" s="973">
        <v>73.948999999999998</v>
      </c>
      <c r="F387" s="973">
        <f t="shared" si="5"/>
        <v>2957.13</v>
      </c>
      <c r="G387" s="973">
        <f t="shared" si="5"/>
        <v>2953.9760000000001</v>
      </c>
    </row>
    <row r="388" spans="1:7" s="969" customFormat="1" ht="12.75" customHeight="1" x14ac:dyDescent="0.2">
      <c r="A388" s="972" t="s">
        <v>2642</v>
      </c>
      <c r="B388" s="973">
        <v>4262.1499999999996</v>
      </c>
      <c r="C388" s="973">
        <v>4262.1450000000004</v>
      </c>
      <c r="D388" s="973">
        <v>113.82</v>
      </c>
      <c r="E388" s="973">
        <v>110.18499999999999</v>
      </c>
      <c r="F388" s="973">
        <f t="shared" si="5"/>
        <v>4375.9699999999993</v>
      </c>
      <c r="G388" s="973">
        <f t="shared" si="5"/>
        <v>4372.3300000000008</v>
      </c>
    </row>
    <row r="389" spans="1:7" s="969" customFormat="1" ht="12.75" customHeight="1" x14ac:dyDescent="0.2">
      <c r="A389" s="972" t="s">
        <v>2643</v>
      </c>
      <c r="B389" s="973">
        <v>8891.75</v>
      </c>
      <c r="C389" s="973">
        <v>8891.7469999999994</v>
      </c>
      <c r="D389" s="973">
        <v>238.35</v>
      </c>
      <c r="E389" s="973">
        <v>231.41200000000003</v>
      </c>
      <c r="F389" s="973">
        <f t="shared" si="5"/>
        <v>9130.1</v>
      </c>
      <c r="G389" s="973">
        <f t="shared" si="5"/>
        <v>9123.1589999999997</v>
      </c>
    </row>
    <row r="390" spans="1:7" s="969" customFormat="1" ht="12.75" customHeight="1" x14ac:dyDescent="0.2">
      <c r="A390" s="972" t="s">
        <v>2644</v>
      </c>
      <c r="B390" s="973">
        <v>12392.920000000002</v>
      </c>
      <c r="C390" s="973">
        <v>12392.917000000001</v>
      </c>
      <c r="D390" s="973">
        <v>348.27</v>
      </c>
      <c r="E390" s="973">
        <v>336.82400000000001</v>
      </c>
      <c r="F390" s="973">
        <f t="shared" si="5"/>
        <v>12741.190000000002</v>
      </c>
      <c r="G390" s="973">
        <f t="shared" si="5"/>
        <v>12729.741000000002</v>
      </c>
    </row>
    <row r="391" spans="1:7" s="969" customFormat="1" ht="12.75" customHeight="1" x14ac:dyDescent="0.2">
      <c r="A391" s="972" t="s">
        <v>2645</v>
      </c>
      <c r="B391" s="973">
        <v>3284.54</v>
      </c>
      <c r="C391" s="973">
        <v>3284.5349999999999</v>
      </c>
      <c r="D391" s="973">
        <v>101.37</v>
      </c>
      <c r="E391" s="973">
        <v>95.228000000000009</v>
      </c>
      <c r="F391" s="973">
        <f t="shared" ref="F391:G454" si="6">B391+D391</f>
        <v>3385.91</v>
      </c>
      <c r="G391" s="973">
        <f t="shared" si="6"/>
        <v>3379.7629999999999</v>
      </c>
    </row>
    <row r="392" spans="1:7" s="969" customFormat="1" ht="12.75" customHeight="1" x14ac:dyDescent="0.2">
      <c r="A392" s="972" t="s">
        <v>2646</v>
      </c>
      <c r="B392" s="973">
        <v>16960.66</v>
      </c>
      <c r="C392" s="973">
        <v>16960.649000000001</v>
      </c>
      <c r="D392" s="973">
        <v>365.90999999999997</v>
      </c>
      <c r="E392" s="973">
        <v>355.53499999999997</v>
      </c>
      <c r="F392" s="973">
        <f t="shared" si="6"/>
        <v>17326.57</v>
      </c>
      <c r="G392" s="973">
        <f t="shared" si="6"/>
        <v>17316.184000000001</v>
      </c>
    </row>
    <row r="393" spans="1:7" s="969" customFormat="1" ht="12.75" customHeight="1" x14ac:dyDescent="0.2">
      <c r="A393" s="972" t="s">
        <v>2647</v>
      </c>
      <c r="B393" s="973">
        <v>3392.3</v>
      </c>
      <c r="C393" s="973">
        <v>3392.2930000000001</v>
      </c>
      <c r="D393" s="973">
        <v>99.68</v>
      </c>
      <c r="E393" s="973">
        <v>94.539000000000001</v>
      </c>
      <c r="F393" s="973">
        <f t="shared" si="6"/>
        <v>3491.98</v>
      </c>
      <c r="G393" s="973">
        <f t="shared" si="6"/>
        <v>3486.8320000000003</v>
      </c>
    </row>
    <row r="394" spans="1:7" s="969" customFormat="1" ht="12.75" customHeight="1" x14ac:dyDescent="0.2">
      <c r="A394" s="972" t="s">
        <v>2648</v>
      </c>
      <c r="B394" s="973">
        <v>13946.95</v>
      </c>
      <c r="C394" s="973">
        <v>13946.940999999999</v>
      </c>
      <c r="D394" s="973">
        <v>508.75</v>
      </c>
      <c r="E394" s="973">
        <v>485.06899999999996</v>
      </c>
      <c r="F394" s="973">
        <f t="shared" si="6"/>
        <v>14455.7</v>
      </c>
      <c r="G394" s="973">
        <f t="shared" si="6"/>
        <v>14432.009999999998</v>
      </c>
    </row>
    <row r="395" spans="1:7" s="969" customFormat="1" ht="12.75" customHeight="1" x14ac:dyDescent="0.2">
      <c r="A395" s="972" t="s">
        <v>2649</v>
      </c>
      <c r="B395" s="973">
        <v>3239.0299999999997</v>
      </c>
      <c r="C395" s="973">
        <v>3239.0340000000001</v>
      </c>
      <c r="D395" s="973">
        <v>76.100000000000009</v>
      </c>
      <c r="E395" s="973">
        <v>76.093000000000004</v>
      </c>
      <c r="F395" s="973">
        <f t="shared" si="6"/>
        <v>3315.1299999999997</v>
      </c>
      <c r="G395" s="973">
        <f t="shared" si="6"/>
        <v>3315.127</v>
      </c>
    </row>
    <row r="396" spans="1:7" s="969" customFormat="1" ht="12.75" customHeight="1" x14ac:dyDescent="0.2">
      <c r="A396" s="972" t="s">
        <v>2650</v>
      </c>
      <c r="B396" s="973">
        <v>6545.53</v>
      </c>
      <c r="C396" s="973">
        <v>6545.5320000000002</v>
      </c>
      <c r="D396" s="973">
        <v>189.46</v>
      </c>
      <c r="E396" s="973">
        <v>174.18899999999999</v>
      </c>
      <c r="F396" s="973">
        <f t="shared" si="6"/>
        <v>6734.99</v>
      </c>
      <c r="G396" s="973">
        <f t="shared" si="6"/>
        <v>6719.7210000000005</v>
      </c>
    </row>
    <row r="397" spans="1:7" s="969" customFormat="1" ht="12.75" customHeight="1" x14ac:dyDescent="0.2">
      <c r="A397" s="972" t="s">
        <v>2651</v>
      </c>
      <c r="B397" s="973">
        <v>3787.7300000000005</v>
      </c>
      <c r="C397" s="973">
        <v>3787.732</v>
      </c>
      <c r="D397" s="973">
        <v>111.03</v>
      </c>
      <c r="E397" s="973">
        <v>104.97500000000001</v>
      </c>
      <c r="F397" s="973">
        <f t="shared" si="6"/>
        <v>3898.7600000000007</v>
      </c>
      <c r="G397" s="973">
        <f t="shared" si="6"/>
        <v>3892.7069999999999</v>
      </c>
    </row>
    <row r="398" spans="1:7" s="969" customFormat="1" ht="12.75" customHeight="1" x14ac:dyDescent="0.2">
      <c r="A398" s="972" t="s">
        <v>2652</v>
      </c>
      <c r="B398" s="973">
        <v>12359.46</v>
      </c>
      <c r="C398" s="973">
        <v>12359.453</v>
      </c>
      <c r="D398" s="973">
        <v>327.55</v>
      </c>
      <c r="E398" s="973">
        <v>308.72800000000001</v>
      </c>
      <c r="F398" s="973">
        <f t="shared" si="6"/>
        <v>12687.009999999998</v>
      </c>
      <c r="G398" s="973">
        <f t="shared" si="6"/>
        <v>12668.180999999999</v>
      </c>
    </row>
    <row r="399" spans="1:7" s="969" customFormat="1" ht="22.5" customHeight="1" x14ac:dyDescent="0.2">
      <c r="A399" s="972" t="s">
        <v>2653</v>
      </c>
      <c r="B399" s="973">
        <v>14521.93</v>
      </c>
      <c r="C399" s="973">
        <v>14521.925999999999</v>
      </c>
      <c r="D399" s="973">
        <v>353.03</v>
      </c>
      <c r="E399" s="973">
        <v>349.47499999999997</v>
      </c>
      <c r="F399" s="973">
        <f t="shared" si="6"/>
        <v>14874.960000000001</v>
      </c>
      <c r="G399" s="973">
        <f t="shared" si="6"/>
        <v>14871.401</v>
      </c>
    </row>
    <row r="400" spans="1:7" s="969" customFormat="1" ht="12.75" customHeight="1" x14ac:dyDescent="0.2">
      <c r="A400" s="972" t="s">
        <v>2654</v>
      </c>
      <c r="B400" s="973">
        <v>16189.559999999998</v>
      </c>
      <c r="C400" s="973">
        <v>16189.559000000001</v>
      </c>
      <c r="D400" s="973">
        <v>505.97</v>
      </c>
      <c r="E400" s="973">
        <v>487.46699999999998</v>
      </c>
      <c r="F400" s="973">
        <f t="shared" si="6"/>
        <v>16695.53</v>
      </c>
      <c r="G400" s="973">
        <f t="shared" si="6"/>
        <v>16677.026000000002</v>
      </c>
    </row>
    <row r="401" spans="1:7" s="969" customFormat="1" ht="12.75" customHeight="1" x14ac:dyDescent="0.2">
      <c r="A401" s="972" t="s">
        <v>2655</v>
      </c>
      <c r="B401" s="973">
        <v>5794.3600000000006</v>
      </c>
      <c r="C401" s="973">
        <v>5794.3559999999998</v>
      </c>
      <c r="D401" s="973">
        <v>274.89</v>
      </c>
      <c r="E401" s="973">
        <v>262.57200000000006</v>
      </c>
      <c r="F401" s="973">
        <f t="shared" si="6"/>
        <v>6069.2500000000009</v>
      </c>
      <c r="G401" s="973">
        <f t="shared" si="6"/>
        <v>6056.9279999999999</v>
      </c>
    </row>
    <row r="402" spans="1:7" s="969" customFormat="1" ht="12.75" customHeight="1" x14ac:dyDescent="0.2">
      <c r="A402" s="972" t="s">
        <v>2656</v>
      </c>
      <c r="B402" s="973">
        <v>14782.18</v>
      </c>
      <c r="C402" s="973">
        <v>14782.184000000001</v>
      </c>
      <c r="D402" s="973">
        <v>389.01</v>
      </c>
      <c r="E402" s="973">
        <v>366.935</v>
      </c>
      <c r="F402" s="973">
        <f t="shared" si="6"/>
        <v>15171.19</v>
      </c>
      <c r="G402" s="973">
        <f t="shared" si="6"/>
        <v>15149.119000000001</v>
      </c>
    </row>
    <row r="403" spans="1:7" s="969" customFormat="1" ht="12.75" customHeight="1" x14ac:dyDescent="0.2">
      <c r="A403" s="972" t="s">
        <v>2657</v>
      </c>
      <c r="B403" s="973">
        <v>8970.01</v>
      </c>
      <c r="C403" s="973">
        <v>8970.0059999999994</v>
      </c>
      <c r="D403" s="973">
        <v>261.36</v>
      </c>
      <c r="E403" s="973">
        <v>245.96100000000004</v>
      </c>
      <c r="F403" s="973">
        <f t="shared" si="6"/>
        <v>9231.3700000000008</v>
      </c>
      <c r="G403" s="973">
        <f t="shared" si="6"/>
        <v>9215.9669999999987</v>
      </c>
    </row>
    <row r="404" spans="1:7" s="969" customFormat="1" ht="12.75" customHeight="1" x14ac:dyDescent="0.2">
      <c r="A404" s="972" t="s">
        <v>2658</v>
      </c>
      <c r="B404" s="973">
        <v>14793.26</v>
      </c>
      <c r="C404" s="973">
        <v>14793.253000000001</v>
      </c>
      <c r="D404" s="973">
        <v>405.06</v>
      </c>
      <c r="E404" s="973">
        <v>405.06199999999995</v>
      </c>
      <c r="F404" s="973">
        <f t="shared" si="6"/>
        <v>15198.32</v>
      </c>
      <c r="G404" s="973">
        <f t="shared" si="6"/>
        <v>15198.315000000001</v>
      </c>
    </row>
    <row r="405" spans="1:7" s="969" customFormat="1" ht="12.75" customHeight="1" x14ac:dyDescent="0.2">
      <c r="A405" s="972" t="s">
        <v>2659</v>
      </c>
      <c r="B405" s="973">
        <v>4396.22</v>
      </c>
      <c r="C405" s="973">
        <v>4396.2169999999996</v>
      </c>
      <c r="D405" s="973">
        <v>143.09</v>
      </c>
      <c r="E405" s="973">
        <v>134.03200000000001</v>
      </c>
      <c r="F405" s="973">
        <f t="shared" si="6"/>
        <v>4539.3100000000004</v>
      </c>
      <c r="G405" s="973">
        <f t="shared" si="6"/>
        <v>4530.2489999999998</v>
      </c>
    </row>
    <row r="406" spans="1:7" s="969" customFormat="1" ht="12.75" customHeight="1" x14ac:dyDescent="0.2">
      <c r="A406" s="972" t="s">
        <v>2660</v>
      </c>
      <c r="B406" s="973">
        <v>7403.39</v>
      </c>
      <c r="C406" s="973">
        <v>7403.3869999999997</v>
      </c>
      <c r="D406" s="973">
        <v>226.89</v>
      </c>
      <c r="E406" s="973">
        <v>218.41900000000001</v>
      </c>
      <c r="F406" s="973">
        <f t="shared" si="6"/>
        <v>7630.2800000000007</v>
      </c>
      <c r="G406" s="973">
        <f t="shared" si="6"/>
        <v>7621.8059999999996</v>
      </c>
    </row>
    <row r="407" spans="1:7" s="969" customFormat="1" ht="12.75" customHeight="1" x14ac:dyDescent="0.2">
      <c r="A407" s="972" t="s">
        <v>2661</v>
      </c>
      <c r="B407" s="973">
        <v>9329.67</v>
      </c>
      <c r="C407" s="973">
        <v>9329.6630000000005</v>
      </c>
      <c r="D407" s="973">
        <v>247.16000000000003</v>
      </c>
      <c r="E407" s="973">
        <v>235.01900000000001</v>
      </c>
      <c r="F407" s="973">
        <f t="shared" si="6"/>
        <v>9576.83</v>
      </c>
      <c r="G407" s="973">
        <f t="shared" si="6"/>
        <v>9564.6820000000007</v>
      </c>
    </row>
    <row r="408" spans="1:7" s="969" customFormat="1" ht="12.75" customHeight="1" x14ac:dyDescent="0.2">
      <c r="A408" s="972" t="s">
        <v>2662</v>
      </c>
      <c r="B408" s="973">
        <v>17525.97</v>
      </c>
      <c r="C408" s="973">
        <v>17525.972000000002</v>
      </c>
      <c r="D408" s="973">
        <v>474.4</v>
      </c>
      <c r="E408" s="973">
        <v>466.92399999999998</v>
      </c>
      <c r="F408" s="973">
        <f t="shared" si="6"/>
        <v>18000.370000000003</v>
      </c>
      <c r="G408" s="973">
        <f t="shared" si="6"/>
        <v>17992.896000000001</v>
      </c>
    </row>
    <row r="409" spans="1:7" s="969" customFormat="1" ht="12.75" customHeight="1" x14ac:dyDescent="0.2">
      <c r="A409" s="972" t="s">
        <v>2663</v>
      </c>
      <c r="B409" s="973">
        <v>7382.74</v>
      </c>
      <c r="C409" s="973">
        <v>7382.7270000000008</v>
      </c>
      <c r="D409" s="973">
        <v>217.99</v>
      </c>
      <c r="E409" s="973">
        <v>208.75400000000002</v>
      </c>
      <c r="F409" s="973">
        <f t="shared" si="6"/>
        <v>7600.73</v>
      </c>
      <c r="G409" s="973">
        <f t="shared" si="6"/>
        <v>7591.4810000000007</v>
      </c>
    </row>
    <row r="410" spans="1:7" s="969" customFormat="1" ht="12.75" customHeight="1" x14ac:dyDescent="0.2">
      <c r="A410" s="972" t="s">
        <v>2664</v>
      </c>
      <c r="B410" s="973">
        <v>12075.46</v>
      </c>
      <c r="C410" s="973">
        <v>12058.608</v>
      </c>
      <c r="D410" s="973">
        <v>323.71000000000004</v>
      </c>
      <c r="E410" s="973">
        <v>314.28700000000003</v>
      </c>
      <c r="F410" s="973">
        <f t="shared" si="6"/>
        <v>12399.169999999998</v>
      </c>
      <c r="G410" s="973">
        <f t="shared" si="6"/>
        <v>12372.895</v>
      </c>
    </row>
    <row r="411" spans="1:7" s="969" customFormat="1" ht="12.75" customHeight="1" x14ac:dyDescent="0.2">
      <c r="A411" s="972" t="s">
        <v>2665</v>
      </c>
      <c r="B411" s="973">
        <v>10238.92</v>
      </c>
      <c r="C411" s="973">
        <v>10238.923000000001</v>
      </c>
      <c r="D411" s="973">
        <v>247.36</v>
      </c>
      <c r="E411" s="973">
        <v>234.92600000000002</v>
      </c>
      <c r="F411" s="973">
        <f t="shared" si="6"/>
        <v>10486.28</v>
      </c>
      <c r="G411" s="973">
        <f t="shared" si="6"/>
        <v>10473.849</v>
      </c>
    </row>
    <row r="412" spans="1:7" s="969" customFormat="1" ht="12.75" customHeight="1" x14ac:dyDescent="0.2">
      <c r="A412" s="972" t="s">
        <v>2666</v>
      </c>
      <c r="B412" s="973">
        <v>2648.52</v>
      </c>
      <c r="C412" s="973">
        <v>2648.5210000000002</v>
      </c>
      <c r="D412" s="973">
        <v>75.3</v>
      </c>
      <c r="E412" s="973">
        <v>69.090999999999994</v>
      </c>
      <c r="F412" s="973">
        <f t="shared" si="6"/>
        <v>2723.82</v>
      </c>
      <c r="G412" s="973">
        <f t="shared" si="6"/>
        <v>2717.6120000000001</v>
      </c>
    </row>
    <row r="413" spans="1:7" s="969" customFormat="1" ht="12.75" customHeight="1" x14ac:dyDescent="0.2">
      <c r="A413" s="972" t="s">
        <v>2667</v>
      </c>
      <c r="B413" s="973">
        <v>16651.48</v>
      </c>
      <c r="C413" s="973">
        <v>16651.472999999998</v>
      </c>
      <c r="D413" s="973">
        <v>476.92</v>
      </c>
      <c r="E413" s="973">
        <v>459.59800000000001</v>
      </c>
      <c r="F413" s="973">
        <f t="shared" si="6"/>
        <v>17128.399999999998</v>
      </c>
      <c r="G413" s="973">
        <f t="shared" si="6"/>
        <v>17111.071</v>
      </c>
    </row>
    <row r="414" spans="1:7" s="969" customFormat="1" ht="12.75" customHeight="1" x14ac:dyDescent="0.2">
      <c r="A414" s="972" t="s">
        <v>2668</v>
      </c>
      <c r="B414" s="973">
        <v>18033.95</v>
      </c>
      <c r="C414" s="973">
        <v>18033.949000000001</v>
      </c>
      <c r="D414" s="973">
        <v>494.99</v>
      </c>
      <c r="E414" s="973">
        <v>467.78399999999999</v>
      </c>
      <c r="F414" s="973">
        <f t="shared" si="6"/>
        <v>18528.940000000002</v>
      </c>
      <c r="G414" s="973">
        <f t="shared" si="6"/>
        <v>18501.733</v>
      </c>
    </row>
    <row r="415" spans="1:7" s="969" customFormat="1" ht="12.75" customHeight="1" x14ac:dyDescent="0.2">
      <c r="A415" s="972" t="s">
        <v>2669</v>
      </c>
      <c r="B415" s="973">
        <v>18240.510000000002</v>
      </c>
      <c r="C415" s="973">
        <v>18240.493999999999</v>
      </c>
      <c r="D415" s="973">
        <v>547.93999999999994</v>
      </c>
      <c r="E415" s="973">
        <v>522.89800000000002</v>
      </c>
      <c r="F415" s="973">
        <f t="shared" si="6"/>
        <v>18788.45</v>
      </c>
      <c r="G415" s="973">
        <f t="shared" si="6"/>
        <v>18763.392</v>
      </c>
    </row>
    <row r="416" spans="1:7" s="969" customFormat="1" ht="12.75" customHeight="1" x14ac:dyDescent="0.2">
      <c r="A416" s="972" t="s">
        <v>2670</v>
      </c>
      <c r="B416" s="973">
        <v>22909.72</v>
      </c>
      <c r="C416" s="973">
        <v>22909.72</v>
      </c>
      <c r="D416" s="973">
        <v>603.39</v>
      </c>
      <c r="E416" s="973">
        <v>586.54000000000008</v>
      </c>
      <c r="F416" s="973">
        <f t="shared" si="6"/>
        <v>23513.11</v>
      </c>
      <c r="G416" s="973">
        <f t="shared" si="6"/>
        <v>23496.260000000002</v>
      </c>
    </row>
    <row r="417" spans="1:7" s="969" customFormat="1" ht="12.75" customHeight="1" x14ac:dyDescent="0.2">
      <c r="A417" s="972" t="s">
        <v>2671</v>
      </c>
      <c r="B417" s="973">
        <v>22524.17</v>
      </c>
      <c r="C417" s="973">
        <v>22524.171999999999</v>
      </c>
      <c r="D417" s="973">
        <v>651.05999999999995</v>
      </c>
      <c r="E417" s="973">
        <v>620.32100000000003</v>
      </c>
      <c r="F417" s="973">
        <f t="shared" si="6"/>
        <v>23175.23</v>
      </c>
      <c r="G417" s="973">
        <f t="shared" si="6"/>
        <v>23144.492999999999</v>
      </c>
    </row>
    <row r="418" spans="1:7" s="969" customFormat="1" ht="12.75" customHeight="1" x14ac:dyDescent="0.2">
      <c r="A418" s="972" t="s">
        <v>2672</v>
      </c>
      <c r="B418" s="973">
        <v>22194.85</v>
      </c>
      <c r="C418" s="973">
        <v>22194.853999999999</v>
      </c>
      <c r="D418" s="973">
        <v>641.71</v>
      </c>
      <c r="E418" s="973">
        <v>606.90600000000006</v>
      </c>
      <c r="F418" s="973">
        <f t="shared" si="6"/>
        <v>22836.559999999998</v>
      </c>
      <c r="G418" s="973">
        <f t="shared" si="6"/>
        <v>22801.759999999998</v>
      </c>
    </row>
    <row r="419" spans="1:7" s="969" customFormat="1" ht="12.75" customHeight="1" x14ac:dyDescent="0.2">
      <c r="A419" s="972" t="s">
        <v>2673</v>
      </c>
      <c r="B419" s="973">
        <v>5419.18</v>
      </c>
      <c r="C419" s="973">
        <v>5419.1769999999997</v>
      </c>
      <c r="D419" s="973">
        <v>154.46</v>
      </c>
      <c r="E419" s="973">
        <v>147.79599999999999</v>
      </c>
      <c r="F419" s="973">
        <f t="shared" si="6"/>
        <v>5573.64</v>
      </c>
      <c r="G419" s="973">
        <f t="shared" si="6"/>
        <v>5566.973</v>
      </c>
    </row>
    <row r="420" spans="1:7" s="969" customFormat="1" ht="12.75" customHeight="1" x14ac:dyDescent="0.2">
      <c r="A420" s="972" t="s">
        <v>2674</v>
      </c>
      <c r="B420" s="973">
        <v>7839.18</v>
      </c>
      <c r="C420" s="973">
        <v>7839.1790000000001</v>
      </c>
      <c r="D420" s="973">
        <v>215.7</v>
      </c>
      <c r="E420" s="973">
        <v>209.28</v>
      </c>
      <c r="F420" s="973">
        <f t="shared" si="6"/>
        <v>8054.88</v>
      </c>
      <c r="G420" s="973">
        <f t="shared" si="6"/>
        <v>8048.4589999999998</v>
      </c>
    </row>
    <row r="421" spans="1:7" s="969" customFormat="1" ht="12.75" customHeight="1" x14ac:dyDescent="0.2">
      <c r="A421" s="972" t="s">
        <v>2675</v>
      </c>
      <c r="B421" s="973">
        <v>4908.8899999999994</v>
      </c>
      <c r="C421" s="973">
        <v>4908.8829999999998</v>
      </c>
      <c r="D421" s="973">
        <v>156.03</v>
      </c>
      <c r="E421" s="973">
        <v>147.24499999999998</v>
      </c>
      <c r="F421" s="973">
        <f t="shared" si="6"/>
        <v>5064.9199999999992</v>
      </c>
      <c r="G421" s="973">
        <f t="shared" si="6"/>
        <v>5056.1279999999997</v>
      </c>
    </row>
    <row r="422" spans="1:7" s="969" customFormat="1" ht="12.75" customHeight="1" x14ac:dyDescent="0.2">
      <c r="A422" s="972" t="s">
        <v>2676</v>
      </c>
      <c r="B422" s="973">
        <v>7909.71</v>
      </c>
      <c r="C422" s="973">
        <v>7909.7020000000002</v>
      </c>
      <c r="D422" s="973">
        <v>229.82999999999998</v>
      </c>
      <c r="E422" s="973">
        <v>216.40200000000002</v>
      </c>
      <c r="F422" s="973">
        <f t="shared" si="6"/>
        <v>8139.54</v>
      </c>
      <c r="G422" s="973">
        <f t="shared" si="6"/>
        <v>8126.1040000000003</v>
      </c>
    </row>
    <row r="423" spans="1:7" s="969" customFormat="1" ht="12.75" customHeight="1" x14ac:dyDescent="0.2">
      <c r="A423" s="972" t="s">
        <v>2677</v>
      </c>
      <c r="B423" s="973">
        <v>7410.63</v>
      </c>
      <c r="C423" s="973">
        <v>7410.6260000000002</v>
      </c>
      <c r="D423" s="973">
        <v>242.58999999999997</v>
      </c>
      <c r="E423" s="973">
        <v>233.85300000000001</v>
      </c>
      <c r="F423" s="973">
        <f t="shared" si="6"/>
        <v>7653.22</v>
      </c>
      <c r="G423" s="973">
        <f t="shared" si="6"/>
        <v>7644.4790000000003</v>
      </c>
    </row>
    <row r="424" spans="1:7" s="969" customFormat="1" ht="12.75" customHeight="1" x14ac:dyDescent="0.2">
      <c r="A424" s="972" t="s">
        <v>2678</v>
      </c>
      <c r="B424" s="973">
        <v>29603.81</v>
      </c>
      <c r="C424" s="973">
        <v>29603.805</v>
      </c>
      <c r="D424" s="973">
        <v>855.01</v>
      </c>
      <c r="E424" s="973">
        <v>834.27599999999995</v>
      </c>
      <c r="F424" s="973">
        <f t="shared" si="6"/>
        <v>30458.82</v>
      </c>
      <c r="G424" s="973">
        <f t="shared" si="6"/>
        <v>30438.081000000002</v>
      </c>
    </row>
    <row r="425" spans="1:7" s="969" customFormat="1" ht="12.75" customHeight="1" x14ac:dyDescent="0.2">
      <c r="A425" s="972" t="s">
        <v>2679</v>
      </c>
      <c r="B425" s="973">
        <v>23255.3</v>
      </c>
      <c r="C425" s="973">
        <v>23255.296999999999</v>
      </c>
      <c r="D425" s="973">
        <v>679.99</v>
      </c>
      <c r="E425" s="973">
        <v>664.45699999999999</v>
      </c>
      <c r="F425" s="973">
        <f t="shared" si="6"/>
        <v>23935.29</v>
      </c>
      <c r="G425" s="973">
        <f t="shared" si="6"/>
        <v>23919.753999999997</v>
      </c>
    </row>
    <row r="426" spans="1:7" s="969" customFormat="1" ht="12.75" customHeight="1" x14ac:dyDescent="0.2">
      <c r="A426" s="972" t="s">
        <v>2680</v>
      </c>
      <c r="B426" s="973">
        <v>5077.1299999999992</v>
      </c>
      <c r="C426" s="973">
        <v>5077.1329999999998</v>
      </c>
      <c r="D426" s="973">
        <v>152.79</v>
      </c>
      <c r="E426" s="973">
        <v>146.57400000000001</v>
      </c>
      <c r="F426" s="973">
        <f t="shared" si="6"/>
        <v>5229.9199999999992</v>
      </c>
      <c r="G426" s="973">
        <f t="shared" si="6"/>
        <v>5223.7069999999994</v>
      </c>
    </row>
    <row r="427" spans="1:7" s="969" customFormat="1" ht="12.75" customHeight="1" x14ac:dyDescent="0.2">
      <c r="A427" s="972" t="s">
        <v>2681</v>
      </c>
      <c r="B427" s="973">
        <v>10098.35</v>
      </c>
      <c r="C427" s="973">
        <v>10029.991999999998</v>
      </c>
      <c r="D427" s="973">
        <v>302.11</v>
      </c>
      <c r="E427" s="973">
        <v>293.04200000000003</v>
      </c>
      <c r="F427" s="973">
        <f t="shared" si="6"/>
        <v>10400.460000000001</v>
      </c>
      <c r="G427" s="973">
        <f t="shared" si="6"/>
        <v>10323.033999999998</v>
      </c>
    </row>
    <row r="428" spans="1:7" s="969" customFormat="1" ht="12.75" customHeight="1" x14ac:dyDescent="0.2">
      <c r="A428" s="972" t="s">
        <v>2682</v>
      </c>
      <c r="B428" s="973">
        <v>24911.35</v>
      </c>
      <c r="C428" s="973">
        <v>24911.35</v>
      </c>
      <c r="D428" s="973">
        <v>665.28</v>
      </c>
      <c r="E428" s="973">
        <v>602.851</v>
      </c>
      <c r="F428" s="973">
        <f t="shared" si="6"/>
        <v>25576.629999999997</v>
      </c>
      <c r="G428" s="973">
        <f t="shared" si="6"/>
        <v>25514.200999999997</v>
      </c>
    </row>
    <row r="429" spans="1:7" s="969" customFormat="1" ht="12.75" customHeight="1" x14ac:dyDescent="0.2">
      <c r="A429" s="972" t="s">
        <v>2683</v>
      </c>
      <c r="B429" s="973">
        <v>11708.23</v>
      </c>
      <c r="C429" s="973">
        <v>11708.223000000002</v>
      </c>
      <c r="D429" s="973">
        <v>288.58000000000004</v>
      </c>
      <c r="E429" s="973">
        <v>275.47699999999998</v>
      </c>
      <c r="F429" s="973">
        <f t="shared" si="6"/>
        <v>11996.81</v>
      </c>
      <c r="G429" s="973">
        <f t="shared" si="6"/>
        <v>11983.700000000003</v>
      </c>
    </row>
    <row r="430" spans="1:7" s="969" customFormat="1" ht="12.75" customHeight="1" x14ac:dyDescent="0.2">
      <c r="A430" s="972" t="s">
        <v>2684</v>
      </c>
      <c r="B430" s="973">
        <v>12190.89</v>
      </c>
      <c r="C430" s="973">
        <v>12190.891</v>
      </c>
      <c r="D430" s="973">
        <v>333.45</v>
      </c>
      <c r="E430" s="973">
        <v>309.774</v>
      </c>
      <c r="F430" s="973">
        <f t="shared" si="6"/>
        <v>12524.34</v>
      </c>
      <c r="G430" s="973">
        <f t="shared" si="6"/>
        <v>12500.664999999999</v>
      </c>
    </row>
    <row r="431" spans="1:7" s="969" customFormat="1" ht="12.75" customHeight="1" x14ac:dyDescent="0.2">
      <c r="A431" s="972" t="s">
        <v>2685</v>
      </c>
      <c r="B431" s="973">
        <v>3890.0299999999997</v>
      </c>
      <c r="C431" s="973">
        <v>3890.027</v>
      </c>
      <c r="D431" s="973">
        <v>102.88999999999999</v>
      </c>
      <c r="E431" s="973">
        <v>97.734999999999999</v>
      </c>
      <c r="F431" s="973">
        <f t="shared" si="6"/>
        <v>3992.9199999999996</v>
      </c>
      <c r="G431" s="973">
        <f t="shared" si="6"/>
        <v>3987.7620000000002</v>
      </c>
    </row>
    <row r="432" spans="1:7" s="969" customFormat="1" ht="12.75" customHeight="1" x14ac:dyDescent="0.2">
      <c r="A432" s="972" t="s">
        <v>2686</v>
      </c>
      <c r="B432" s="973">
        <v>7563.15</v>
      </c>
      <c r="C432" s="973">
        <v>7563.1490000000003</v>
      </c>
      <c r="D432" s="973">
        <v>232</v>
      </c>
      <c r="E432" s="973">
        <v>231.79900000000001</v>
      </c>
      <c r="F432" s="973">
        <f t="shared" si="6"/>
        <v>7795.15</v>
      </c>
      <c r="G432" s="973">
        <f t="shared" si="6"/>
        <v>7794.9480000000003</v>
      </c>
    </row>
    <row r="433" spans="1:7" s="969" customFormat="1" ht="12.75" customHeight="1" x14ac:dyDescent="0.2">
      <c r="A433" s="972" t="s">
        <v>2687</v>
      </c>
      <c r="B433" s="973">
        <v>11130.9</v>
      </c>
      <c r="C433" s="973">
        <v>11130.895</v>
      </c>
      <c r="D433" s="973">
        <v>308.13</v>
      </c>
      <c r="E433" s="973">
        <v>298.80500000000001</v>
      </c>
      <c r="F433" s="973">
        <f t="shared" si="6"/>
        <v>11439.029999999999</v>
      </c>
      <c r="G433" s="973">
        <f t="shared" si="6"/>
        <v>11429.7</v>
      </c>
    </row>
    <row r="434" spans="1:7" s="969" customFormat="1" ht="12.75" customHeight="1" x14ac:dyDescent="0.2">
      <c r="A434" s="972" t="s">
        <v>2688</v>
      </c>
      <c r="B434" s="973">
        <v>17178.87</v>
      </c>
      <c r="C434" s="973">
        <v>17178.87</v>
      </c>
      <c r="D434" s="973">
        <v>448.69</v>
      </c>
      <c r="E434" s="973">
        <v>428.74500000000006</v>
      </c>
      <c r="F434" s="973">
        <f t="shared" si="6"/>
        <v>17627.559999999998</v>
      </c>
      <c r="G434" s="973">
        <f t="shared" si="6"/>
        <v>17607.614999999998</v>
      </c>
    </row>
    <row r="435" spans="1:7" s="969" customFormat="1" ht="12.75" customHeight="1" x14ac:dyDescent="0.2">
      <c r="A435" s="972" t="s">
        <v>2689</v>
      </c>
      <c r="B435" s="973">
        <v>5937.07</v>
      </c>
      <c r="C435" s="973">
        <v>5937.0619999999999</v>
      </c>
      <c r="D435" s="973">
        <v>181.74</v>
      </c>
      <c r="E435" s="973">
        <v>168.93500000000003</v>
      </c>
      <c r="F435" s="973">
        <f t="shared" si="6"/>
        <v>6118.8099999999995</v>
      </c>
      <c r="G435" s="973">
        <f t="shared" si="6"/>
        <v>6105.9970000000003</v>
      </c>
    </row>
    <row r="436" spans="1:7" s="969" customFormat="1" ht="12.75" customHeight="1" x14ac:dyDescent="0.2">
      <c r="A436" s="972" t="s">
        <v>2690</v>
      </c>
      <c r="B436" s="973">
        <v>4051.1299999999997</v>
      </c>
      <c r="C436" s="973">
        <v>4051.1320000000001</v>
      </c>
      <c r="D436" s="973">
        <v>114.93</v>
      </c>
      <c r="E436" s="973">
        <v>111.23399999999999</v>
      </c>
      <c r="F436" s="973">
        <f t="shared" si="6"/>
        <v>4166.0599999999995</v>
      </c>
      <c r="G436" s="973">
        <f t="shared" si="6"/>
        <v>4162.366</v>
      </c>
    </row>
    <row r="437" spans="1:7" s="969" customFormat="1" ht="12.75" customHeight="1" x14ac:dyDescent="0.2">
      <c r="A437" s="972" t="s">
        <v>2691</v>
      </c>
      <c r="B437" s="973">
        <v>5397.26</v>
      </c>
      <c r="C437" s="973">
        <v>5397.2629999999999</v>
      </c>
      <c r="D437" s="973">
        <v>136.42000000000002</v>
      </c>
      <c r="E437" s="973">
        <v>130.65700000000001</v>
      </c>
      <c r="F437" s="973">
        <f t="shared" si="6"/>
        <v>5533.68</v>
      </c>
      <c r="G437" s="973">
        <f t="shared" si="6"/>
        <v>5527.92</v>
      </c>
    </row>
    <row r="438" spans="1:7" s="969" customFormat="1" ht="12.75" customHeight="1" x14ac:dyDescent="0.2">
      <c r="A438" s="972" t="s">
        <v>2692</v>
      </c>
      <c r="B438" s="973">
        <v>3388.11</v>
      </c>
      <c r="C438" s="973">
        <v>3388.1090000000004</v>
      </c>
      <c r="D438" s="973">
        <v>82.63</v>
      </c>
      <c r="E438" s="973">
        <v>80.298000000000002</v>
      </c>
      <c r="F438" s="973">
        <f t="shared" si="6"/>
        <v>3470.7400000000002</v>
      </c>
      <c r="G438" s="973">
        <f t="shared" si="6"/>
        <v>3468.4070000000002</v>
      </c>
    </row>
    <row r="439" spans="1:7" s="969" customFormat="1" ht="12.75" customHeight="1" x14ac:dyDescent="0.2">
      <c r="A439" s="972" t="s">
        <v>2693</v>
      </c>
      <c r="B439" s="973">
        <v>3552.3999999999996</v>
      </c>
      <c r="C439" s="973">
        <v>3552.3959999999997</v>
      </c>
      <c r="D439" s="973">
        <v>105.33</v>
      </c>
      <c r="E439" s="973">
        <v>100.00955</v>
      </c>
      <c r="F439" s="973">
        <f t="shared" si="6"/>
        <v>3657.7299999999996</v>
      </c>
      <c r="G439" s="973">
        <f t="shared" si="6"/>
        <v>3652.4055499999999</v>
      </c>
    </row>
    <row r="440" spans="1:7" s="969" customFormat="1" ht="12.75" customHeight="1" x14ac:dyDescent="0.2">
      <c r="A440" s="972" t="s">
        <v>2694</v>
      </c>
      <c r="B440" s="973">
        <v>14529.81</v>
      </c>
      <c r="C440" s="973">
        <v>14529.799000000001</v>
      </c>
      <c r="D440" s="973">
        <v>466.52</v>
      </c>
      <c r="E440" s="973">
        <v>449.64</v>
      </c>
      <c r="F440" s="973">
        <f t="shared" si="6"/>
        <v>14996.33</v>
      </c>
      <c r="G440" s="973">
        <f t="shared" si="6"/>
        <v>14979.439</v>
      </c>
    </row>
    <row r="441" spans="1:7" s="969" customFormat="1" ht="12.75" customHeight="1" x14ac:dyDescent="0.2">
      <c r="A441" s="972" t="s">
        <v>2695</v>
      </c>
      <c r="B441" s="973">
        <v>7347.7100000000009</v>
      </c>
      <c r="C441" s="973">
        <v>7347.7029999999995</v>
      </c>
      <c r="D441" s="973">
        <v>219.04</v>
      </c>
      <c r="E441" s="973">
        <v>207.24100000000001</v>
      </c>
      <c r="F441" s="973">
        <f t="shared" si="6"/>
        <v>7566.7500000000009</v>
      </c>
      <c r="G441" s="973">
        <f t="shared" si="6"/>
        <v>7554.9439999999995</v>
      </c>
    </row>
    <row r="442" spans="1:7" s="969" customFormat="1" ht="12.75" customHeight="1" x14ac:dyDescent="0.2">
      <c r="A442" s="972" t="s">
        <v>2696</v>
      </c>
      <c r="B442" s="973">
        <v>7243.18</v>
      </c>
      <c r="C442" s="973">
        <v>7243.1739999999991</v>
      </c>
      <c r="D442" s="973">
        <v>191.04999999999998</v>
      </c>
      <c r="E442" s="973">
        <v>184.34300000000002</v>
      </c>
      <c r="F442" s="973">
        <f t="shared" si="6"/>
        <v>7434.2300000000005</v>
      </c>
      <c r="G442" s="973">
        <f t="shared" si="6"/>
        <v>7427.5169999999989</v>
      </c>
    </row>
    <row r="443" spans="1:7" s="969" customFormat="1" ht="12.75" customHeight="1" x14ac:dyDescent="0.2">
      <c r="A443" s="972" t="s">
        <v>2697</v>
      </c>
      <c r="B443" s="973">
        <v>10261.48</v>
      </c>
      <c r="C443" s="973">
        <v>10261.477999999999</v>
      </c>
      <c r="D443" s="973">
        <v>330.88</v>
      </c>
      <c r="E443" s="973">
        <v>305.13600000000002</v>
      </c>
      <c r="F443" s="973">
        <f t="shared" si="6"/>
        <v>10592.359999999999</v>
      </c>
      <c r="G443" s="973">
        <f t="shared" si="6"/>
        <v>10566.614</v>
      </c>
    </row>
    <row r="444" spans="1:7" s="969" customFormat="1" ht="12.75" customHeight="1" x14ac:dyDescent="0.2">
      <c r="A444" s="972" t="s">
        <v>2698</v>
      </c>
      <c r="B444" s="973">
        <v>21130.239999999998</v>
      </c>
      <c r="C444" s="973">
        <v>21130.237000000001</v>
      </c>
      <c r="D444" s="973">
        <v>594.32000000000005</v>
      </c>
      <c r="E444" s="973">
        <v>566.36800000000005</v>
      </c>
      <c r="F444" s="973">
        <f t="shared" si="6"/>
        <v>21724.559999999998</v>
      </c>
      <c r="G444" s="973">
        <f t="shared" si="6"/>
        <v>21696.605</v>
      </c>
    </row>
    <row r="445" spans="1:7" s="969" customFormat="1" ht="12.75" customHeight="1" x14ac:dyDescent="0.2">
      <c r="A445" s="972" t="s">
        <v>2699</v>
      </c>
      <c r="B445" s="973">
        <v>12696.8</v>
      </c>
      <c r="C445" s="973">
        <v>12696.789999999999</v>
      </c>
      <c r="D445" s="973">
        <v>388.5</v>
      </c>
      <c r="E445" s="973">
        <v>370.32099999999997</v>
      </c>
      <c r="F445" s="973">
        <f t="shared" si="6"/>
        <v>13085.3</v>
      </c>
      <c r="G445" s="973">
        <f t="shared" si="6"/>
        <v>13067.110999999999</v>
      </c>
    </row>
    <row r="446" spans="1:7" s="969" customFormat="1" ht="12.75" customHeight="1" x14ac:dyDescent="0.2">
      <c r="A446" s="972" t="s">
        <v>2700</v>
      </c>
      <c r="B446" s="973">
        <v>13239.67</v>
      </c>
      <c r="C446" s="973">
        <v>13239.673999999999</v>
      </c>
      <c r="D446" s="973">
        <v>386.77000000000004</v>
      </c>
      <c r="E446" s="973">
        <v>369.80600000000004</v>
      </c>
      <c r="F446" s="973">
        <f t="shared" si="6"/>
        <v>13626.44</v>
      </c>
      <c r="G446" s="973">
        <f t="shared" si="6"/>
        <v>13609.48</v>
      </c>
    </row>
    <row r="447" spans="1:7" s="969" customFormat="1" ht="12.75" customHeight="1" x14ac:dyDescent="0.2">
      <c r="A447" s="972" t="s">
        <v>2701</v>
      </c>
      <c r="B447" s="973">
        <v>4334.37</v>
      </c>
      <c r="C447" s="973">
        <v>4334.366</v>
      </c>
      <c r="D447" s="973">
        <v>151.4</v>
      </c>
      <c r="E447" s="973">
        <v>140.16900000000001</v>
      </c>
      <c r="F447" s="973">
        <f t="shared" si="6"/>
        <v>4485.7699999999995</v>
      </c>
      <c r="G447" s="973">
        <f t="shared" si="6"/>
        <v>4474.5349999999999</v>
      </c>
    </row>
    <row r="448" spans="1:7" s="969" customFormat="1" ht="12.75" customHeight="1" x14ac:dyDescent="0.2">
      <c r="A448" s="972" t="s">
        <v>2702</v>
      </c>
      <c r="B448" s="973">
        <v>20341.8</v>
      </c>
      <c r="C448" s="973">
        <v>20341.802</v>
      </c>
      <c r="D448" s="973">
        <v>639.32000000000005</v>
      </c>
      <c r="E448" s="973">
        <v>603.625</v>
      </c>
      <c r="F448" s="973">
        <f t="shared" si="6"/>
        <v>20981.119999999999</v>
      </c>
      <c r="G448" s="973">
        <f t="shared" si="6"/>
        <v>20945.427</v>
      </c>
    </row>
    <row r="449" spans="1:7" s="969" customFormat="1" ht="12.75" customHeight="1" x14ac:dyDescent="0.2">
      <c r="A449" s="972" t="s">
        <v>2703</v>
      </c>
      <c r="B449" s="973">
        <v>32014.400000000001</v>
      </c>
      <c r="C449" s="973">
        <v>32014.39</v>
      </c>
      <c r="D449" s="973">
        <v>906.59</v>
      </c>
      <c r="E449" s="973">
        <v>865.74199999999996</v>
      </c>
      <c r="F449" s="973">
        <f t="shared" si="6"/>
        <v>32920.99</v>
      </c>
      <c r="G449" s="973">
        <f t="shared" si="6"/>
        <v>32880.131999999998</v>
      </c>
    </row>
    <row r="450" spans="1:7" s="969" customFormat="1" ht="12.75" customHeight="1" x14ac:dyDescent="0.2">
      <c r="A450" s="972" t="s">
        <v>2704</v>
      </c>
      <c r="B450" s="973">
        <v>3591.99</v>
      </c>
      <c r="C450" s="973">
        <v>3591.99</v>
      </c>
      <c r="D450" s="973">
        <v>63.57</v>
      </c>
      <c r="E450" s="973">
        <v>62.805</v>
      </c>
      <c r="F450" s="973">
        <f t="shared" si="6"/>
        <v>3655.56</v>
      </c>
      <c r="G450" s="973">
        <f t="shared" si="6"/>
        <v>3654.7949999999996</v>
      </c>
    </row>
    <row r="451" spans="1:7" s="969" customFormat="1" ht="12.75" customHeight="1" x14ac:dyDescent="0.2">
      <c r="A451" s="972" t="s">
        <v>2705</v>
      </c>
      <c r="B451" s="973">
        <v>9233.6299999999992</v>
      </c>
      <c r="C451" s="973">
        <v>9233.6319999999996</v>
      </c>
      <c r="D451" s="973">
        <v>188.06</v>
      </c>
      <c r="E451" s="973">
        <v>183.26000000000002</v>
      </c>
      <c r="F451" s="973">
        <f t="shared" si="6"/>
        <v>9421.6899999999987</v>
      </c>
      <c r="G451" s="973">
        <f t="shared" si="6"/>
        <v>9416.8919999999998</v>
      </c>
    </row>
    <row r="452" spans="1:7" s="969" customFormat="1" ht="12.75" customHeight="1" x14ac:dyDescent="0.2">
      <c r="A452" s="972" t="s">
        <v>2706</v>
      </c>
      <c r="B452" s="973">
        <v>25733.62</v>
      </c>
      <c r="C452" s="973">
        <v>25733.624000000003</v>
      </c>
      <c r="D452" s="973">
        <v>754.08</v>
      </c>
      <c r="E452" s="973">
        <v>734.70300000000009</v>
      </c>
      <c r="F452" s="973">
        <f t="shared" si="6"/>
        <v>26487.7</v>
      </c>
      <c r="G452" s="973">
        <f t="shared" si="6"/>
        <v>26468.327000000005</v>
      </c>
    </row>
    <row r="453" spans="1:7" s="969" customFormat="1" ht="12.75" customHeight="1" x14ac:dyDescent="0.2">
      <c r="A453" s="972" t="s">
        <v>2707</v>
      </c>
      <c r="B453" s="973">
        <v>22228.34</v>
      </c>
      <c r="C453" s="973">
        <v>22228.338</v>
      </c>
      <c r="D453" s="973">
        <v>668.65</v>
      </c>
      <c r="E453" s="973">
        <v>595.476</v>
      </c>
      <c r="F453" s="973">
        <f t="shared" si="6"/>
        <v>22896.99</v>
      </c>
      <c r="G453" s="973">
        <f t="shared" si="6"/>
        <v>22823.813999999998</v>
      </c>
    </row>
    <row r="454" spans="1:7" s="969" customFormat="1" ht="12.75" customHeight="1" x14ac:dyDescent="0.2">
      <c r="A454" s="972" t="s">
        <v>2708</v>
      </c>
      <c r="B454" s="973">
        <v>30052.59</v>
      </c>
      <c r="C454" s="973">
        <v>30052.589</v>
      </c>
      <c r="D454" s="973">
        <v>793.67</v>
      </c>
      <c r="E454" s="973">
        <v>746.47300000000007</v>
      </c>
      <c r="F454" s="973">
        <f t="shared" si="6"/>
        <v>30846.26</v>
      </c>
      <c r="G454" s="973">
        <f t="shared" si="6"/>
        <v>30799.062000000002</v>
      </c>
    </row>
    <row r="455" spans="1:7" s="969" customFormat="1" ht="12.75" customHeight="1" x14ac:dyDescent="0.2">
      <c r="A455" s="972" t="s">
        <v>2709</v>
      </c>
      <c r="B455" s="973">
        <v>21758.59</v>
      </c>
      <c r="C455" s="973">
        <v>21758.585999999999</v>
      </c>
      <c r="D455" s="973">
        <v>550.09</v>
      </c>
      <c r="E455" s="973">
        <v>519.17699999999991</v>
      </c>
      <c r="F455" s="973">
        <f t="shared" ref="F455:G518" si="7">B455+D455</f>
        <v>22308.68</v>
      </c>
      <c r="G455" s="973">
        <f t="shared" si="7"/>
        <v>22277.762999999999</v>
      </c>
    </row>
    <row r="456" spans="1:7" s="969" customFormat="1" ht="12.75" customHeight="1" x14ac:dyDescent="0.2">
      <c r="A456" s="972" t="s">
        <v>2710</v>
      </c>
      <c r="B456" s="973">
        <v>16540.93</v>
      </c>
      <c r="C456" s="973">
        <v>16540.932000000001</v>
      </c>
      <c r="D456" s="973">
        <v>682.04</v>
      </c>
      <c r="E456" s="973">
        <v>661.10799999999995</v>
      </c>
      <c r="F456" s="973">
        <f t="shared" si="7"/>
        <v>17222.97</v>
      </c>
      <c r="G456" s="973">
        <f t="shared" si="7"/>
        <v>17202.04</v>
      </c>
    </row>
    <row r="457" spans="1:7" s="969" customFormat="1" ht="12.75" customHeight="1" x14ac:dyDescent="0.2">
      <c r="A457" s="972" t="s">
        <v>2711</v>
      </c>
      <c r="B457" s="973">
        <v>11956.07</v>
      </c>
      <c r="C457" s="973">
        <v>11956.066999999999</v>
      </c>
      <c r="D457" s="973">
        <v>344.42</v>
      </c>
      <c r="E457" s="973">
        <v>334.63899999999995</v>
      </c>
      <c r="F457" s="973">
        <f t="shared" si="7"/>
        <v>12300.49</v>
      </c>
      <c r="G457" s="973">
        <f t="shared" si="7"/>
        <v>12290.705999999998</v>
      </c>
    </row>
    <row r="458" spans="1:7" s="969" customFormat="1" ht="12.75" customHeight="1" x14ac:dyDescent="0.2">
      <c r="A458" s="972" t="s">
        <v>2712</v>
      </c>
      <c r="B458" s="973">
        <v>11709.189999999999</v>
      </c>
      <c r="C458" s="973">
        <v>11633.363000000001</v>
      </c>
      <c r="D458" s="973">
        <v>440.5</v>
      </c>
      <c r="E458" s="973">
        <v>430.95</v>
      </c>
      <c r="F458" s="973">
        <f t="shared" si="7"/>
        <v>12149.689999999999</v>
      </c>
      <c r="G458" s="973">
        <f t="shared" si="7"/>
        <v>12064.313000000002</v>
      </c>
    </row>
    <row r="459" spans="1:7" s="969" customFormat="1" ht="12.75" customHeight="1" x14ac:dyDescent="0.2">
      <c r="A459" s="972" t="s">
        <v>2713</v>
      </c>
      <c r="B459" s="973">
        <v>12025.029999999999</v>
      </c>
      <c r="C459" s="973">
        <v>12025.03</v>
      </c>
      <c r="D459" s="973">
        <v>341.88</v>
      </c>
      <c r="E459" s="973">
        <v>328.79499999999996</v>
      </c>
      <c r="F459" s="973">
        <f t="shared" si="7"/>
        <v>12366.909999999998</v>
      </c>
      <c r="G459" s="973">
        <f t="shared" si="7"/>
        <v>12353.825000000001</v>
      </c>
    </row>
    <row r="460" spans="1:7" s="969" customFormat="1" ht="12.75" customHeight="1" x14ac:dyDescent="0.2">
      <c r="A460" s="972" t="s">
        <v>2714</v>
      </c>
      <c r="B460" s="973">
        <v>23988.18</v>
      </c>
      <c r="C460" s="973">
        <v>23988.175999999999</v>
      </c>
      <c r="D460" s="973">
        <v>604.76</v>
      </c>
      <c r="E460" s="973">
        <v>581.03599999999994</v>
      </c>
      <c r="F460" s="973">
        <f t="shared" si="7"/>
        <v>24592.94</v>
      </c>
      <c r="G460" s="973">
        <f t="shared" si="7"/>
        <v>24569.212</v>
      </c>
    </row>
    <row r="461" spans="1:7" s="969" customFormat="1" ht="12.75" customHeight="1" x14ac:dyDescent="0.2">
      <c r="A461" s="972" t="s">
        <v>2715</v>
      </c>
      <c r="B461" s="973">
        <v>4141.82</v>
      </c>
      <c r="C461" s="973">
        <v>4141.8209999999999</v>
      </c>
      <c r="D461" s="973">
        <v>95.56</v>
      </c>
      <c r="E461" s="973">
        <v>86.807000000000002</v>
      </c>
      <c r="F461" s="973">
        <f t="shared" si="7"/>
        <v>4237.38</v>
      </c>
      <c r="G461" s="973">
        <f t="shared" si="7"/>
        <v>4228.6279999999997</v>
      </c>
    </row>
    <row r="462" spans="1:7" s="969" customFormat="1" ht="12.75" customHeight="1" x14ac:dyDescent="0.2">
      <c r="A462" s="972" t="s">
        <v>2716</v>
      </c>
      <c r="B462" s="973">
        <v>17537.489999999998</v>
      </c>
      <c r="C462" s="973">
        <v>17537.484</v>
      </c>
      <c r="D462" s="973">
        <v>520.83000000000004</v>
      </c>
      <c r="E462" s="973">
        <v>489.24799999999999</v>
      </c>
      <c r="F462" s="973">
        <f t="shared" si="7"/>
        <v>18058.32</v>
      </c>
      <c r="G462" s="973">
        <f t="shared" si="7"/>
        <v>18026.732</v>
      </c>
    </row>
    <row r="463" spans="1:7" s="969" customFormat="1" ht="12.75" customHeight="1" x14ac:dyDescent="0.2">
      <c r="A463" s="972" t="s">
        <v>2717</v>
      </c>
      <c r="B463" s="973">
        <v>25721.69</v>
      </c>
      <c r="C463" s="973">
        <v>25721.690999999999</v>
      </c>
      <c r="D463" s="973">
        <v>716.48</v>
      </c>
      <c r="E463" s="973">
        <v>692.71299999999997</v>
      </c>
      <c r="F463" s="973">
        <f t="shared" si="7"/>
        <v>26438.17</v>
      </c>
      <c r="G463" s="973">
        <f t="shared" si="7"/>
        <v>26414.403999999999</v>
      </c>
    </row>
    <row r="464" spans="1:7" s="969" customFormat="1" ht="12.75" customHeight="1" x14ac:dyDescent="0.2">
      <c r="A464" s="972" t="s">
        <v>2718</v>
      </c>
      <c r="B464" s="973">
        <v>16529</v>
      </c>
      <c r="C464" s="973">
        <v>16528.983</v>
      </c>
      <c r="D464" s="973">
        <v>424.23</v>
      </c>
      <c r="E464" s="973">
        <v>414.50699999999995</v>
      </c>
      <c r="F464" s="973">
        <f t="shared" si="7"/>
        <v>16953.23</v>
      </c>
      <c r="G464" s="973">
        <f t="shared" si="7"/>
        <v>16943.490000000002</v>
      </c>
    </row>
    <row r="465" spans="1:7" s="969" customFormat="1" ht="12.75" customHeight="1" x14ac:dyDescent="0.2">
      <c r="A465" s="972" t="s">
        <v>2719</v>
      </c>
      <c r="B465" s="973">
        <v>5144.18</v>
      </c>
      <c r="C465" s="973">
        <v>5144.1720000000005</v>
      </c>
      <c r="D465" s="973">
        <v>119.04</v>
      </c>
      <c r="E465" s="973">
        <v>116.089</v>
      </c>
      <c r="F465" s="973">
        <f t="shared" si="7"/>
        <v>5263.22</v>
      </c>
      <c r="G465" s="973">
        <f t="shared" si="7"/>
        <v>5260.2610000000004</v>
      </c>
    </row>
    <row r="466" spans="1:7" s="969" customFormat="1" ht="12.75" customHeight="1" x14ac:dyDescent="0.2">
      <c r="A466" s="972" t="s">
        <v>2720</v>
      </c>
      <c r="B466" s="973">
        <v>6998.12</v>
      </c>
      <c r="C466" s="973">
        <v>6998.1179999999995</v>
      </c>
      <c r="D466" s="973">
        <v>164.19</v>
      </c>
      <c r="E466" s="973">
        <v>164.18299999999999</v>
      </c>
      <c r="F466" s="973">
        <f t="shared" si="7"/>
        <v>7162.3099999999995</v>
      </c>
      <c r="G466" s="973">
        <f t="shared" si="7"/>
        <v>7162.3009999999995</v>
      </c>
    </row>
    <row r="467" spans="1:7" s="969" customFormat="1" ht="12.75" customHeight="1" x14ac:dyDescent="0.2">
      <c r="A467" s="972" t="s">
        <v>2721</v>
      </c>
      <c r="B467" s="973">
        <v>19896.329999999998</v>
      </c>
      <c r="C467" s="973">
        <v>19896.324000000001</v>
      </c>
      <c r="D467" s="973">
        <v>667.59</v>
      </c>
      <c r="E467" s="973">
        <v>569.98699999999997</v>
      </c>
      <c r="F467" s="973">
        <f t="shared" si="7"/>
        <v>20563.919999999998</v>
      </c>
      <c r="G467" s="973">
        <f t="shared" si="7"/>
        <v>20466.311000000002</v>
      </c>
    </row>
    <row r="468" spans="1:7" s="969" customFormat="1" ht="12.75" customHeight="1" x14ac:dyDescent="0.2">
      <c r="A468" s="972" t="s">
        <v>2722</v>
      </c>
      <c r="B468" s="973">
        <v>10481.08</v>
      </c>
      <c r="C468" s="973">
        <v>10481.084999999999</v>
      </c>
      <c r="D468" s="973">
        <v>280.23</v>
      </c>
      <c r="E468" s="973">
        <v>271.11700000000002</v>
      </c>
      <c r="F468" s="973">
        <f t="shared" si="7"/>
        <v>10761.31</v>
      </c>
      <c r="G468" s="973">
        <f t="shared" si="7"/>
        <v>10752.201999999999</v>
      </c>
    </row>
    <row r="469" spans="1:7" s="969" customFormat="1" ht="12.75" customHeight="1" x14ac:dyDescent="0.2">
      <c r="A469" s="972" t="s">
        <v>2723</v>
      </c>
      <c r="B469" s="973">
        <v>21234.27</v>
      </c>
      <c r="C469" s="973">
        <v>21234.265000000003</v>
      </c>
      <c r="D469" s="973">
        <v>536.64</v>
      </c>
      <c r="E469" s="973">
        <v>525.68400000000008</v>
      </c>
      <c r="F469" s="973">
        <f t="shared" si="7"/>
        <v>21770.91</v>
      </c>
      <c r="G469" s="973">
        <f t="shared" si="7"/>
        <v>21759.949000000004</v>
      </c>
    </row>
    <row r="470" spans="1:7" s="969" customFormat="1" ht="12.75" customHeight="1" x14ac:dyDescent="0.2">
      <c r="A470" s="972" t="s">
        <v>2724</v>
      </c>
      <c r="B470" s="973">
        <v>11518.8</v>
      </c>
      <c r="C470" s="973">
        <v>11518.796999999999</v>
      </c>
      <c r="D470" s="973">
        <v>311.38</v>
      </c>
      <c r="E470" s="973">
        <v>295.08799999999997</v>
      </c>
      <c r="F470" s="973">
        <f t="shared" si="7"/>
        <v>11830.179999999998</v>
      </c>
      <c r="G470" s="973">
        <f t="shared" si="7"/>
        <v>11813.884999999998</v>
      </c>
    </row>
    <row r="471" spans="1:7" s="969" customFormat="1" ht="12.75" customHeight="1" x14ac:dyDescent="0.2">
      <c r="A471" s="972" t="s">
        <v>2725</v>
      </c>
      <c r="B471" s="973">
        <v>20924.09</v>
      </c>
      <c r="C471" s="973">
        <v>20924.080999999998</v>
      </c>
      <c r="D471" s="973">
        <v>548.54999999999995</v>
      </c>
      <c r="E471" s="973">
        <v>520.55000000000007</v>
      </c>
      <c r="F471" s="973">
        <f t="shared" si="7"/>
        <v>21472.639999999999</v>
      </c>
      <c r="G471" s="973">
        <f t="shared" si="7"/>
        <v>21444.630999999998</v>
      </c>
    </row>
    <row r="472" spans="1:7" s="969" customFormat="1" ht="12.75" customHeight="1" x14ac:dyDescent="0.2">
      <c r="A472" s="972" t="s">
        <v>2726</v>
      </c>
      <c r="B472" s="973">
        <v>37743.97</v>
      </c>
      <c r="C472" s="973">
        <v>37743.966</v>
      </c>
      <c r="D472" s="973">
        <v>1017.19</v>
      </c>
      <c r="E472" s="973">
        <v>972.77499999999998</v>
      </c>
      <c r="F472" s="973">
        <f t="shared" si="7"/>
        <v>38761.160000000003</v>
      </c>
      <c r="G472" s="973">
        <f t="shared" si="7"/>
        <v>38716.741000000002</v>
      </c>
    </row>
    <row r="473" spans="1:7" s="969" customFormat="1" ht="12.75" customHeight="1" x14ac:dyDescent="0.2">
      <c r="A473" s="972" t="s">
        <v>2727</v>
      </c>
      <c r="B473" s="973">
        <v>20503.68</v>
      </c>
      <c r="C473" s="973">
        <v>20503.674999999999</v>
      </c>
      <c r="D473" s="973">
        <v>583.02</v>
      </c>
      <c r="E473" s="973">
        <v>557.20000000000005</v>
      </c>
      <c r="F473" s="973">
        <f t="shared" si="7"/>
        <v>21086.7</v>
      </c>
      <c r="G473" s="973">
        <f t="shared" si="7"/>
        <v>21060.875</v>
      </c>
    </row>
    <row r="474" spans="1:7" s="969" customFormat="1" ht="12.75" customHeight="1" x14ac:dyDescent="0.2">
      <c r="A474" s="972" t="s">
        <v>2728</v>
      </c>
      <c r="B474" s="973">
        <v>23250.61</v>
      </c>
      <c r="C474" s="973">
        <v>23250.612000000001</v>
      </c>
      <c r="D474" s="973">
        <v>632.28</v>
      </c>
      <c r="E474" s="973">
        <v>620.3660000000001</v>
      </c>
      <c r="F474" s="973">
        <f t="shared" si="7"/>
        <v>23882.89</v>
      </c>
      <c r="G474" s="973">
        <f t="shared" si="7"/>
        <v>23870.978000000003</v>
      </c>
    </row>
    <row r="475" spans="1:7" s="969" customFormat="1" ht="12.75" customHeight="1" x14ac:dyDescent="0.2">
      <c r="A475" s="972" t="s">
        <v>2729</v>
      </c>
      <c r="B475" s="973">
        <v>27997.65</v>
      </c>
      <c r="C475" s="973">
        <v>27997.644</v>
      </c>
      <c r="D475" s="973">
        <v>746.75</v>
      </c>
      <c r="E475" s="973">
        <v>714.94200000000001</v>
      </c>
      <c r="F475" s="973">
        <f t="shared" si="7"/>
        <v>28744.400000000001</v>
      </c>
      <c r="G475" s="973">
        <f t="shared" si="7"/>
        <v>28712.585999999999</v>
      </c>
    </row>
    <row r="476" spans="1:7" s="969" customFormat="1" ht="12.75" customHeight="1" x14ac:dyDescent="0.2">
      <c r="A476" s="972" t="s">
        <v>2730</v>
      </c>
      <c r="B476" s="973">
        <v>23511.440000000002</v>
      </c>
      <c r="C476" s="973">
        <v>23511.434000000001</v>
      </c>
      <c r="D476" s="973">
        <v>600.52</v>
      </c>
      <c r="E476" s="973">
        <v>591.04399999999998</v>
      </c>
      <c r="F476" s="973">
        <f t="shared" si="7"/>
        <v>24111.960000000003</v>
      </c>
      <c r="G476" s="973">
        <f t="shared" si="7"/>
        <v>24102.478000000003</v>
      </c>
    </row>
    <row r="477" spans="1:7" s="969" customFormat="1" ht="12.75" customHeight="1" x14ac:dyDescent="0.2">
      <c r="A477" s="972" t="s">
        <v>2731</v>
      </c>
      <c r="B477" s="973">
        <v>25129.239999999998</v>
      </c>
      <c r="C477" s="973">
        <v>25129.235000000001</v>
      </c>
      <c r="D477" s="973">
        <v>617.28</v>
      </c>
      <c r="E477" s="973">
        <v>601.34700000000009</v>
      </c>
      <c r="F477" s="973">
        <f t="shared" si="7"/>
        <v>25746.519999999997</v>
      </c>
      <c r="G477" s="973">
        <f t="shared" si="7"/>
        <v>25730.582000000002</v>
      </c>
    </row>
    <row r="478" spans="1:7" s="969" customFormat="1" ht="12.75" customHeight="1" x14ac:dyDescent="0.2">
      <c r="A478" s="972" t="s">
        <v>2732</v>
      </c>
      <c r="B478" s="973">
        <v>14904.779999999999</v>
      </c>
      <c r="C478" s="973">
        <v>14904.777999999998</v>
      </c>
      <c r="D478" s="973">
        <v>354.82</v>
      </c>
      <c r="E478" s="973">
        <v>337.02299999999997</v>
      </c>
      <c r="F478" s="973">
        <f t="shared" si="7"/>
        <v>15259.599999999999</v>
      </c>
      <c r="G478" s="973">
        <f t="shared" si="7"/>
        <v>15241.800999999998</v>
      </c>
    </row>
    <row r="479" spans="1:7" s="969" customFormat="1" ht="12.75" customHeight="1" x14ac:dyDescent="0.2">
      <c r="A479" s="972" t="s">
        <v>4473</v>
      </c>
      <c r="B479" s="973">
        <v>29137.919999999998</v>
      </c>
      <c r="C479" s="973">
        <v>29137.917999999998</v>
      </c>
      <c r="D479" s="973">
        <v>791.32999999999993</v>
      </c>
      <c r="E479" s="973">
        <v>753.08500000000004</v>
      </c>
      <c r="F479" s="973">
        <f t="shared" si="7"/>
        <v>29929.25</v>
      </c>
      <c r="G479" s="973">
        <f t="shared" si="7"/>
        <v>29891.002999999997</v>
      </c>
    </row>
    <row r="480" spans="1:7" s="969" customFormat="1" ht="12.75" customHeight="1" x14ac:dyDescent="0.2">
      <c r="A480" s="972" t="s">
        <v>2733</v>
      </c>
      <c r="B480" s="973">
        <v>17696.29</v>
      </c>
      <c r="C480" s="973">
        <v>17696.288999999997</v>
      </c>
      <c r="D480" s="973">
        <v>436.5</v>
      </c>
      <c r="E480" s="973">
        <v>411.90600000000001</v>
      </c>
      <c r="F480" s="973">
        <f t="shared" si="7"/>
        <v>18132.79</v>
      </c>
      <c r="G480" s="973">
        <f t="shared" si="7"/>
        <v>18108.194999999996</v>
      </c>
    </row>
    <row r="481" spans="1:7" s="969" customFormat="1" ht="12.75" customHeight="1" x14ac:dyDescent="0.2">
      <c r="A481" s="972" t="s">
        <v>2734</v>
      </c>
      <c r="B481" s="973">
        <v>10190.26</v>
      </c>
      <c r="C481" s="973">
        <v>10190.251999999999</v>
      </c>
      <c r="D481" s="973">
        <v>263.64999999999998</v>
      </c>
      <c r="E481" s="973">
        <v>256.428</v>
      </c>
      <c r="F481" s="973">
        <f t="shared" si="7"/>
        <v>10453.91</v>
      </c>
      <c r="G481" s="973">
        <f t="shared" si="7"/>
        <v>10446.679999999998</v>
      </c>
    </row>
    <row r="482" spans="1:7" s="969" customFormat="1" ht="12.75" customHeight="1" x14ac:dyDescent="0.2">
      <c r="A482" s="972" t="s">
        <v>2735</v>
      </c>
      <c r="B482" s="973">
        <v>29223.49</v>
      </c>
      <c r="C482" s="973">
        <v>29223.493999999999</v>
      </c>
      <c r="D482" s="973">
        <v>777.43000000000006</v>
      </c>
      <c r="E482" s="973">
        <v>737.62800000000004</v>
      </c>
      <c r="F482" s="973">
        <f t="shared" si="7"/>
        <v>30000.920000000002</v>
      </c>
      <c r="G482" s="973">
        <f t="shared" si="7"/>
        <v>29961.121999999999</v>
      </c>
    </row>
    <row r="483" spans="1:7" s="969" customFormat="1" ht="12.75" customHeight="1" x14ac:dyDescent="0.2">
      <c r="A483" s="972" t="s">
        <v>2736</v>
      </c>
      <c r="B483" s="973">
        <v>20496.449999999997</v>
      </c>
      <c r="C483" s="973">
        <v>20496.439000000002</v>
      </c>
      <c r="D483" s="973">
        <v>577.08000000000004</v>
      </c>
      <c r="E483" s="973">
        <v>552.07599999999991</v>
      </c>
      <c r="F483" s="973">
        <f t="shared" si="7"/>
        <v>21073.53</v>
      </c>
      <c r="G483" s="973">
        <f t="shared" si="7"/>
        <v>21048.515000000003</v>
      </c>
    </row>
    <row r="484" spans="1:7" s="969" customFormat="1" ht="12.75" customHeight="1" x14ac:dyDescent="0.2">
      <c r="A484" s="972" t="s">
        <v>2737</v>
      </c>
      <c r="B484" s="973">
        <v>16349.09</v>
      </c>
      <c r="C484" s="973">
        <v>16349.093000000001</v>
      </c>
      <c r="D484" s="973">
        <v>450.25</v>
      </c>
      <c r="E484" s="973">
        <v>432.42399999999998</v>
      </c>
      <c r="F484" s="973">
        <f t="shared" si="7"/>
        <v>16799.34</v>
      </c>
      <c r="G484" s="973">
        <f t="shared" si="7"/>
        <v>16781.517</v>
      </c>
    </row>
    <row r="485" spans="1:7" s="969" customFormat="1" ht="12.75" customHeight="1" x14ac:dyDescent="0.2">
      <c r="A485" s="972" t="s">
        <v>2738</v>
      </c>
      <c r="B485" s="973">
        <v>19458.489999999998</v>
      </c>
      <c r="C485" s="973">
        <v>19327.887999999999</v>
      </c>
      <c r="D485" s="973">
        <v>534.71</v>
      </c>
      <c r="E485" s="973">
        <v>490.17</v>
      </c>
      <c r="F485" s="973">
        <f t="shared" si="7"/>
        <v>19993.199999999997</v>
      </c>
      <c r="G485" s="973">
        <f t="shared" si="7"/>
        <v>19818.057999999997</v>
      </c>
    </row>
    <row r="486" spans="1:7" s="969" customFormat="1" ht="12.75" customHeight="1" x14ac:dyDescent="0.2">
      <c r="A486" s="972" t="s">
        <v>2739</v>
      </c>
      <c r="B486" s="973">
        <v>18120.18</v>
      </c>
      <c r="C486" s="973">
        <v>18104.508999999998</v>
      </c>
      <c r="D486" s="973">
        <v>496.19000000000005</v>
      </c>
      <c r="E486" s="973">
        <v>458.16899999999998</v>
      </c>
      <c r="F486" s="973">
        <f t="shared" si="7"/>
        <v>18616.37</v>
      </c>
      <c r="G486" s="973">
        <f t="shared" si="7"/>
        <v>18562.678</v>
      </c>
    </row>
    <row r="487" spans="1:7" s="969" customFormat="1" ht="12.75" customHeight="1" x14ac:dyDescent="0.2">
      <c r="A487" s="972" t="s">
        <v>2740</v>
      </c>
      <c r="B487" s="973">
        <v>26686.879999999997</v>
      </c>
      <c r="C487" s="973">
        <v>26686.880999999998</v>
      </c>
      <c r="D487" s="973">
        <v>713.71</v>
      </c>
      <c r="E487" s="973">
        <v>694.59899999999993</v>
      </c>
      <c r="F487" s="973">
        <f t="shared" si="7"/>
        <v>27400.589999999997</v>
      </c>
      <c r="G487" s="973">
        <f t="shared" si="7"/>
        <v>27381.479999999996</v>
      </c>
    </row>
    <row r="488" spans="1:7" s="969" customFormat="1" ht="12.75" customHeight="1" x14ac:dyDescent="0.2">
      <c r="A488" s="972" t="s">
        <v>2741</v>
      </c>
      <c r="B488" s="973">
        <v>25099.66</v>
      </c>
      <c r="C488" s="973">
        <v>25099.656999999999</v>
      </c>
      <c r="D488" s="973">
        <v>744.22</v>
      </c>
      <c r="E488" s="973">
        <v>716.59199999999998</v>
      </c>
      <c r="F488" s="973">
        <f t="shared" si="7"/>
        <v>25843.88</v>
      </c>
      <c r="G488" s="973">
        <f t="shared" si="7"/>
        <v>25816.249</v>
      </c>
    </row>
    <row r="489" spans="1:7" s="969" customFormat="1" ht="12.75" customHeight="1" x14ac:dyDescent="0.2">
      <c r="A489" s="972" t="s">
        <v>2742</v>
      </c>
      <c r="B489" s="973">
        <v>17055.77</v>
      </c>
      <c r="C489" s="973">
        <v>17055.77</v>
      </c>
      <c r="D489" s="973">
        <v>527.20000000000005</v>
      </c>
      <c r="E489" s="973">
        <v>472.02</v>
      </c>
      <c r="F489" s="973">
        <f t="shared" si="7"/>
        <v>17582.97</v>
      </c>
      <c r="G489" s="973">
        <f t="shared" si="7"/>
        <v>17527.79</v>
      </c>
    </row>
    <row r="490" spans="1:7" s="969" customFormat="1" ht="12.75" customHeight="1" x14ac:dyDescent="0.2">
      <c r="A490" s="972" t="s">
        <v>2743</v>
      </c>
      <c r="B490" s="973">
        <v>9473.9800000000014</v>
      </c>
      <c r="C490" s="973">
        <v>9473.9680000000008</v>
      </c>
      <c r="D490" s="973">
        <v>265.21999999999997</v>
      </c>
      <c r="E490" s="973">
        <v>258.04399999999998</v>
      </c>
      <c r="F490" s="973">
        <f t="shared" si="7"/>
        <v>9739.2000000000007</v>
      </c>
      <c r="G490" s="973">
        <f t="shared" si="7"/>
        <v>9732.0120000000006</v>
      </c>
    </row>
    <row r="491" spans="1:7" s="969" customFormat="1" ht="12.75" customHeight="1" x14ac:dyDescent="0.2">
      <c r="A491" s="972" t="s">
        <v>2744</v>
      </c>
      <c r="B491" s="973">
        <v>18397.079999999998</v>
      </c>
      <c r="C491" s="973">
        <v>18397.080000000002</v>
      </c>
      <c r="D491" s="973">
        <v>529.18000000000006</v>
      </c>
      <c r="E491" s="973">
        <v>506.53500000000003</v>
      </c>
      <c r="F491" s="973">
        <f t="shared" si="7"/>
        <v>18926.259999999998</v>
      </c>
      <c r="G491" s="973">
        <f t="shared" si="7"/>
        <v>18903.615000000002</v>
      </c>
    </row>
    <row r="492" spans="1:7" s="969" customFormat="1" ht="12.75" customHeight="1" x14ac:dyDescent="0.2">
      <c r="A492" s="972" t="s">
        <v>2745</v>
      </c>
      <c r="B492" s="973">
        <v>8910.94</v>
      </c>
      <c r="C492" s="973">
        <v>8910.9399999999987</v>
      </c>
      <c r="D492" s="973">
        <v>237.38</v>
      </c>
      <c r="E492" s="973">
        <v>226.05500000000001</v>
      </c>
      <c r="F492" s="973">
        <f t="shared" si="7"/>
        <v>9148.32</v>
      </c>
      <c r="G492" s="973">
        <f t="shared" si="7"/>
        <v>9136.994999999999</v>
      </c>
    </row>
    <row r="493" spans="1:7" s="969" customFormat="1" ht="12.75" customHeight="1" x14ac:dyDescent="0.2">
      <c r="A493" s="972" t="s">
        <v>2746</v>
      </c>
      <c r="B493" s="973">
        <v>22666.959999999999</v>
      </c>
      <c r="C493" s="973">
        <v>22666.958000000002</v>
      </c>
      <c r="D493" s="973">
        <v>690.21</v>
      </c>
      <c r="E493" s="973">
        <v>657.19200000000001</v>
      </c>
      <c r="F493" s="973">
        <f t="shared" si="7"/>
        <v>23357.17</v>
      </c>
      <c r="G493" s="973">
        <f t="shared" si="7"/>
        <v>23324.15</v>
      </c>
    </row>
    <row r="494" spans="1:7" s="969" customFormat="1" ht="12.75" customHeight="1" x14ac:dyDescent="0.2">
      <c r="A494" s="972" t="s">
        <v>2747</v>
      </c>
      <c r="B494" s="973">
        <v>18005.900000000001</v>
      </c>
      <c r="C494" s="973">
        <v>18005.893</v>
      </c>
      <c r="D494" s="973">
        <v>463.66999999999996</v>
      </c>
      <c r="E494" s="973">
        <v>447.23</v>
      </c>
      <c r="F494" s="973">
        <f t="shared" si="7"/>
        <v>18469.57</v>
      </c>
      <c r="G494" s="973">
        <f t="shared" si="7"/>
        <v>18453.123</v>
      </c>
    </row>
    <row r="495" spans="1:7" s="969" customFormat="1" ht="12.75" customHeight="1" x14ac:dyDescent="0.2">
      <c r="A495" s="972" t="s">
        <v>2748</v>
      </c>
      <c r="B495" s="973">
        <v>1203.54</v>
      </c>
      <c r="C495" s="973">
        <v>1203.54</v>
      </c>
      <c r="D495" s="973">
        <v>32.700000000000003</v>
      </c>
      <c r="E495" s="973">
        <v>31.320000000000004</v>
      </c>
      <c r="F495" s="973">
        <f t="shared" si="7"/>
        <v>1236.24</v>
      </c>
      <c r="G495" s="973">
        <f t="shared" si="7"/>
        <v>1234.8599999999999</v>
      </c>
    </row>
    <row r="496" spans="1:7" s="969" customFormat="1" ht="12.75" customHeight="1" x14ac:dyDescent="0.2">
      <c r="A496" s="972" t="s">
        <v>2749</v>
      </c>
      <c r="B496" s="973">
        <v>19632.88</v>
      </c>
      <c r="C496" s="973">
        <v>19632.877</v>
      </c>
      <c r="D496" s="973">
        <v>652.82000000000005</v>
      </c>
      <c r="E496" s="973">
        <v>611.95700000000011</v>
      </c>
      <c r="F496" s="973">
        <f t="shared" si="7"/>
        <v>20285.7</v>
      </c>
      <c r="G496" s="973">
        <f t="shared" si="7"/>
        <v>20244.833999999999</v>
      </c>
    </row>
    <row r="497" spans="1:7" s="969" customFormat="1" ht="12.75" customHeight="1" x14ac:dyDescent="0.2">
      <c r="A497" s="972" t="s">
        <v>2750</v>
      </c>
      <c r="B497" s="973">
        <v>33463.199999999997</v>
      </c>
      <c r="C497" s="973">
        <v>33463.199000000001</v>
      </c>
      <c r="D497" s="973">
        <v>856.63000000000011</v>
      </c>
      <c r="E497" s="973">
        <v>811.17900000000009</v>
      </c>
      <c r="F497" s="973">
        <f t="shared" si="7"/>
        <v>34319.829999999994</v>
      </c>
      <c r="G497" s="973">
        <f t="shared" si="7"/>
        <v>34274.377999999997</v>
      </c>
    </row>
    <row r="498" spans="1:7" s="969" customFormat="1" ht="12.75" customHeight="1" x14ac:dyDescent="0.2">
      <c r="A498" s="972" t="s">
        <v>2751</v>
      </c>
      <c r="B498" s="973">
        <v>4124.17</v>
      </c>
      <c r="C498" s="973">
        <v>4124.1579999999994</v>
      </c>
      <c r="D498" s="973">
        <v>96.74</v>
      </c>
      <c r="E498" s="973">
        <v>96.736999999999995</v>
      </c>
      <c r="F498" s="973">
        <f t="shared" si="7"/>
        <v>4220.91</v>
      </c>
      <c r="G498" s="973">
        <f t="shared" si="7"/>
        <v>4220.8949999999995</v>
      </c>
    </row>
    <row r="499" spans="1:7" s="969" customFormat="1" ht="12.75" customHeight="1" x14ac:dyDescent="0.2">
      <c r="A499" s="972" t="s">
        <v>2752</v>
      </c>
      <c r="B499" s="973">
        <v>14826.59</v>
      </c>
      <c r="C499" s="973">
        <v>14826.589</v>
      </c>
      <c r="D499" s="973">
        <v>388.83000000000004</v>
      </c>
      <c r="E499" s="973">
        <v>371.81700000000001</v>
      </c>
      <c r="F499" s="973">
        <f t="shared" si="7"/>
        <v>15215.42</v>
      </c>
      <c r="G499" s="973">
        <f t="shared" si="7"/>
        <v>15198.405999999999</v>
      </c>
    </row>
    <row r="500" spans="1:7" s="969" customFormat="1" ht="12.75" customHeight="1" x14ac:dyDescent="0.2">
      <c r="A500" s="972" t="s">
        <v>2753</v>
      </c>
      <c r="B500" s="973">
        <v>13512.37</v>
      </c>
      <c r="C500" s="973">
        <v>13512.373</v>
      </c>
      <c r="D500" s="973">
        <v>332.09</v>
      </c>
      <c r="E500" s="973">
        <v>320.267</v>
      </c>
      <c r="F500" s="973">
        <f t="shared" si="7"/>
        <v>13844.460000000001</v>
      </c>
      <c r="G500" s="973">
        <f t="shared" si="7"/>
        <v>13832.64</v>
      </c>
    </row>
    <row r="501" spans="1:7" s="969" customFormat="1" ht="12.75" customHeight="1" x14ac:dyDescent="0.2">
      <c r="A501" s="972" t="s">
        <v>2754</v>
      </c>
      <c r="B501" s="973">
        <v>16724.98</v>
      </c>
      <c r="C501" s="973">
        <v>16724.978999999999</v>
      </c>
      <c r="D501" s="973">
        <v>428.37</v>
      </c>
      <c r="E501" s="973">
        <v>408.87599999999998</v>
      </c>
      <c r="F501" s="973">
        <f t="shared" si="7"/>
        <v>17153.349999999999</v>
      </c>
      <c r="G501" s="973">
        <f t="shared" si="7"/>
        <v>17133.855</v>
      </c>
    </row>
    <row r="502" spans="1:7" s="969" customFormat="1" ht="12.75" customHeight="1" x14ac:dyDescent="0.2">
      <c r="A502" s="972" t="s">
        <v>2755</v>
      </c>
      <c r="B502" s="973">
        <v>26348.94</v>
      </c>
      <c r="C502" s="973">
        <v>26348.941999999999</v>
      </c>
      <c r="D502" s="973">
        <v>700.76</v>
      </c>
      <c r="E502" s="973">
        <v>676.37199999999996</v>
      </c>
      <c r="F502" s="973">
        <f t="shared" si="7"/>
        <v>27049.699999999997</v>
      </c>
      <c r="G502" s="973">
        <f t="shared" si="7"/>
        <v>27025.313999999998</v>
      </c>
    </row>
    <row r="503" spans="1:7" s="969" customFormat="1" ht="12.75" customHeight="1" x14ac:dyDescent="0.2">
      <c r="A503" s="972" t="s">
        <v>2756</v>
      </c>
      <c r="B503" s="973">
        <v>2581.31</v>
      </c>
      <c r="C503" s="973">
        <v>2581.3140000000003</v>
      </c>
      <c r="D503" s="973">
        <v>55.93</v>
      </c>
      <c r="E503" s="973">
        <v>54.448</v>
      </c>
      <c r="F503" s="973">
        <f t="shared" si="7"/>
        <v>2637.24</v>
      </c>
      <c r="G503" s="973">
        <f t="shared" si="7"/>
        <v>2635.7620000000002</v>
      </c>
    </row>
    <row r="504" spans="1:7" s="969" customFormat="1" ht="12.75" customHeight="1" x14ac:dyDescent="0.2">
      <c r="A504" s="972" t="s">
        <v>2757</v>
      </c>
      <c r="B504" s="973">
        <v>10267.43</v>
      </c>
      <c r="C504" s="973">
        <v>10267.43</v>
      </c>
      <c r="D504" s="973">
        <v>395.67</v>
      </c>
      <c r="E504" s="973">
        <v>388.46</v>
      </c>
      <c r="F504" s="973">
        <f t="shared" si="7"/>
        <v>10663.1</v>
      </c>
      <c r="G504" s="973">
        <f t="shared" si="7"/>
        <v>10655.89</v>
      </c>
    </row>
    <row r="505" spans="1:7" s="969" customFormat="1" ht="12.75" customHeight="1" x14ac:dyDescent="0.2">
      <c r="A505" s="972" t="s">
        <v>2758</v>
      </c>
      <c r="B505" s="973">
        <v>21854.82</v>
      </c>
      <c r="C505" s="973">
        <v>21854.815000000002</v>
      </c>
      <c r="D505" s="973">
        <v>548.69000000000005</v>
      </c>
      <c r="E505" s="973">
        <v>514.32499999999993</v>
      </c>
      <c r="F505" s="973">
        <f t="shared" si="7"/>
        <v>22403.51</v>
      </c>
      <c r="G505" s="973">
        <f t="shared" si="7"/>
        <v>22369.140000000003</v>
      </c>
    </row>
    <row r="506" spans="1:7" s="969" customFormat="1" ht="12.75" customHeight="1" x14ac:dyDescent="0.2">
      <c r="A506" s="972" t="s">
        <v>2759</v>
      </c>
      <c r="B506" s="973">
        <v>17907.150000000001</v>
      </c>
      <c r="C506" s="973">
        <v>17907.147000000001</v>
      </c>
      <c r="D506" s="973">
        <v>509.62</v>
      </c>
      <c r="E506" s="973">
        <v>484.18399999999997</v>
      </c>
      <c r="F506" s="973">
        <f t="shared" si="7"/>
        <v>18416.77</v>
      </c>
      <c r="G506" s="973">
        <f t="shared" si="7"/>
        <v>18391.331000000002</v>
      </c>
    </row>
    <row r="507" spans="1:7" s="969" customFormat="1" ht="12.75" customHeight="1" x14ac:dyDescent="0.2">
      <c r="A507" s="972" t="s">
        <v>2760</v>
      </c>
      <c r="B507" s="973">
        <v>6249.3799999999992</v>
      </c>
      <c r="C507" s="973">
        <v>6249.3760000000002</v>
      </c>
      <c r="D507" s="973">
        <v>132.72</v>
      </c>
      <c r="E507" s="973">
        <v>129.39500000000001</v>
      </c>
      <c r="F507" s="973">
        <f t="shared" si="7"/>
        <v>6382.0999999999995</v>
      </c>
      <c r="G507" s="973">
        <f t="shared" si="7"/>
        <v>6378.7710000000006</v>
      </c>
    </row>
    <row r="508" spans="1:7" s="969" customFormat="1" ht="12.75" customHeight="1" x14ac:dyDescent="0.2">
      <c r="A508" s="972" t="s">
        <v>2761</v>
      </c>
      <c r="B508" s="973">
        <v>4207.8500000000004</v>
      </c>
      <c r="C508" s="973">
        <v>4207.8450000000003</v>
      </c>
      <c r="D508" s="973">
        <v>99.88</v>
      </c>
      <c r="E508" s="973">
        <v>98.822999999999993</v>
      </c>
      <c r="F508" s="973">
        <f t="shared" si="7"/>
        <v>4307.7300000000005</v>
      </c>
      <c r="G508" s="973">
        <f t="shared" si="7"/>
        <v>4306.6680000000006</v>
      </c>
    </row>
    <row r="509" spans="1:7" s="969" customFormat="1" ht="12.75" customHeight="1" x14ac:dyDescent="0.2">
      <c r="A509" s="972" t="s">
        <v>2762</v>
      </c>
      <c r="B509" s="973">
        <v>19777.440000000002</v>
      </c>
      <c r="C509" s="973">
        <v>19777.437999999998</v>
      </c>
      <c r="D509" s="973">
        <v>521.76</v>
      </c>
      <c r="E509" s="973">
        <v>514.91099999999994</v>
      </c>
      <c r="F509" s="973">
        <f t="shared" si="7"/>
        <v>20299.2</v>
      </c>
      <c r="G509" s="973">
        <f t="shared" si="7"/>
        <v>20292.348999999998</v>
      </c>
    </row>
    <row r="510" spans="1:7" s="969" customFormat="1" ht="12.75" customHeight="1" x14ac:dyDescent="0.2">
      <c r="A510" s="972" t="s">
        <v>2763</v>
      </c>
      <c r="B510" s="973">
        <v>5017.53</v>
      </c>
      <c r="C510" s="973">
        <v>5017.5319999999992</v>
      </c>
      <c r="D510" s="973">
        <v>109.33</v>
      </c>
      <c r="E510" s="973">
        <v>105.85299999999999</v>
      </c>
      <c r="F510" s="973">
        <f t="shared" si="7"/>
        <v>5126.8599999999997</v>
      </c>
      <c r="G510" s="973">
        <f t="shared" si="7"/>
        <v>5123.3849999999993</v>
      </c>
    </row>
    <row r="511" spans="1:7" s="969" customFormat="1" ht="12.75" customHeight="1" x14ac:dyDescent="0.2">
      <c r="A511" s="972" t="s">
        <v>2764</v>
      </c>
      <c r="B511" s="973">
        <v>17016.8</v>
      </c>
      <c r="C511" s="973">
        <v>17016.800999999999</v>
      </c>
      <c r="D511" s="973">
        <v>590.24</v>
      </c>
      <c r="E511" s="973">
        <v>581.5569999999999</v>
      </c>
      <c r="F511" s="973">
        <f t="shared" si="7"/>
        <v>17607.04</v>
      </c>
      <c r="G511" s="973">
        <f t="shared" si="7"/>
        <v>17598.358</v>
      </c>
    </row>
    <row r="512" spans="1:7" s="969" customFormat="1" ht="12.75" customHeight="1" x14ac:dyDescent="0.2">
      <c r="A512" s="972" t="s">
        <v>2765</v>
      </c>
      <c r="B512" s="973">
        <v>29654.43</v>
      </c>
      <c r="C512" s="973">
        <v>29654.42</v>
      </c>
      <c r="D512" s="973">
        <v>806.23</v>
      </c>
      <c r="E512" s="973">
        <v>787.89699999999993</v>
      </c>
      <c r="F512" s="973">
        <f t="shared" si="7"/>
        <v>30460.66</v>
      </c>
      <c r="G512" s="973">
        <f t="shared" si="7"/>
        <v>30442.316999999999</v>
      </c>
    </row>
    <row r="513" spans="1:7" s="969" customFormat="1" ht="12.75" customHeight="1" x14ac:dyDescent="0.2">
      <c r="A513" s="972" t="s">
        <v>2766</v>
      </c>
      <c r="B513" s="973">
        <v>18656.260000000002</v>
      </c>
      <c r="C513" s="973">
        <v>18656.256000000001</v>
      </c>
      <c r="D513" s="973">
        <v>602.9</v>
      </c>
      <c r="E513" s="973">
        <v>597.38900000000012</v>
      </c>
      <c r="F513" s="973">
        <f t="shared" si="7"/>
        <v>19259.160000000003</v>
      </c>
      <c r="G513" s="973">
        <f t="shared" si="7"/>
        <v>19253.645</v>
      </c>
    </row>
    <row r="514" spans="1:7" s="969" customFormat="1" ht="12.75" customHeight="1" x14ac:dyDescent="0.2">
      <c r="A514" s="972" t="s">
        <v>2767</v>
      </c>
      <c r="B514" s="973">
        <v>21999.79</v>
      </c>
      <c r="C514" s="973">
        <v>21999.791000000001</v>
      </c>
      <c r="D514" s="973">
        <v>622.85</v>
      </c>
      <c r="E514" s="973">
        <v>615.25300000000004</v>
      </c>
      <c r="F514" s="973">
        <f t="shared" si="7"/>
        <v>22622.639999999999</v>
      </c>
      <c r="G514" s="973">
        <f t="shared" si="7"/>
        <v>22615.044000000002</v>
      </c>
    </row>
    <row r="515" spans="1:7" s="969" customFormat="1" ht="12.75" customHeight="1" x14ac:dyDescent="0.2">
      <c r="A515" s="972" t="s">
        <v>2768</v>
      </c>
      <c r="B515" s="973">
        <v>1688.29</v>
      </c>
      <c r="C515" s="973">
        <v>1688.279</v>
      </c>
      <c r="D515" s="973">
        <v>54</v>
      </c>
      <c r="E515" s="973">
        <v>52.572999999999993</v>
      </c>
      <c r="F515" s="973">
        <f t="shared" si="7"/>
        <v>1742.29</v>
      </c>
      <c r="G515" s="973">
        <f t="shared" si="7"/>
        <v>1740.8520000000001</v>
      </c>
    </row>
    <row r="516" spans="1:7" s="969" customFormat="1" ht="12.75" customHeight="1" x14ac:dyDescent="0.2">
      <c r="A516" s="972" t="s">
        <v>2769</v>
      </c>
      <c r="B516" s="973">
        <v>5106.34</v>
      </c>
      <c r="C516" s="973">
        <v>5106.3389999999999</v>
      </c>
      <c r="D516" s="973">
        <v>109.79</v>
      </c>
      <c r="E516" s="973">
        <v>108.157</v>
      </c>
      <c r="F516" s="973">
        <f t="shared" si="7"/>
        <v>5216.13</v>
      </c>
      <c r="G516" s="973">
        <f t="shared" si="7"/>
        <v>5214.4960000000001</v>
      </c>
    </row>
    <row r="517" spans="1:7" s="969" customFormat="1" ht="12.75" customHeight="1" x14ac:dyDescent="0.2">
      <c r="A517" s="972" t="s">
        <v>2770</v>
      </c>
      <c r="B517" s="973">
        <v>17346.54</v>
      </c>
      <c r="C517" s="973">
        <v>17346.543999999998</v>
      </c>
      <c r="D517" s="973">
        <v>502.57</v>
      </c>
      <c r="E517" s="973">
        <v>482.16800000000001</v>
      </c>
      <c r="F517" s="973">
        <f t="shared" si="7"/>
        <v>17849.11</v>
      </c>
      <c r="G517" s="973">
        <f t="shared" si="7"/>
        <v>17828.712</v>
      </c>
    </row>
    <row r="518" spans="1:7" s="969" customFormat="1" ht="12.75" customHeight="1" x14ac:dyDescent="0.2">
      <c r="A518" s="972" t="s">
        <v>2771</v>
      </c>
      <c r="B518" s="973">
        <v>7794.85</v>
      </c>
      <c r="C518" s="973">
        <v>7794.85</v>
      </c>
      <c r="D518" s="973">
        <v>222.01000000000002</v>
      </c>
      <c r="E518" s="973">
        <v>216.59800000000001</v>
      </c>
      <c r="F518" s="973">
        <f t="shared" si="7"/>
        <v>8016.8600000000006</v>
      </c>
      <c r="G518" s="973">
        <f t="shared" si="7"/>
        <v>8011.4480000000003</v>
      </c>
    </row>
    <row r="519" spans="1:7" s="969" customFormat="1" ht="12.75" customHeight="1" x14ac:dyDescent="0.2">
      <c r="A519" s="972" t="s">
        <v>2772</v>
      </c>
      <c r="B519" s="973">
        <v>6071.71</v>
      </c>
      <c r="C519" s="973">
        <v>6071.7060000000001</v>
      </c>
      <c r="D519" s="973">
        <v>150.86000000000001</v>
      </c>
      <c r="E519" s="973">
        <v>148.04100000000003</v>
      </c>
      <c r="F519" s="973">
        <f t="shared" ref="F519:G582" si="8">B519+D519</f>
        <v>6222.57</v>
      </c>
      <c r="G519" s="973">
        <f t="shared" si="8"/>
        <v>6219.7470000000003</v>
      </c>
    </row>
    <row r="520" spans="1:7" s="969" customFormat="1" ht="12.75" customHeight="1" x14ac:dyDescent="0.2">
      <c r="A520" s="972" t="s">
        <v>2773</v>
      </c>
      <c r="B520" s="973">
        <v>3169.82</v>
      </c>
      <c r="C520" s="973">
        <v>3169.8239999999996</v>
      </c>
      <c r="D520" s="973">
        <v>203.61</v>
      </c>
      <c r="E520" s="973">
        <v>156.31200000000001</v>
      </c>
      <c r="F520" s="973">
        <f t="shared" si="8"/>
        <v>3373.4300000000003</v>
      </c>
      <c r="G520" s="973">
        <f t="shared" si="8"/>
        <v>3326.1359999999995</v>
      </c>
    </row>
    <row r="521" spans="1:7" s="969" customFormat="1" ht="12.75" customHeight="1" x14ac:dyDescent="0.2">
      <c r="A521" s="972" t="s">
        <v>2774</v>
      </c>
      <c r="B521" s="973">
        <v>33193.360000000001</v>
      </c>
      <c r="C521" s="973">
        <v>33193.360000000001</v>
      </c>
      <c r="D521" s="973">
        <v>843.07</v>
      </c>
      <c r="E521" s="973">
        <v>843.06799999999998</v>
      </c>
      <c r="F521" s="973">
        <f t="shared" si="8"/>
        <v>34036.43</v>
      </c>
      <c r="G521" s="973">
        <f t="shared" si="8"/>
        <v>34036.428</v>
      </c>
    </row>
    <row r="522" spans="1:7" s="969" customFormat="1" ht="12.75" customHeight="1" x14ac:dyDescent="0.2">
      <c r="A522" s="972" t="s">
        <v>2775</v>
      </c>
      <c r="B522" s="973">
        <v>35554.620000000003</v>
      </c>
      <c r="C522" s="973">
        <v>35554.612999999998</v>
      </c>
      <c r="D522" s="973">
        <v>1062.57</v>
      </c>
      <c r="E522" s="973">
        <v>1013.3679999999999</v>
      </c>
      <c r="F522" s="973">
        <f t="shared" si="8"/>
        <v>36617.19</v>
      </c>
      <c r="G522" s="973">
        <f t="shared" si="8"/>
        <v>36567.981</v>
      </c>
    </row>
    <row r="523" spans="1:7" s="969" customFormat="1" ht="12.75" customHeight="1" x14ac:dyDescent="0.2">
      <c r="A523" s="972" t="s">
        <v>2776</v>
      </c>
      <c r="B523" s="973">
        <v>29884.1</v>
      </c>
      <c r="C523" s="973">
        <v>29884.097999999998</v>
      </c>
      <c r="D523" s="973">
        <v>810.6</v>
      </c>
      <c r="E523" s="973">
        <v>776.97900000000004</v>
      </c>
      <c r="F523" s="973">
        <f t="shared" si="8"/>
        <v>30694.699999999997</v>
      </c>
      <c r="G523" s="973">
        <f t="shared" si="8"/>
        <v>30661.076999999997</v>
      </c>
    </row>
    <row r="524" spans="1:7" s="969" customFormat="1" ht="12.75" customHeight="1" x14ac:dyDescent="0.2">
      <c r="A524" s="972" t="s">
        <v>2777</v>
      </c>
      <c r="B524" s="973">
        <v>26629.4</v>
      </c>
      <c r="C524" s="973">
        <v>26629.398000000001</v>
      </c>
      <c r="D524" s="973">
        <v>799.19</v>
      </c>
      <c r="E524" s="973">
        <v>779.36900000000003</v>
      </c>
      <c r="F524" s="973">
        <f t="shared" si="8"/>
        <v>27428.59</v>
      </c>
      <c r="G524" s="973">
        <f t="shared" si="8"/>
        <v>27408.767</v>
      </c>
    </row>
    <row r="525" spans="1:7" s="969" customFormat="1" ht="12.75" customHeight="1" x14ac:dyDescent="0.2">
      <c r="A525" s="972" t="s">
        <v>2778</v>
      </c>
      <c r="B525" s="973">
        <v>27142.5</v>
      </c>
      <c r="C525" s="973">
        <v>27142.501</v>
      </c>
      <c r="D525" s="973">
        <v>938.81</v>
      </c>
      <c r="E525" s="973">
        <v>922.68900000000008</v>
      </c>
      <c r="F525" s="973">
        <f t="shared" si="8"/>
        <v>28081.31</v>
      </c>
      <c r="G525" s="973">
        <f t="shared" si="8"/>
        <v>28065.19</v>
      </c>
    </row>
    <row r="526" spans="1:7" s="969" customFormat="1" ht="12.75" customHeight="1" x14ac:dyDescent="0.2">
      <c r="A526" s="972" t="s">
        <v>2779</v>
      </c>
      <c r="B526" s="973">
        <v>2362.25</v>
      </c>
      <c r="C526" s="973">
        <v>2362.2469999999998</v>
      </c>
      <c r="D526" s="973">
        <v>184.27</v>
      </c>
      <c r="E526" s="973">
        <v>120.29499999999999</v>
      </c>
      <c r="F526" s="973">
        <f t="shared" si="8"/>
        <v>2546.52</v>
      </c>
      <c r="G526" s="973">
        <f t="shared" si="8"/>
        <v>2482.5419999999999</v>
      </c>
    </row>
    <row r="527" spans="1:7" s="969" customFormat="1" ht="12.75" customHeight="1" x14ac:dyDescent="0.2">
      <c r="A527" s="972" t="s">
        <v>2780</v>
      </c>
      <c r="B527" s="973">
        <v>19218.939999999999</v>
      </c>
      <c r="C527" s="973">
        <v>19218.937000000002</v>
      </c>
      <c r="D527" s="973">
        <v>524.42999999999995</v>
      </c>
      <c r="E527" s="973">
        <v>509.75299999999999</v>
      </c>
      <c r="F527" s="973">
        <f t="shared" si="8"/>
        <v>19743.37</v>
      </c>
      <c r="G527" s="973">
        <f t="shared" si="8"/>
        <v>19728.690000000002</v>
      </c>
    </row>
    <row r="528" spans="1:7" s="969" customFormat="1" ht="12.75" customHeight="1" x14ac:dyDescent="0.2">
      <c r="A528" s="972" t="s">
        <v>2781</v>
      </c>
      <c r="B528" s="973">
        <v>24185.13</v>
      </c>
      <c r="C528" s="973">
        <v>24185.134999999998</v>
      </c>
      <c r="D528" s="973">
        <v>908.21</v>
      </c>
      <c r="E528" s="973">
        <v>836.31499999999994</v>
      </c>
      <c r="F528" s="973">
        <f t="shared" si="8"/>
        <v>25093.34</v>
      </c>
      <c r="G528" s="973">
        <f t="shared" si="8"/>
        <v>25021.449999999997</v>
      </c>
    </row>
    <row r="529" spans="1:7" s="969" customFormat="1" ht="12.75" customHeight="1" x14ac:dyDescent="0.2">
      <c r="A529" s="972" t="s">
        <v>2782</v>
      </c>
      <c r="B529" s="973">
        <v>17151.54</v>
      </c>
      <c r="C529" s="973">
        <v>17151.536</v>
      </c>
      <c r="D529" s="973">
        <v>545.54999999999995</v>
      </c>
      <c r="E529" s="973">
        <v>507.98099999999999</v>
      </c>
      <c r="F529" s="973">
        <f t="shared" si="8"/>
        <v>17697.09</v>
      </c>
      <c r="G529" s="973">
        <f t="shared" si="8"/>
        <v>17659.517</v>
      </c>
    </row>
    <row r="530" spans="1:7" s="969" customFormat="1" ht="12.75" customHeight="1" x14ac:dyDescent="0.2">
      <c r="A530" s="972" t="s">
        <v>2783</v>
      </c>
      <c r="B530" s="973">
        <v>7926.79</v>
      </c>
      <c r="C530" s="973">
        <v>7926.7869999999994</v>
      </c>
      <c r="D530" s="973">
        <v>182.54000000000002</v>
      </c>
      <c r="E530" s="973">
        <v>168.08799999999999</v>
      </c>
      <c r="F530" s="973">
        <f t="shared" si="8"/>
        <v>8109.33</v>
      </c>
      <c r="G530" s="973">
        <f t="shared" si="8"/>
        <v>8094.8749999999991</v>
      </c>
    </row>
    <row r="531" spans="1:7" s="969" customFormat="1" ht="12.75" customHeight="1" x14ac:dyDescent="0.2">
      <c r="A531" s="972" t="s">
        <v>2784</v>
      </c>
      <c r="B531" s="973">
        <v>21813.61</v>
      </c>
      <c r="C531" s="973">
        <v>21813.599000000002</v>
      </c>
      <c r="D531" s="973">
        <v>517.21</v>
      </c>
      <c r="E531" s="973">
        <v>495.33200000000005</v>
      </c>
      <c r="F531" s="973">
        <f t="shared" si="8"/>
        <v>22330.82</v>
      </c>
      <c r="G531" s="973">
        <f t="shared" si="8"/>
        <v>22308.931</v>
      </c>
    </row>
    <row r="532" spans="1:7" s="969" customFormat="1" ht="12.75" customHeight="1" x14ac:dyDescent="0.2">
      <c r="A532" s="972" t="s">
        <v>2785</v>
      </c>
      <c r="B532" s="973">
        <v>22142.86</v>
      </c>
      <c r="C532" s="973">
        <v>22142.86</v>
      </c>
      <c r="D532" s="973">
        <v>629.68000000000006</v>
      </c>
      <c r="E532" s="973">
        <v>626.92999999999995</v>
      </c>
      <c r="F532" s="973">
        <f t="shared" si="8"/>
        <v>22772.54</v>
      </c>
      <c r="G532" s="973">
        <f t="shared" si="8"/>
        <v>22769.79</v>
      </c>
    </row>
    <row r="533" spans="1:7" s="969" customFormat="1" ht="12.75" customHeight="1" x14ac:dyDescent="0.2">
      <c r="A533" s="972" t="s">
        <v>2786</v>
      </c>
      <c r="B533" s="973">
        <v>19905.170000000002</v>
      </c>
      <c r="C533" s="973">
        <v>19905.169999999998</v>
      </c>
      <c r="D533" s="973">
        <v>609.97</v>
      </c>
      <c r="E533" s="973">
        <v>599.69899999999996</v>
      </c>
      <c r="F533" s="973">
        <f t="shared" si="8"/>
        <v>20515.140000000003</v>
      </c>
      <c r="G533" s="973">
        <f t="shared" si="8"/>
        <v>20504.868999999999</v>
      </c>
    </row>
    <row r="534" spans="1:7" s="969" customFormat="1" ht="12.75" customHeight="1" x14ac:dyDescent="0.2">
      <c r="A534" s="972" t="s">
        <v>2787</v>
      </c>
      <c r="B534" s="973">
        <v>29192.75</v>
      </c>
      <c r="C534" s="973">
        <v>29192.748</v>
      </c>
      <c r="D534" s="973">
        <v>680.87</v>
      </c>
      <c r="E534" s="973">
        <v>672.78399999999999</v>
      </c>
      <c r="F534" s="973">
        <f t="shared" si="8"/>
        <v>29873.62</v>
      </c>
      <c r="G534" s="973">
        <f t="shared" si="8"/>
        <v>29865.531999999999</v>
      </c>
    </row>
    <row r="535" spans="1:7" s="969" customFormat="1" ht="12.75" customHeight="1" x14ac:dyDescent="0.2">
      <c r="A535" s="972" t="s">
        <v>2788</v>
      </c>
      <c r="B535" s="973">
        <v>23589.08</v>
      </c>
      <c r="C535" s="973">
        <v>23589.079000000002</v>
      </c>
      <c r="D535" s="973">
        <v>573.28</v>
      </c>
      <c r="E535" s="973">
        <v>556.77099999999996</v>
      </c>
      <c r="F535" s="973">
        <f t="shared" si="8"/>
        <v>24162.36</v>
      </c>
      <c r="G535" s="973">
        <f t="shared" si="8"/>
        <v>24145.850000000002</v>
      </c>
    </row>
    <row r="536" spans="1:7" s="969" customFormat="1" ht="12.75" customHeight="1" x14ac:dyDescent="0.2">
      <c r="A536" s="972" t="s">
        <v>2789</v>
      </c>
      <c r="B536" s="973">
        <v>21906.12</v>
      </c>
      <c r="C536" s="973">
        <v>21906.120999999999</v>
      </c>
      <c r="D536" s="973">
        <v>498.39</v>
      </c>
      <c r="E536" s="973">
        <v>489.83699999999999</v>
      </c>
      <c r="F536" s="973">
        <f t="shared" si="8"/>
        <v>22404.51</v>
      </c>
      <c r="G536" s="973">
        <f t="shared" si="8"/>
        <v>22395.957999999999</v>
      </c>
    </row>
    <row r="537" spans="1:7" s="969" customFormat="1" ht="12.75" customHeight="1" x14ac:dyDescent="0.2">
      <c r="A537" s="972" t="s">
        <v>2790</v>
      </c>
      <c r="B537" s="973">
        <v>21958.639999999999</v>
      </c>
      <c r="C537" s="973">
        <v>21958.644999999997</v>
      </c>
      <c r="D537" s="973">
        <v>875.78</v>
      </c>
      <c r="E537" s="973">
        <v>869.904</v>
      </c>
      <c r="F537" s="973">
        <f t="shared" si="8"/>
        <v>22834.42</v>
      </c>
      <c r="G537" s="973">
        <f t="shared" si="8"/>
        <v>22828.548999999995</v>
      </c>
    </row>
    <row r="538" spans="1:7" s="969" customFormat="1" ht="12.75" customHeight="1" x14ac:dyDescent="0.2">
      <c r="A538" s="972" t="s">
        <v>2791</v>
      </c>
      <c r="B538" s="973">
        <v>24054.65</v>
      </c>
      <c r="C538" s="973">
        <v>24054.649999999998</v>
      </c>
      <c r="D538" s="973">
        <v>824.28</v>
      </c>
      <c r="E538" s="973">
        <v>816.7</v>
      </c>
      <c r="F538" s="973">
        <f t="shared" si="8"/>
        <v>24878.93</v>
      </c>
      <c r="G538" s="973">
        <f t="shared" si="8"/>
        <v>24871.35</v>
      </c>
    </row>
    <row r="539" spans="1:7" s="969" customFormat="1" ht="12.75" customHeight="1" x14ac:dyDescent="0.2">
      <c r="A539" s="972" t="s">
        <v>2792</v>
      </c>
      <c r="B539" s="973">
        <v>20573.990000000002</v>
      </c>
      <c r="C539" s="973">
        <v>20573.990000000002</v>
      </c>
      <c r="D539" s="973">
        <v>570.02</v>
      </c>
      <c r="E539" s="973">
        <v>549.21199999999999</v>
      </c>
      <c r="F539" s="973">
        <f t="shared" si="8"/>
        <v>21144.010000000002</v>
      </c>
      <c r="G539" s="973">
        <f t="shared" si="8"/>
        <v>21123.202000000001</v>
      </c>
    </row>
    <row r="540" spans="1:7" s="969" customFormat="1" ht="12.75" customHeight="1" x14ac:dyDescent="0.2">
      <c r="A540" s="972" t="s">
        <v>2793</v>
      </c>
      <c r="B540" s="973">
        <v>19510.29</v>
      </c>
      <c r="C540" s="973">
        <v>19510.294000000002</v>
      </c>
      <c r="D540" s="973">
        <v>549.84</v>
      </c>
      <c r="E540" s="973">
        <v>538.20100000000002</v>
      </c>
      <c r="F540" s="973">
        <f t="shared" si="8"/>
        <v>20060.13</v>
      </c>
      <c r="G540" s="973">
        <f t="shared" si="8"/>
        <v>20048.495000000003</v>
      </c>
    </row>
    <row r="541" spans="1:7" s="969" customFormat="1" ht="12.75" customHeight="1" x14ac:dyDescent="0.2">
      <c r="A541" s="972" t="s">
        <v>2794</v>
      </c>
      <c r="B541" s="973">
        <v>15934.289999999999</v>
      </c>
      <c r="C541" s="973">
        <v>15934.29</v>
      </c>
      <c r="D541" s="973">
        <v>393.79999999999995</v>
      </c>
      <c r="E541" s="973">
        <v>391.53699999999998</v>
      </c>
      <c r="F541" s="973">
        <f t="shared" si="8"/>
        <v>16328.089999999998</v>
      </c>
      <c r="G541" s="973">
        <f t="shared" si="8"/>
        <v>16325.827000000001</v>
      </c>
    </row>
    <row r="542" spans="1:7" s="969" customFormat="1" ht="12.75" customHeight="1" x14ac:dyDescent="0.2">
      <c r="A542" s="972" t="s">
        <v>2795</v>
      </c>
      <c r="B542" s="973">
        <v>32003.83</v>
      </c>
      <c r="C542" s="973">
        <v>32003.830999999998</v>
      </c>
      <c r="D542" s="973">
        <v>1418.9299999999998</v>
      </c>
      <c r="E542" s="973">
        <v>1357.6129999999998</v>
      </c>
      <c r="F542" s="973">
        <f t="shared" si="8"/>
        <v>33422.76</v>
      </c>
      <c r="G542" s="973">
        <f t="shared" si="8"/>
        <v>33361.443999999996</v>
      </c>
    </row>
    <row r="543" spans="1:7" s="969" customFormat="1" ht="12.75" customHeight="1" x14ac:dyDescent="0.2">
      <c r="A543" s="972" t="s">
        <v>2796</v>
      </c>
      <c r="B543" s="973">
        <v>19130.210000000003</v>
      </c>
      <c r="C543" s="973">
        <v>19130.206000000002</v>
      </c>
      <c r="D543" s="973">
        <v>546.06999999999994</v>
      </c>
      <c r="E543" s="973">
        <v>528.57299999999998</v>
      </c>
      <c r="F543" s="973">
        <f t="shared" si="8"/>
        <v>19676.280000000002</v>
      </c>
      <c r="G543" s="973">
        <f t="shared" si="8"/>
        <v>19658.779000000002</v>
      </c>
    </row>
    <row r="544" spans="1:7" s="969" customFormat="1" ht="12.75" customHeight="1" x14ac:dyDescent="0.2">
      <c r="A544" s="972" t="s">
        <v>2797</v>
      </c>
      <c r="B544" s="973">
        <v>19616.47</v>
      </c>
      <c r="C544" s="973">
        <v>19614.359</v>
      </c>
      <c r="D544" s="973">
        <v>932.38</v>
      </c>
      <c r="E544" s="973">
        <v>925.0379999999999</v>
      </c>
      <c r="F544" s="973">
        <f t="shared" si="8"/>
        <v>20548.850000000002</v>
      </c>
      <c r="G544" s="973">
        <f t="shared" si="8"/>
        <v>20539.397000000001</v>
      </c>
    </row>
    <row r="545" spans="1:7" s="969" customFormat="1" ht="12.75" customHeight="1" x14ac:dyDescent="0.2">
      <c r="A545" s="972" t="s">
        <v>2798</v>
      </c>
      <c r="B545" s="973">
        <v>12523.150000000001</v>
      </c>
      <c r="C545" s="973">
        <v>12523.151</v>
      </c>
      <c r="D545" s="973">
        <v>337.13</v>
      </c>
      <c r="E545" s="973">
        <v>326.59699999999998</v>
      </c>
      <c r="F545" s="973">
        <f t="shared" si="8"/>
        <v>12860.28</v>
      </c>
      <c r="G545" s="973">
        <f t="shared" si="8"/>
        <v>12849.748</v>
      </c>
    </row>
    <row r="546" spans="1:7" s="969" customFormat="1" ht="12.75" customHeight="1" x14ac:dyDescent="0.2">
      <c r="A546" s="972" t="s">
        <v>2799</v>
      </c>
      <c r="B546" s="973">
        <v>9311.9</v>
      </c>
      <c r="C546" s="973">
        <v>9309.7939999999999</v>
      </c>
      <c r="D546" s="973">
        <v>212.51000000000002</v>
      </c>
      <c r="E546" s="973">
        <v>194.85791</v>
      </c>
      <c r="F546" s="973">
        <f t="shared" si="8"/>
        <v>9524.41</v>
      </c>
      <c r="G546" s="973">
        <f t="shared" si="8"/>
        <v>9504.6519100000005</v>
      </c>
    </row>
    <row r="547" spans="1:7" s="969" customFormat="1" ht="12.75" customHeight="1" x14ac:dyDescent="0.2">
      <c r="A547" s="972" t="s">
        <v>2800</v>
      </c>
      <c r="B547" s="973">
        <v>20225.62</v>
      </c>
      <c r="C547" s="973">
        <v>20225.617999999999</v>
      </c>
      <c r="D547" s="973">
        <v>1590.74</v>
      </c>
      <c r="E547" s="973">
        <v>1583.548</v>
      </c>
      <c r="F547" s="973">
        <f t="shared" si="8"/>
        <v>21816.36</v>
      </c>
      <c r="G547" s="973">
        <f t="shared" si="8"/>
        <v>21809.165999999997</v>
      </c>
    </row>
    <row r="548" spans="1:7" s="969" customFormat="1" ht="12.75" customHeight="1" x14ac:dyDescent="0.2">
      <c r="A548" s="972" t="s">
        <v>2801</v>
      </c>
      <c r="B548" s="973">
        <v>24763.57</v>
      </c>
      <c r="C548" s="973">
        <v>24763.567999999999</v>
      </c>
      <c r="D548" s="973">
        <v>597.21</v>
      </c>
      <c r="E548" s="973">
        <v>584.64600000000007</v>
      </c>
      <c r="F548" s="973">
        <f t="shared" si="8"/>
        <v>25360.78</v>
      </c>
      <c r="G548" s="973">
        <f t="shared" si="8"/>
        <v>25348.214</v>
      </c>
    </row>
    <row r="549" spans="1:7" s="969" customFormat="1" ht="12.75" customHeight="1" x14ac:dyDescent="0.2">
      <c r="A549" s="972" t="s">
        <v>2802</v>
      </c>
      <c r="B549" s="973">
        <v>35217.350000000006</v>
      </c>
      <c r="C549" s="973">
        <v>35217.339</v>
      </c>
      <c r="D549" s="973">
        <v>960.44</v>
      </c>
      <c r="E549" s="973">
        <v>897.72200000000009</v>
      </c>
      <c r="F549" s="973">
        <f t="shared" si="8"/>
        <v>36177.790000000008</v>
      </c>
      <c r="G549" s="973">
        <f t="shared" si="8"/>
        <v>36115.061000000002</v>
      </c>
    </row>
    <row r="550" spans="1:7" s="969" customFormat="1" ht="12.75" customHeight="1" x14ac:dyDescent="0.2">
      <c r="A550" s="972" t="s">
        <v>2803</v>
      </c>
      <c r="B550" s="973">
        <v>13861.4</v>
      </c>
      <c r="C550" s="973">
        <v>13848.762999999999</v>
      </c>
      <c r="D550" s="973">
        <v>370.04</v>
      </c>
      <c r="E550" s="973">
        <v>364.16199999999998</v>
      </c>
      <c r="F550" s="973">
        <f t="shared" si="8"/>
        <v>14231.44</v>
      </c>
      <c r="G550" s="973">
        <f t="shared" si="8"/>
        <v>14212.924999999999</v>
      </c>
    </row>
    <row r="551" spans="1:7" s="969" customFormat="1" ht="12.75" customHeight="1" x14ac:dyDescent="0.2">
      <c r="A551" s="972" t="s">
        <v>2804</v>
      </c>
      <c r="B551" s="973">
        <v>24168.17</v>
      </c>
      <c r="C551" s="973">
        <v>24168.169000000002</v>
      </c>
      <c r="D551" s="973">
        <v>710.79</v>
      </c>
      <c r="E551" s="973">
        <v>659.51300000000003</v>
      </c>
      <c r="F551" s="973">
        <f t="shared" si="8"/>
        <v>24878.959999999999</v>
      </c>
      <c r="G551" s="973">
        <f t="shared" si="8"/>
        <v>24827.682000000001</v>
      </c>
    </row>
    <row r="552" spans="1:7" s="969" customFormat="1" ht="12.75" customHeight="1" x14ac:dyDescent="0.2">
      <c r="A552" s="972" t="s">
        <v>2805</v>
      </c>
      <c r="B552" s="973">
        <v>20107.78</v>
      </c>
      <c r="C552" s="973">
        <v>20107.780999999999</v>
      </c>
      <c r="D552" s="973">
        <v>544.44000000000005</v>
      </c>
      <c r="E552" s="973">
        <v>525.20500000000004</v>
      </c>
      <c r="F552" s="973">
        <f t="shared" si="8"/>
        <v>20652.219999999998</v>
      </c>
      <c r="G552" s="973">
        <f t="shared" si="8"/>
        <v>20632.986000000001</v>
      </c>
    </row>
    <row r="553" spans="1:7" s="969" customFormat="1" ht="12.75" customHeight="1" x14ac:dyDescent="0.2">
      <c r="A553" s="972" t="s">
        <v>2806</v>
      </c>
      <c r="B553" s="973">
        <v>16781.27</v>
      </c>
      <c r="C553" s="973">
        <v>16781.256999999998</v>
      </c>
      <c r="D553" s="973">
        <v>470.21999999999997</v>
      </c>
      <c r="E553" s="973">
        <v>451.71600000000001</v>
      </c>
      <c r="F553" s="973">
        <f t="shared" si="8"/>
        <v>17251.490000000002</v>
      </c>
      <c r="G553" s="973">
        <f t="shared" si="8"/>
        <v>17232.972999999998</v>
      </c>
    </row>
    <row r="554" spans="1:7" s="969" customFormat="1" ht="12.75" customHeight="1" x14ac:dyDescent="0.2">
      <c r="A554" s="972" t="s">
        <v>2807</v>
      </c>
      <c r="B554" s="973">
        <v>18227.060000000001</v>
      </c>
      <c r="C554" s="973">
        <v>18227.050999999999</v>
      </c>
      <c r="D554" s="973">
        <v>430.59000000000003</v>
      </c>
      <c r="E554" s="973">
        <v>415.88000000000005</v>
      </c>
      <c r="F554" s="973">
        <f t="shared" si="8"/>
        <v>18657.650000000001</v>
      </c>
      <c r="G554" s="973">
        <f t="shared" si="8"/>
        <v>18642.931</v>
      </c>
    </row>
    <row r="555" spans="1:7" s="969" customFormat="1" ht="12.75" customHeight="1" x14ac:dyDescent="0.2">
      <c r="A555" s="972" t="s">
        <v>2808</v>
      </c>
      <c r="B555" s="973">
        <v>21928.48</v>
      </c>
      <c r="C555" s="973">
        <v>21897.159000000003</v>
      </c>
      <c r="D555" s="973">
        <v>616.29</v>
      </c>
      <c r="E555" s="973">
        <v>588.67000000000007</v>
      </c>
      <c r="F555" s="973">
        <f t="shared" si="8"/>
        <v>22544.77</v>
      </c>
      <c r="G555" s="973">
        <f t="shared" si="8"/>
        <v>22485.829000000005</v>
      </c>
    </row>
    <row r="556" spans="1:7" s="969" customFormat="1" ht="12.75" customHeight="1" x14ac:dyDescent="0.2">
      <c r="A556" s="972" t="s">
        <v>2809</v>
      </c>
      <c r="B556" s="973">
        <v>21427.91</v>
      </c>
      <c r="C556" s="973">
        <v>21427.903999999999</v>
      </c>
      <c r="D556" s="973">
        <v>571.74</v>
      </c>
      <c r="E556" s="973">
        <v>550.57500000000005</v>
      </c>
      <c r="F556" s="973">
        <f t="shared" si="8"/>
        <v>21999.65</v>
      </c>
      <c r="G556" s="973">
        <f t="shared" si="8"/>
        <v>21978.478999999999</v>
      </c>
    </row>
    <row r="557" spans="1:7" s="969" customFormat="1" ht="12.75" customHeight="1" x14ac:dyDescent="0.2">
      <c r="A557" s="972" t="s">
        <v>2810</v>
      </c>
      <c r="B557" s="973">
        <v>15943.189999999999</v>
      </c>
      <c r="C557" s="973">
        <v>15938.179</v>
      </c>
      <c r="D557" s="973">
        <v>465.26</v>
      </c>
      <c r="E557" s="973">
        <v>448.81399999999996</v>
      </c>
      <c r="F557" s="973">
        <f t="shared" si="8"/>
        <v>16408.449999999997</v>
      </c>
      <c r="G557" s="973">
        <f t="shared" si="8"/>
        <v>16386.992999999999</v>
      </c>
    </row>
    <row r="558" spans="1:7" s="969" customFormat="1" ht="12.75" customHeight="1" x14ac:dyDescent="0.2">
      <c r="A558" s="972" t="s">
        <v>2811</v>
      </c>
      <c r="B558" s="973">
        <v>5250.57</v>
      </c>
      <c r="C558" s="973">
        <v>5250.5659999999998</v>
      </c>
      <c r="D558" s="973">
        <v>154.6</v>
      </c>
      <c r="E558" s="973">
        <v>147.92000000000002</v>
      </c>
      <c r="F558" s="973">
        <f t="shared" si="8"/>
        <v>5405.17</v>
      </c>
      <c r="G558" s="973">
        <f t="shared" si="8"/>
        <v>5398.4859999999999</v>
      </c>
    </row>
    <row r="559" spans="1:7" s="969" customFormat="1" ht="12.75" customHeight="1" x14ac:dyDescent="0.2">
      <c r="A559" s="972" t="s">
        <v>2812</v>
      </c>
      <c r="B559" s="973">
        <v>16971.18</v>
      </c>
      <c r="C559" s="973">
        <v>16971.174999999999</v>
      </c>
      <c r="D559" s="973">
        <v>447.63</v>
      </c>
      <c r="E559" s="973">
        <v>428.36100000000005</v>
      </c>
      <c r="F559" s="973">
        <f t="shared" si="8"/>
        <v>17418.810000000001</v>
      </c>
      <c r="G559" s="973">
        <f t="shared" si="8"/>
        <v>17399.536</v>
      </c>
    </row>
    <row r="560" spans="1:7" s="969" customFormat="1" ht="12.75" customHeight="1" x14ac:dyDescent="0.2">
      <c r="A560" s="972" t="s">
        <v>2813</v>
      </c>
      <c r="B560" s="973">
        <v>22048.07</v>
      </c>
      <c r="C560" s="973">
        <v>22048.063000000002</v>
      </c>
      <c r="D560" s="973">
        <v>587.36</v>
      </c>
      <c r="E560" s="973">
        <v>566.04899999999998</v>
      </c>
      <c r="F560" s="973">
        <f t="shared" si="8"/>
        <v>22635.43</v>
      </c>
      <c r="G560" s="973">
        <f t="shared" si="8"/>
        <v>22614.112000000001</v>
      </c>
    </row>
    <row r="561" spans="1:7" s="969" customFormat="1" ht="12.75" customHeight="1" x14ac:dyDescent="0.2">
      <c r="A561" s="972" t="s">
        <v>2814</v>
      </c>
      <c r="B561" s="973">
        <v>22507.33</v>
      </c>
      <c r="C561" s="973">
        <v>22507.328000000001</v>
      </c>
      <c r="D561" s="973">
        <v>576.63</v>
      </c>
      <c r="E561" s="973">
        <v>559.93500000000006</v>
      </c>
      <c r="F561" s="973">
        <f t="shared" si="8"/>
        <v>23083.960000000003</v>
      </c>
      <c r="G561" s="973">
        <f t="shared" si="8"/>
        <v>23067.263000000003</v>
      </c>
    </row>
    <row r="562" spans="1:7" s="969" customFormat="1" ht="12.75" customHeight="1" x14ac:dyDescent="0.2">
      <c r="A562" s="972" t="s">
        <v>2815</v>
      </c>
      <c r="B562" s="973">
        <v>22374.22</v>
      </c>
      <c r="C562" s="973">
        <v>22374.218999999997</v>
      </c>
      <c r="D562" s="973">
        <v>513.1</v>
      </c>
      <c r="E562" s="973">
        <v>506.80500000000001</v>
      </c>
      <c r="F562" s="973">
        <f t="shared" si="8"/>
        <v>22887.32</v>
      </c>
      <c r="G562" s="973">
        <f t="shared" si="8"/>
        <v>22881.023999999998</v>
      </c>
    </row>
    <row r="563" spans="1:7" s="969" customFormat="1" ht="12.75" customHeight="1" x14ac:dyDescent="0.2">
      <c r="A563" s="972" t="s">
        <v>2816</v>
      </c>
      <c r="B563" s="973">
        <v>24815.99</v>
      </c>
      <c r="C563" s="973">
        <v>24815.984</v>
      </c>
      <c r="D563" s="973">
        <v>646.29999999999995</v>
      </c>
      <c r="E563" s="973">
        <v>595.55700000000002</v>
      </c>
      <c r="F563" s="973">
        <f t="shared" si="8"/>
        <v>25462.29</v>
      </c>
      <c r="G563" s="973">
        <f t="shared" si="8"/>
        <v>25411.541000000001</v>
      </c>
    </row>
    <row r="564" spans="1:7" s="969" customFormat="1" ht="12.75" customHeight="1" x14ac:dyDescent="0.2">
      <c r="A564" s="972" t="s">
        <v>2817</v>
      </c>
      <c r="B564" s="973">
        <v>16227.32</v>
      </c>
      <c r="C564" s="973">
        <v>16227.321</v>
      </c>
      <c r="D564" s="973">
        <v>454.75</v>
      </c>
      <c r="E564" s="973">
        <v>434.97199999999998</v>
      </c>
      <c r="F564" s="973">
        <f t="shared" si="8"/>
        <v>16682.07</v>
      </c>
      <c r="G564" s="973">
        <f t="shared" si="8"/>
        <v>16662.293000000001</v>
      </c>
    </row>
    <row r="565" spans="1:7" s="969" customFormat="1" ht="12.75" customHeight="1" x14ac:dyDescent="0.2">
      <c r="A565" s="972" t="s">
        <v>2818</v>
      </c>
      <c r="B565" s="973">
        <v>20888.04</v>
      </c>
      <c r="C565" s="973">
        <v>20888.034999999996</v>
      </c>
      <c r="D565" s="973">
        <v>537.59</v>
      </c>
      <c r="E565" s="973">
        <v>516.91300000000001</v>
      </c>
      <c r="F565" s="973">
        <f t="shared" si="8"/>
        <v>21425.63</v>
      </c>
      <c r="G565" s="973">
        <f t="shared" si="8"/>
        <v>21404.947999999997</v>
      </c>
    </row>
    <row r="566" spans="1:7" s="969" customFormat="1" ht="12.75" customHeight="1" x14ac:dyDescent="0.2">
      <c r="A566" s="972" t="s">
        <v>2819</v>
      </c>
      <c r="B566" s="973">
        <v>21683.66</v>
      </c>
      <c r="C566" s="973">
        <v>21683.652000000002</v>
      </c>
      <c r="D566" s="973">
        <v>576.73</v>
      </c>
      <c r="E566" s="973">
        <v>558.18500000000006</v>
      </c>
      <c r="F566" s="973">
        <f t="shared" si="8"/>
        <v>22260.39</v>
      </c>
      <c r="G566" s="973">
        <f t="shared" si="8"/>
        <v>22241.837000000003</v>
      </c>
    </row>
    <row r="567" spans="1:7" s="969" customFormat="1" ht="12.75" customHeight="1" x14ac:dyDescent="0.2">
      <c r="A567" s="972" t="s">
        <v>2820</v>
      </c>
      <c r="B567" s="973">
        <v>20542.59</v>
      </c>
      <c r="C567" s="973">
        <v>20542.585999999999</v>
      </c>
      <c r="D567" s="973">
        <v>538.74</v>
      </c>
      <c r="E567" s="973">
        <v>514.81799999999998</v>
      </c>
      <c r="F567" s="973">
        <f t="shared" si="8"/>
        <v>21081.33</v>
      </c>
      <c r="G567" s="973">
        <f t="shared" si="8"/>
        <v>21057.403999999999</v>
      </c>
    </row>
    <row r="568" spans="1:7" s="969" customFormat="1" ht="12.75" customHeight="1" x14ac:dyDescent="0.2">
      <c r="A568" s="972" t="s">
        <v>2821</v>
      </c>
      <c r="B568" s="973">
        <v>27258.99</v>
      </c>
      <c r="C568" s="973">
        <v>27258.985000000001</v>
      </c>
      <c r="D568" s="973">
        <v>706.92</v>
      </c>
      <c r="E568" s="973">
        <v>685.00599999999997</v>
      </c>
      <c r="F568" s="973">
        <f t="shared" si="8"/>
        <v>27965.91</v>
      </c>
      <c r="G568" s="973">
        <f t="shared" si="8"/>
        <v>27943.991000000002</v>
      </c>
    </row>
    <row r="569" spans="1:7" s="969" customFormat="1" ht="12.75" customHeight="1" x14ac:dyDescent="0.2">
      <c r="A569" s="972" t="s">
        <v>2822</v>
      </c>
      <c r="B569" s="973">
        <v>17246.47</v>
      </c>
      <c r="C569" s="973">
        <v>17246.465</v>
      </c>
      <c r="D569" s="973">
        <v>545.54000000000008</v>
      </c>
      <c r="E569" s="973">
        <v>528.54399999999998</v>
      </c>
      <c r="F569" s="973">
        <f t="shared" si="8"/>
        <v>17792.010000000002</v>
      </c>
      <c r="G569" s="973">
        <f t="shared" si="8"/>
        <v>17775.009000000002</v>
      </c>
    </row>
    <row r="570" spans="1:7" s="969" customFormat="1" ht="12.75" customHeight="1" x14ac:dyDescent="0.2">
      <c r="A570" s="972" t="s">
        <v>2823</v>
      </c>
      <c r="B570" s="973">
        <v>23695.010000000002</v>
      </c>
      <c r="C570" s="973">
        <v>23601.065999999999</v>
      </c>
      <c r="D570" s="973">
        <v>995.35000000000014</v>
      </c>
      <c r="E570" s="973">
        <v>950.67200000000003</v>
      </c>
      <c r="F570" s="973">
        <f t="shared" si="8"/>
        <v>24690.36</v>
      </c>
      <c r="G570" s="973">
        <f t="shared" si="8"/>
        <v>24551.737999999998</v>
      </c>
    </row>
    <row r="571" spans="1:7" s="969" customFormat="1" ht="12.75" customHeight="1" x14ac:dyDescent="0.2">
      <c r="A571" s="972" t="s">
        <v>2824</v>
      </c>
      <c r="B571" s="973">
        <v>21552.230000000003</v>
      </c>
      <c r="C571" s="973">
        <v>21552.231999999996</v>
      </c>
      <c r="D571" s="973">
        <v>547.31000000000006</v>
      </c>
      <c r="E571" s="973">
        <v>517.65</v>
      </c>
      <c r="F571" s="973">
        <f t="shared" si="8"/>
        <v>22099.540000000005</v>
      </c>
      <c r="G571" s="973">
        <f t="shared" si="8"/>
        <v>22069.881999999998</v>
      </c>
    </row>
    <row r="572" spans="1:7" s="969" customFormat="1" ht="12.75" customHeight="1" x14ac:dyDescent="0.2">
      <c r="A572" s="972" t="s">
        <v>2825</v>
      </c>
      <c r="B572" s="973">
        <v>17964.79</v>
      </c>
      <c r="C572" s="973">
        <v>17964.785</v>
      </c>
      <c r="D572" s="973">
        <v>1087.6199999999999</v>
      </c>
      <c r="E572" s="973">
        <v>1078.6960000000001</v>
      </c>
      <c r="F572" s="973">
        <f t="shared" si="8"/>
        <v>19052.41</v>
      </c>
      <c r="G572" s="973">
        <f t="shared" si="8"/>
        <v>19043.481</v>
      </c>
    </row>
    <row r="573" spans="1:7" s="969" customFormat="1" ht="12.75" customHeight="1" x14ac:dyDescent="0.2">
      <c r="A573" s="972" t="s">
        <v>2826</v>
      </c>
      <c r="B573" s="973">
        <v>16886.189999999999</v>
      </c>
      <c r="C573" s="973">
        <v>16886.186000000002</v>
      </c>
      <c r="D573" s="973">
        <v>482.19</v>
      </c>
      <c r="E573" s="973">
        <v>455.68</v>
      </c>
      <c r="F573" s="973">
        <f t="shared" si="8"/>
        <v>17368.379999999997</v>
      </c>
      <c r="G573" s="973">
        <f t="shared" si="8"/>
        <v>17341.866000000002</v>
      </c>
    </row>
    <row r="574" spans="1:7" s="969" customFormat="1" ht="12.75" customHeight="1" x14ac:dyDescent="0.2">
      <c r="A574" s="972" t="s">
        <v>2827</v>
      </c>
      <c r="B574" s="973">
        <v>16273.84</v>
      </c>
      <c r="C574" s="973">
        <v>16273.833999999999</v>
      </c>
      <c r="D574" s="973">
        <v>940.36</v>
      </c>
      <c r="E574" s="973">
        <v>907.048</v>
      </c>
      <c r="F574" s="973">
        <f t="shared" si="8"/>
        <v>17214.2</v>
      </c>
      <c r="G574" s="973">
        <f t="shared" si="8"/>
        <v>17180.881999999998</v>
      </c>
    </row>
    <row r="575" spans="1:7" s="969" customFormat="1" ht="12.75" customHeight="1" x14ac:dyDescent="0.2">
      <c r="A575" s="972" t="s">
        <v>2828</v>
      </c>
      <c r="B575" s="973">
        <v>18387.55</v>
      </c>
      <c r="C575" s="973">
        <v>18387.545999999998</v>
      </c>
      <c r="D575" s="973">
        <v>493</v>
      </c>
      <c r="E575" s="973">
        <v>476.77200000000005</v>
      </c>
      <c r="F575" s="973">
        <f t="shared" si="8"/>
        <v>18880.55</v>
      </c>
      <c r="G575" s="973">
        <f t="shared" si="8"/>
        <v>18864.317999999999</v>
      </c>
    </row>
    <row r="576" spans="1:7" s="969" customFormat="1" ht="12.75" customHeight="1" x14ac:dyDescent="0.2">
      <c r="A576" s="972" t="s">
        <v>2829</v>
      </c>
      <c r="B576" s="973">
        <v>16310.77</v>
      </c>
      <c r="C576" s="973">
        <v>16296.028999999999</v>
      </c>
      <c r="D576" s="973">
        <v>484.53999999999996</v>
      </c>
      <c r="E576" s="973">
        <v>473.64799999999997</v>
      </c>
      <c r="F576" s="973">
        <f t="shared" si="8"/>
        <v>16795.310000000001</v>
      </c>
      <c r="G576" s="973">
        <f t="shared" si="8"/>
        <v>16769.677</v>
      </c>
    </row>
    <row r="577" spans="1:7" s="969" customFormat="1" ht="12.75" customHeight="1" x14ac:dyDescent="0.2">
      <c r="A577" s="972" t="s">
        <v>2830</v>
      </c>
      <c r="B577" s="973">
        <v>16103.220000000001</v>
      </c>
      <c r="C577" s="973">
        <v>16103.217999999999</v>
      </c>
      <c r="D577" s="973">
        <v>433.62</v>
      </c>
      <c r="E577" s="973">
        <v>417.66800000000001</v>
      </c>
      <c r="F577" s="973">
        <f t="shared" si="8"/>
        <v>16536.84</v>
      </c>
      <c r="G577" s="973">
        <f t="shared" si="8"/>
        <v>16520.885999999999</v>
      </c>
    </row>
    <row r="578" spans="1:7" s="969" customFormat="1" ht="12.75" customHeight="1" x14ac:dyDescent="0.2">
      <c r="A578" s="972" t="s">
        <v>2831</v>
      </c>
      <c r="B578" s="973">
        <v>17624.77</v>
      </c>
      <c r="C578" s="973">
        <v>17624.768</v>
      </c>
      <c r="D578" s="973">
        <v>519.72</v>
      </c>
      <c r="E578" s="973">
        <v>492.75599999999991</v>
      </c>
      <c r="F578" s="973">
        <f t="shared" si="8"/>
        <v>18144.490000000002</v>
      </c>
      <c r="G578" s="973">
        <f t="shared" si="8"/>
        <v>18117.524000000001</v>
      </c>
    </row>
    <row r="579" spans="1:7" s="969" customFormat="1" ht="12.75" customHeight="1" x14ac:dyDescent="0.2">
      <c r="A579" s="972" t="s">
        <v>2832</v>
      </c>
      <c r="B579" s="973">
        <v>17422</v>
      </c>
      <c r="C579" s="973">
        <v>17421.999</v>
      </c>
      <c r="D579" s="973">
        <v>467.46</v>
      </c>
      <c r="E579" s="973">
        <v>459.80700000000002</v>
      </c>
      <c r="F579" s="973">
        <f t="shared" si="8"/>
        <v>17889.46</v>
      </c>
      <c r="G579" s="973">
        <f t="shared" si="8"/>
        <v>17881.806</v>
      </c>
    </row>
    <row r="580" spans="1:7" s="969" customFormat="1" ht="12.75" customHeight="1" x14ac:dyDescent="0.2">
      <c r="A580" s="972" t="s">
        <v>2833</v>
      </c>
      <c r="B580" s="973">
        <v>23388.32</v>
      </c>
      <c r="C580" s="973">
        <v>23388.316999999999</v>
      </c>
      <c r="D580" s="973">
        <v>589.15000000000009</v>
      </c>
      <c r="E580" s="973">
        <v>563.03499999999997</v>
      </c>
      <c r="F580" s="973">
        <f t="shared" si="8"/>
        <v>23977.47</v>
      </c>
      <c r="G580" s="973">
        <f t="shared" si="8"/>
        <v>23951.351999999999</v>
      </c>
    </row>
    <row r="581" spans="1:7" s="969" customFormat="1" ht="12.75" customHeight="1" x14ac:dyDescent="0.2">
      <c r="A581" s="972" t="s">
        <v>2834</v>
      </c>
      <c r="B581" s="973">
        <v>32503.88</v>
      </c>
      <c r="C581" s="973">
        <v>32503.88</v>
      </c>
      <c r="D581" s="973">
        <v>890.05</v>
      </c>
      <c r="E581" s="973">
        <v>862.24</v>
      </c>
      <c r="F581" s="973">
        <f t="shared" si="8"/>
        <v>33393.93</v>
      </c>
      <c r="G581" s="973">
        <f t="shared" si="8"/>
        <v>33366.120000000003</v>
      </c>
    </row>
    <row r="582" spans="1:7" s="969" customFormat="1" ht="12.75" customHeight="1" x14ac:dyDescent="0.2">
      <c r="A582" s="972" t="s">
        <v>2835</v>
      </c>
      <c r="B582" s="973">
        <v>3631.39</v>
      </c>
      <c r="C582" s="973">
        <v>3631.3869999999997</v>
      </c>
      <c r="D582" s="973">
        <v>118.87</v>
      </c>
      <c r="E582" s="973">
        <v>112.90900000000001</v>
      </c>
      <c r="F582" s="973">
        <f t="shared" si="8"/>
        <v>3750.2599999999998</v>
      </c>
      <c r="G582" s="973">
        <f t="shared" si="8"/>
        <v>3744.2959999999998</v>
      </c>
    </row>
    <row r="583" spans="1:7" s="969" customFormat="1" ht="22.5" customHeight="1" x14ac:dyDescent="0.2">
      <c r="A583" s="972" t="s">
        <v>2836</v>
      </c>
      <c r="B583" s="973">
        <v>35116.550000000003</v>
      </c>
      <c r="C583" s="973">
        <v>35116.539000000004</v>
      </c>
      <c r="D583" s="973">
        <v>811.05</v>
      </c>
      <c r="E583" s="973">
        <v>799.774</v>
      </c>
      <c r="F583" s="973">
        <f t="shared" ref="F583:G618" si="9">B583+D583</f>
        <v>35927.600000000006</v>
      </c>
      <c r="G583" s="973">
        <f t="shared" si="9"/>
        <v>35916.313000000002</v>
      </c>
    </row>
    <row r="584" spans="1:7" s="969" customFormat="1" ht="22.5" customHeight="1" x14ac:dyDescent="0.2">
      <c r="A584" s="972" t="s">
        <v>2837</v>
      </c>
      <c r="B584" s="973">
        <v>4471.3100000000004</v>
      </c>
      <c r="C584" s="973">
        <v>4471.3149999999996</v>
      </c>
      <c r="D584" s="973">
        <v>118.05</v>
      </c>
      <c r="E584" s="973">
        <v>116.40300000000001</v>
      </c>
      <c r="F584" s="973">
        <f t="shared" si="9"/>
        <v>4589.3600000000006</v>
      </c>
      <c r="G584" s="973">
        <f t="shared" si="9"/>
        <v>4587.7179999999998</v>
      </c>
    </row>
    <row r="585" spans="1:7" s="969" customFormat="1" ht="12.75" customHeight="1" x14ac:dyDescent="0.2">
      <c r="A585" s="972" t="s">
        <v>2838</v>
      </c>
      <c r="B585" s="973">
        <v>19567.55</v>
      </c>
      <c r="C585" s="973">
        <v>19567.552</v>
      </c>
      <c r="D585" s="973">
        <v>556.86</v>
      </c>
      <c r="E585" s="973">
        <v>539.03300000000002</v>
      </c>
      <c r="F585" s="973">
        <f t="shared" si="9"/>
        <v>20124.41</v>
      </c>
      <c r="G585" s="973">
        <f t="shared" si="9"/>
        <v>20106.584999999999</v>
      </c>
    </row>
    <row r="586" spans="1:7" s="969" customFormat="1" ht="12.75" customHeight="1" x14ac:dyDescent="0.2">
      <c r="A586" s="972" t="s">
        <v>2839</v>
      </c>
      <c r="B586" s="973">
        <v>24951.31</v>
      </c>
      <c r="C586" s="973">
        <v>24951.314000000002</v>
      </c>
      <c r="D586" s="973">
        <v>1198.1699999999998</v>
      </c>
      <c r="E586" s="973">
        <v>1177.221</v>
      </c>
      <c r="F586" s="973">
        <f t="shared" si="9"/>
        <v>26149.48</v>
      </c>
      <c r="G586" s="973">
        <f t="shared" si="9"/>
        <v>26128.535000000003</v>
      </c>
    </row>
    <row r="587" spans="1:7" s="969" customFormat="1" ht="12.75" customHeight="1" x14ac:dyDescent="0.2">
      <c r="A587" s="972" t="s">
        <v>2840</v>
      </c>
      <c r="B587" s="973">
        <v>11774.46</v>
      </c>
      <c r="C587" s="973">
        <v>11774.456</v>
      </c>
      <c r="D587" s="973">
        <v>284.79000000000002</v>
      </c>
      <c r="E587" s="973">
        <v>267.05</v>
      </c>
      <c r="F587" s="973">
        <f t="shared" si="9"/>
        <v>12059.25</v>
      </c>
      <c r="G587" s="973">
        <f t="shared" si="9"/>
        <v>12041.505999999999</v>
      </c>
    </row>
    <row r="588" spans="1:7" s="969" customFormat="1" ht="12.75" customHeight="1" x14ac:dyDescent="0.2">
      <c r="A588" s="972" t="s">
        <v>2841</v>
      </c>
      <c r="B588" s="973">
        <v>2192.89</v>
      </c>
      <c r="C588" s="973">
        <v>2192.8850000000002</v>
      </c>
      <c r="D588" s="973">
        <v>57.45</v>
      </c>
      <c r="E588" s="973">
        <v>53.469000000000001</v>
      </c>
      <c r="F588" s="973">
        <f t="shared" si="9"/>
        <v>2250.3399999999997</v>
      </c>
      <c r="G588" s="973">
        <f t="shared" si="9"/>
        <v>2246.3540000000003</v>
      </c>
    </row>
    <row r="589" spans="1:7" s="969" customFormat="1" ht="12.75" customHeight="1" x14ac:dyDescent="0.2">
      <c r="A589" s="972" t="s">
        <v>2842</v>
      </c>
      <c r="B589" s="973">
        <v>17465.59</v>
      </c>
      <c r="C589" s="973">
        <v>17465.59</v>
      </c>
      <c r="D589" s="973">
        <v>481.27</v>
      </c>
      <c r="E589" s="973">
        <v>467.67799999999994</v>
      </c>
      <c r="F589" s="973">
        <f t="shared" si="9"/>
        <v>17946.86</v>
      </c>
      <c r="G589" s="973">
        <f t="shared" si="9"/>
        <v>17933.268</v>
      </c>
    </row>
    <row r="590" spans="1:7" s="969" customFormat="1" ht="12.75" customHeight="1" x14ac:dyDescent="0.2">
      <c r="A590" s="972" t="s">
        <v>2843</v>
      </c>
      <c r="B590" s="973">
        <v>10447.93</v>
      </c>
      <c r="C590" s="973">
        <v>10447.934999999999</v>
      </c>
      <c r="D590" s="973">
        <v>252.14000000000001</v>
      </c>
      <c r="E590" s="973">
        <v>249.005</v>
      </c>
      <c r="F590" s="973">
        <f t="shared" si="9"/>
        <v>10700.07</v>
      </c>
      <c r="G590" s="973">
        <f t="shared" si="9"/>
        <v>10696.939999999999</v>
      </c>
    </row>
    <row r="591" spans="1:7" s="969" customFormat="1" ht="12.75" customHeight="1" x14ac:dyDescent="0.2">
      <c r="A591" s="972" t="s">
        <v>2844</v>
      </c>
      <c r="B591" s="973">
        <v>15120.109999999999</v>
      </c>
      <c r="C591" s="973">
        <v>15069.564999999999</v>
      </c>
      <c r="D591" s="973">
        <v>379.31999999999994</v>
      </c>
      <c r="E591" s="973">
        <v>360.77699999999999</v>
      </c>
      <c r="F591" s="973">
        <f t="shared" si="9"/>
        <v>15499.429999999998</v>
      </c>
      <c r="G591" s="973">
        <f t="shared" si="9"/>
        <v>15430.341999999999</v>
      </c>
    </row>
    <row r="592" spans="1:7" s="969" customFormat="1" ht="12.75" customHeight="1" x14ac:dyDescent="0.2">
      <c r="A592" s="972" t="s">
        <v>2845</v>
      </c>
      <c r="B592" s="973">
        <v>17111.060000000001</v>
      </c>
      <c r="C592" s="973">
        <v>17111.059000000001</v>
      </c>
      <c r="D592" s="973">
        <v>443.65999999999997</v>
      </c>
      <c r="E592" s="973">
        <v>432.25</v>
      </c>
      <c r="F592" s="973">
        <f t="shared" si="9"/>
        <v>17554.72</v>
      </c>
      <c r="G592" s="973">
        <f t="shared" si="9"/>
        <v>17543.309000000001</v>
      </c>
    </row>
    <row r="593" spans="1:7" s="969" customFormat="1" ht="12.75" customHeight="1" x14ac:dyDescent="0.2">
      <c r="A593" s="972" t="s">
        <v>2846</v>
      </c>
      <c r="B593" s="973">
        <v>1681.94</v>
      </c>
      <c r="C593" s="973">
        <v>1681.94</v>
      </c>
      <c r="D593" s="973">
        <v>79.97999999999999</v>
      </c>
      <c r="E593" s="973">
        <v>77.486999999999995</v>
      </c>
      <c r="F593" s="973">
        <f t="shared" si="9"/>
        <v>1761.92</v>
      </c>
      <c r="G593" s="973">
        <f t="shared" si="9"/>
        <v>1759.4270000000001</v>
      </c>
    </row>
    <row r="594" spans="1:7" s="969" customFormat="1" ht="12.75" customHeight="1" x14ac:dyDescent="0.2">
      <c r="A594" s="972" t="s">
        <v>2847</v>
      </c>
      <c r="B594" s="973">
        <v>34415.35</v>
      </c>
      <c r="C594" s="973">
        <v>34415.341999999997</v>
      </c>
      <c r="D594" s="973">
        <v>916.8</v>
      </c>
      <c r="E594" s="973">
        <v>887.94599999999991</v>
      </c>
      <c r="F594" s="973">
        <f t="shared" si="9"/>
        <v>35332.15</v>
      </c>
      <c r="G594" s="973">
        <f t="shared" si="9"/>
        <v>35303.288</v>
      </c>
    </row>
    <row r="595" spans="1:7" s="969" customFormat="1" ht="12.75" customHeight="1" x14ac:dyDescent="0.2">
      <c r="A595" s="972" t="s">
        <v>2848</v>
      </c>
      <c r="B595" s="973">
        <v>6499.8600000000006</v>
      </c>
      <c r="C595" s="973">
        <v>6499.8640000000005</v>
      </c>
      <c r="D595" s="973">
        <v>177.16</v>
      </c>
      <c r="E595" s="973">
        <v>165.09100000000001</v>
      </c>
      <c r="F595" s="973">
        <f t="shared" si="9"/>
        <v>6677.02</v>
      </c>
      <c r="G595" s="973">
        <f t="shared" si="9"/>
        <v>6664.9550000000008</v>
      </c>
    </row>
    <row r="596" spans="1:7" s="969" customFormat="1" ht="12.75" customHeight="1" x14ac:dyDescent="0.2">
      <c r="A596" s="972" t="s">
        <v>2849</v>
      </c>
      <c r="B596" s="973">
        <v>5949.05</v>
      </c>
      <c r="C596" s="973">
        <v>5949.0470000000005</v>
      </c>
      <c r="D596" s="973">
        <v>356.43</v>
      </c>
      <c r="E596" s="973">
        <v>345.61199999999997</v>
      </c>
      <c r="F596" s="973">
        <f t="shared" si="9"/>
        <v>6305.4800000000005</v>
      </c>
      <c r="G596" s="973">
        <f t="shared" si="9"/>
        <v>6294.6590000000006</v>
      </c>
    </row>
    <row r="597" spans="1:7" s="969" customFormat="1" ht="12.75" customHeight="1" x14ac:dyDescent="0.2">
      <c r="A597" s="972" t="s">
        <v>2850</v>
      </c>
      <c r="B597" s="973">
        <v>7238.69</v>
      </c>
      <c r="C597" s="973">
        <v>7238.6880000000001</v>
      </c>
      <c r="D597" s="973">
        <v>203.53</v>
      </c>
      <c r="E597" s="973">
        <v>197.57700000000003</v>
      </c>
      <c r="F597" s="973">
        <f t="shared" si="9"/>
        <v>7442.2199999999993</v>
      </c>
      <c r="G597" s="973">
        <f t="shared" si="9"/>
        <v>7436.2650000000003</v>
      </c>
    </row>
    <row r="598" spans="1:7" s="969" customFormat="1" ht="12.75" customHeight="1" x14ac:dyDescent="0.2">
      <c r="A598" s="972" t="s">
        <v>2851</v>
      </c>
      <c r="B598" s="973">
        <v>5761.68</v>
      </c>
      <c r="C598" s="973">
        <v>5761.683</v>
      </c>
      <c r="D598" s="973">
        <v>191.08999999999997</v>
      </c>
      <c r="E598" s="973">
        <v>183.79300000000001</v>
      </c>
      <c r="F598" s="973">
        <f t="shared" si="9"/>
        <v>5952.77</v>
      </c>
      <c r="G598" s="973">
        <f t="shared" si="9"/>
        <v>5945.4759999999997</v>
      </c>
    </row>
    <row r="599" spans="1:7" s="969" customFormat="1" ht="12.75" customHeight="1" x14ac:dyDescent="0.2">
      <c r="A599" s="972" t="s">
        <v>2852</v>
      </c>
      <c r="B599" s="973">
        <v>28221.95</v>
      </c>
      <c r="C599" s="973">
        <v>28221.944</v>
      </c>
      <c r="D599" s="973">
        <v>674.90000000000009</v>
      </c>
      <c r="E599" s="973">
        <v>658.34699999999998</v>
      </c>
      <c r="F599" s="973">
        <f t="shared" si="9"/>
        <v>28896.850000000002</v>
      </c>
      <c r="G599" s="973">
        <f t="shared" si="9"/>
        <v>28880.291000000001</v>
      </c>
    </row>
    <row r="600" spans="1:7" s="969" customFormat="1" ht="12.75" customHeight="1" x14ac:dyDescent="0.2">
      <c r="A600" s="972" t="s">
        <v>2853</v>
      </c>
      <c r="B600" s="973">
        <v>15668.05</v>
      </c>
      <c r="C600" s="973">
        <v>15668.054</v>
      </c>
      <c r="D600" s="973">
        <v>449.97</v>
      </c>
      <c r="E600" s="973">
        <v>427.02199999999999</v>
      </c>
      <c r="F600" s="973">
        <f t="shared" si="9"/>
        <v>16118.019999999999</v>
      </c>
      <c r="G600" s="973">
        <f t="shared" si="9"/>
        <v>16095.076000000001</v>
      </c>
    </row>
    <row r="601" spans="1:7" s="969" customFormat="1" ht="12.75" customHeight="1" x14ac:dyDescent="0.2">
      <c r="A601" s="972" t="s">
        <v>2854</v>
      </c>
      <c r="B601" s="973">
        <v>3135.74</v>
      </c>
      <c r="C601" s="973">
        <v>3135.7339999999999</v>
      </c>
      <c r="D601" s="973">
        <v>62.010000000000005</v>
      </c>
      <c r="E601" s="973">
        <v>61.121000000000002</v>
      </c>
      <c r="F601" s="973">
        <f t="shared" si="9"/>
        <v>3197.75</v>
      </c>
      <c r="G601" s="973">
        <f t="shared" si="9"/>
        <v>3196.855</v>
      </c>
    </row>
    <row r="602" spans="1:7" s="969" customFormat="1" ht="12.75" customHeight="1" x14ac:dyDescent="0.2">
      <c r="A602" s="972" t="s">
        <v>2855</v>
      </c>
      <c r="B602" s="973">
        <v>9649.24</v>
      </c>
      <c r="C602" s="973">
        <v>9649.2429999999986</v>
      </c>
      <c r="D602" s="973">
        <v>240.37</v>
      </c>
      <c r="E602" s="973">
        <v>235.53600000000003</v>
      </c>
      <c r="F602" s="973">
        <f t="shared" si="9"/>
        <v>9889.61</v>
      </c>
      <c r="G602" s="973">
        <f t="shared" si="9"/>
        <v>9884.7789999999986</v>
      </c>
    </row>
    <row r="603" spans="1:7" s="969" customFormat="1" ht="12.75" customHeight="1" x14ac:dyDescent="0.2">
      <c r="A603" s="972" t="s">
        <v>2856</v>
      </c>
      <c r="B603" s="973">
        <v>15380.400000000001</v>
      </c>
      <c r="C603" s="973">
        <v>15380.393</v>
      </c>
      <c r="D603" s="973">
        <v>409.78999999999996</v>
      </c>
      <c r="E603" s="973">
        <v>396.43400000000003</v>
      </c>
      <c r="F603" s="973">
        <f t="shared" si="9"/>
        <v>15790.190000000002</v>
      </c>
      <c r="G603" s="973">
        <f t="shared" si="9"/>
        <v>15776.826999999999</v>
      </c>
    </row>
    <row r="604" spans="1:7" s="969" customFormat="1" ht="12.75" customHeight="1" x14ac:dyDescent="0.2">
      <c r="A604" s="972" t="s">
        <v>2857</v>
      </c>
      <c r="B604" s="973">
        <v>21743.59</v>
      </c>
      <c r="C604" s="973">
        <v>21743.591</v>
      </c>
      <c r="D604" s="973">
        <v>516.95000000000005</v>
      </c>
      <c r="E604" s="973">
        <v>511.50699999999995</v>
      </c>
      <c r="F604" s="973">
        <f t="shared" si="9"/>
        <v>22260.54</v>
      </c>
      <c r="G604" s="973">
        <f t="shared" si="9"/>
        <v>22255.098000000002</v>
      </c>
    </row>
    <row r="605" spans="1:7" s="969" customFormat="1" ht="12.75" customHeight="1" x14ac:dyDescent="0.2">
      <c r="A605" s="972" t="s">
        <v>2858</v>
      </c>
      <c r="B605" s="973">
        <v>19802.760000000002</v>
      </c>
      <c r="C605" s="973">
        <v>19802.754000000001</v>
      </c>
      <c r="D605" s="973">
        <v>500.07</v>
      </c>
      <c r="E605" s="973">
        <v>494.37999999999994</v>
      </c>
      <c r="F605" s="973">
        <f t="shared" si="9"/>
        <v>20302.830000000002</v>
      </c>
      <c r="G605" s="973">
        <f t="shared" si="9"/>
        <v>20297.134000000002</v>
      </c>
    </row>
    <row r="606" spans="1:7" s="969" customFormat="1" ht="12.75" customHeight="1" x14ac:dyDescent="0.2">
      <c r="A606" s="972" t="s">
        <v>2859</v>
      </c>
      <c r="B606" s="973">
        <v>12933.36</v>
      </c>
      <c r="C606" s="973">
        <v>12933.353999999999</v>
      </c>
      <c r="D606" s="973">
        <v>298.08</v>
      </c>
      <c r="E606" s="973">
        <v>294.14800000000002</v>
      </c>
      <c r="F606" s="973">
        <f t="shared" si="9"/>
        <v>13231.44</v>
      </c>
      <c r="G606" s="973">
        <f t="shared" si="9"/>
        <v>13227.501999999999</v>
      </c>
    </row>
    <row r="607" spans="1:7" s="969" customFormat="1" ht="12.75" customHeight="1" x14ac:dyDescent="0.2">
      <c r="A607" s="972" t="s">
        <v>2860</v>
      </c>
      <c r="B607" s="973">
        <v>3158.52</v>
      </c>
      <c r="C607" s="973">
        <v>3158.5209999999997</v>
      </c>
      <c r="D607" s="973">
        <v>87.55</v>
      </c>
      <c r="E607" s="973">
        <v>84.425000000000011</v>
      </c>
      <c r="F607" s="973">
        <f t="shared" si="9"/>
        <v>3246.07</v>
      </c>
      <c r="G607" s="973">
        <f t="shared" si="9"/>
        <v>3242.9459999999999</v>
      </c>
    </row>
    <row r="608" spans="1:7" s="969" customFormat="1" ht="12.75" customHeight="1" x14ac:dyDescent="0.2">
      <c r="A608" s="972" t="s">
        <v>2861</v>
      </c>
      <c r="B608" s="973">
        <v>20168.82</v>
      </c>
      <c r="C608" s="973">
        <v>20168.814999999999</v>
      </c>
      <c r="D608" s="973">
        <v>576.92999999999995</v>
      </c>
      <c r="E608" s="973">
        <v>554.45899999999995</v>
      </c>
      <c r="F608" s="973">
        <f t="shared" si="9"/>
        <v>20745.75</v>
      </c>
      <c r="G608" s="973">
        <f t="shared" si="9"/>
        <v>20723.273999999998</v>
      </c>
    </row>
    <row r="609" spans="1:7" s="969" customFormat="1" ht="12.75" customHeight="1" x14ac:dyDescent="0.2">
      <c r="A609" s="972" t="s">
        <v>2862</v>
      </c>
      <c r="B609" s="973">
        <v>27809.21</v>
      </c>
      <c r="C609" s="973">
        <v>27809.203000000001</v>
      </c>
      <c r="D609" s="973">
        <v>773.89</v>
      </c>
      <c r="E609" s="973">
        <v>739.98900000000003</v>
      </c>
      <c r="F609" s="973">
        <f t="shared" si="9"/>
        <v>28583.1</v>
      </c>
      <c r="G609" s="973">
        <f t="shared" si="9"/>
        <v>28549.192000000003</v>
      </c>
    </row>
    <row r="610" spans="1:7" s="969" customFormat="1" ht="12.75" customHeight="1" x14ac:dyDescent="0.2">
      <c r="A610" s="972" t="s">
        <v>4474</v>
      </c>
      <c r="B610" s="973">
        <v>6078.13</v>
      </c>
      <c r="C610" s="973">
        <v>6078.1260000000002</v>
      </c>
      <c r="D610" s="973">
        <v>162.69</v>
      </c>
      <c r="E610" s="973">
        <v>159.405</v>
      </c>
      <c r="F610" s="973">
        <f t="shared" si="9"/>
        <v>6240.82</v>
      </c>
      <c r="G610" s="973">
        <f t="shared" si="9"/>
        <v>6237.5309999999999</v>
      </c>
    </row>
    <row r="611" spans="1:7" s="969" customFormat="1" ht="12.75" customHeight="1" x14ac:dyDescent="0.2">
      <c r="A611" s="972" t="s">
        <v>2863</v>
      </c>
      <c r="B611" s="973">
        <v>24505.64</v>
      </c>
      <c r="C611" s="973">
        <v>24505.634999999998</v>
      </c>
      <c r="D611" s="973">
        <v>585.49</v>
      </c>
      <c r="E611" s="973">
        <v>580.54100000000005</v>
      </c>
      <c r="F611" s="973">
        <f t="shared" si="9"/>
        <v>25091.13</v>
      </c>
      <c r="G611" s="973">
        <f t="shared" si="9"/>
        <v>25086.175999999999</v>
      </c>
    </row>
    <row r="612" spans="1:7" s="969" customFormat="1" ht="12.75" customHeight="1" x14ac:dyDescent="0.2">
      <c r="A612" s="972" t="s">
        <v>2864</v>
      </c>
      <c r="B612" s="973">
        <v>7701.62</v>
      </c>
      <c r="C612" s="973">
        <v>7701.62</v>
      </c>
      <c r="D612" s="973">
        <v>177.29</v>
      </c>
      <c r="E612" s="973">
        <v>175.625</v>
      </c>
      <c r="F612" s="973">
        <f t="shared" si="9"/>
        <v>7878.91</v>
      </c>
      <c r="G612" s="973">
        <f t="shared" si="9"/>
        <v>7877.2449999999999</v>
      </c>
    </row>
    <row r="613" spans="1:7" s="969" customFormat="1" ht="12.75" customHeight="1" x14ac:dyDescent="0.2">
      <c r="A613" s="972" t="s">
        <v>2865</v>
      </c>
      <c r="B613" s="973">
        <v>4009.06</v>
      </c>
      <c r="C613" s="973">
        <v>4009.0639999999999</v>
      </c>
      <c r="D613" s="973">
        <v>104.82</v>
      </c>
      <c r="E613" s="973">
        <v>102.76900000000001</v>
      </c>
      <c r="F613" s="973">
        <f t="shared" si="9"/>
        <v>4113.88</v>
      </c>
      <c r="G613" s="973">
        <f t="shared" si="9"/>
        <v>4111.8329999999996</v>
      </c>
    </row>
    <row r="614" spans="1:7" s="969" customFormat="1" ht="12.75" customHeight="1" x14ac:dyDescent="0.2">
      <c r="A614" s="972" t="s">
        <v>2866</v>
      </c>
      <c r="B614" s="973">
        <v>9201.36</v>
      </c>
      <c r="C614" s="973">
        <v>9201.357</v>
      </c>
      <c r="D614" s="973">
        <v>212.22</v>
      </c>
      <c r="E614" s="973">
        <v>209.304</v>
      </c>
      <c r="F614" s="973">
        <f t="shared" si="9"/>
        <v>9413.58</v>
      </c>
      <c r="G614" s="973">
        <f t="shared" si="9"/>
        <v>9410.6610000000001</v>
      </c>
    </row>
    <row r="615" spans="1:7" s="969" customFormat="1" ht="12.75" customHeight="1" x14ac:dyDescent="0.2">
      <c r="A615" s="972" t="s">
        <v>2867</v>
      </c>
      <c r="B615" s="973">
        <v>7918.65</v>
      </c>
      <c r="C615" s="973">
        <v>7918.652</v>
      </c>
      <c r="D615" s="973">
        <v>184.83</v>
      </c>
      <c r="E615" s="973">
        <v>181.98800000000003</v>
      </c>
      <c r="F615" s="973">
        <f t="shared" si="9"/>
        <v>8103.48</v>
      </c>
      <c r="G615" s="973">
        <f t="shared" si="9"/>
        <v>8100.64</v>
      </c>
    </row>
    <row r="616" spans="1:7" s="969" customFormat="1" ht="12.75" customHeight="1" x14ac:dyDescent="0.2">
      <c r="A616" s="972" t="s">
        <v>2868</v>
      </c>
      <c r="B616" s="973">
        <v>1854.02</v>
      </c>
      <c r="C616" s="973">
        <v>1854.0160000000001</v>
      </c>
      <c r="D616" s="973">
        <v>110.00999999999999</v>
      </c>
      <c r="E616" s="973">
        <v>99.08</v>
      </c>
      <c r="F616" s="973">
        <f t="shared" si="9"/>
        <v>1964.03</v>
      </c>
      <c r="G616" s="973">
        <f t="shared" si="9"/>
        <v>1953.096</v>
      </c>
    </row>
    <row r="617" spans="1:7" s="969" customFormat="1" ht="12.75" customHeight="1" x14ac:dyDescent="0.2">
      <c r="A617" s="972" t="s">
        <v>2869</v>
      </c>
      <c r="B617" s="973">
        <v>25264.93</v>
      </c>
      <c r="C617" s="973">
        <v>25264.93</v>
      </c>
      <c r="D617" s="973">
        <v>1451.1399999999999</v>
      </c>
      <c r="E617" s="973">
        <v>1218.527</v>
      </c>
      <c r="F617" s="973">
        <f t="shared" si="9"/>
        <v>26716.07</v>
      </c>
      <c r="G617" s="973">
        <f t="shared" si="9"/>
        <v>26483.457000000002</v>
      </c>
    </row>
    <row r="618" spans="1:7" s="976" customFormat="1" x14ac:dyDescent="0.2">
      <c r="A618" s="974" t="s">
        <v>10</v>
      </c>
      <c r="B618" s="975">
        <v>7152268.71</v>
      </c>
      <c r="C618" s="975">
        <v>7151598.0800000001</v>
      </c>
      <c r="D618" s="975">
        <v>212266.46</v>
      </c>
      <c r="E618" s="975">
        <v>203014.27862000006</v>
      </c>
      <c r="F618" s="975">
        <f t="shared" si="9"/>
        <v>7364535.1699999999</v>
      </c>
      <c r="G618" s="975">
        <f t="shared" si="9"/>
        <v>7354612.3586200001</v>
      </c>
    </row>
    <row r="619" spans="1:7" s="344" customFormat="1" ht="12.75" customHeight="1" x14ac:dyDescent="0.25"/>
    <row r="620" spans="1:7" s="344" customFormat="1" ht="12.75" customHeight="1" x14ac:dyDescent="0.25"/>
    <row r="621" spans="1:7" s="346" customFormat="1" ht="12.75" x14ac:dyDescent="0.2">
      <c r="A621" s="310" t="s">
        <v>2870</v>
      </c>
      <c r="B621" s="345"/>
      <c r="C621" s="345"/>
      <c r="D621" s="345"/>
      <c r="E621" s="345"/>
      <c r="F621" s="345"/>
      <c r="G621" s="345"/>
    </row>
    <row r="622" spans="1:7" s="346" customFormat="1" ht="12.75" x14ac:dyDescent="0.2">
      <c r="A622" s="310" t="s">
        <v>4482</v>
      </c>
      <c r="B622" s="345"/>
      <c r="C622" s="345"/>
      <c r="D622" s="345"/>
      <c r="E622" s="345"/>
      <c r="F622" s="345"/>
      <c r="G622" s="345"/>
    </row>
    <row r="623" spans="1:7" s="346" customFormat="1" ht="12.75" x14ac:dyDescent="0.2">
      <c r="A623" s="347"/>
      <c r="B623" s="345"/>
      <c r="C623" s="345"/>
      <c r="D623" s="345"/>
      <c r="E623" s="345"/>
      <c r="F623" s="345"/>
      <c r="G623" s="345"/>
    </row>
    <row r="624" spans="1:7" s="346" customFormat="1" ht="12.75" x14ac:dyDescent="0.2">
      <c r="A624" s="348" t="s">
        <v>2871</v>
      </c>
      <c r="B624" s="987"/>
      <c r="C624" s="987"/>
      <c r="D624" s="987"/>
      <c r="E624" s="987"/>
      <c r="F624" s="345"/>
      <c r="G624" s="345"/>
    </row>
    <row r="625" spans="1:5" s="986" customFormat="1" ht="12.75" customHeight="1" x14ac:dyDescent="0.25">
      <c r="A625" s="988" t="s">
        <v>4475</v>
      </c>
      <c r="B625" s="988"/>
      <c r="C625" s="989"/>
      <c r="D625" s="989"/>
      <c r="E625" s="989"/>
    </row>
    <row r="626" spans="1:5" s="986" customFormat="1" ht="12.75" customHeight="1" x14ac:dyDescent="0.25">
      <c r="A626" s="988" t="s">
        <v>2049</v>
      </c>
      <c r="B626" s="988"/>
      <c r="C626" s="989"/>
      <c r="D626" s="989"/>
      <c r="E626" s="989"/>
    </row>
    <row r="627" spans="1:5" s="986" customFormat="1" ht="12.75" customHeight="1" x14ac:dyDescent="0.25">
      <c r="A627" s="988" t="s">
        <v>1892</v>
      </c>
      <c r="B627" s="988"/>
      <c r="C627" s="989"/>
      <c r="D627" s="989"/>
      <c r="E627" s="989"/>
    </row>
    <row r="628" spans="1:5" s="986" customFormat="1" ht="12.75" customHeight="1" x14ac:dyDescent="0.25">
      <c r="A628" s="988" t="s">
        <v>717</v>
      </c>
      <c r="B628" s="988"/>
      <c r="C628" s="989"/>
      <c r="D628" s="989"/>
      <c r="E628" s="989"/>
    </row>
    <row r="629" spans="1:5" s="986" customFormat="1" ht="12.75" customHeight="1" x14ac:dyDescent="0.25">
      <c r="A629" s="988" t="s">
        <v>1885</v>
      </c>
      <c r="B629" s="988"/>
      <c r="C629" s="989"/>
      <c r="D629" s="989"/>
      <c r="E629" s="989"/>
    </row>
    <row r="630" spans="1:5" s="986" customFormat="1" ht="12.75" customHeight="1" x14ac:dyDescent="0.25">
      <c r="A630" s="988" t="s">
        <v>4037</v>
      </c>
      <c r="B630" s="988"/>
      <c r="C630" s="989"/>
      <c r="D630" s="989"/>
      <c r="E630" s="989"/>
    </row>
    <row r="631" spans="1:5" s="986" customFormat="1" ht="12.75" customHeight="1" x14ac:dyDescent="0.25">
      <c r="A631" s="988" t="s">
        <v>3007</v>
      </c>
      <c r="B631" s="988"/>
      <c r="C631" s="989"/>
      <c r="D631" s="989"/>
      <c r="E631" s="989"/>
    </row>
    <row r="632" spans="1:5" s="986" customFormat="1" ht="12.75" customHeight="1" x14ac:dyDescent="0.25">
      <c r="A632" s="988" t="s">
        <v>723</v>
      </c>
      <c r="B632" s="988"/>
      <c r="C632" s="989"/>
      <c r="D632" s="989"/>
      <c r="E632" s="989"/>
    </row>
    <row r="633" spans="1:5" s="986" customFormat="1" ht="12.75" customHeight="1" x14ac:dyDescent="0.25">
      <c r="A633" s="988" t="s">
        <v>4038</v>
      </c>
      <c r="B633" s="988"/>
      <c r="C633" s="989"/>
      <c r="D633" s="989"/>
      <c r="E633" s="989"/>
    </row>
    <row r="634" spans="1:5" s="986" customFormat="1" ht="12.75" customHeight="1" x14ac:dyDescent="0.25">
      <c r="A634" s="988" t="s">
        <v>4109</v>
      </c>
      <c r="B634" s="988"/>
      <c r="C634" s="989"/>
      <c r="D634" s="989"/>
      <c r="E634" s="989"/>
    </row>
    <row r="635" spans="1:5" s="986" customFormat="1" ht="12.75" customHeight="1" x14ac:dyDescent="0.25">
      <c r="A635" s="988" t="s">
        <v>720</v>
      </c>
      <c r="B635" s="988"/>
      <c r="C635" s="989"/>
      <c r="D635" s="989"/>
      <c r="E635" s="989"/>
    </row>
  </sheetData>
  <mergeCells count="5">
    <mergeCell ref="A1:G1"/>
    <mergeCell ref="A3:A4"/>
    <mergeCell ref="B3:C3"/>
    <mergeCell ref="D3:E3"/>
    <mergeCell ref="F3:G3"/>
  </mergeCells>
  <printOptions horizontalCentered="1"/>
  <pageMargins left="0.39370078740157483" right="0.39370078740157483" top="0.59055118110236227" bottom="0.39370078740157483" header="0.31496062992125984" footer="0.11811023622047245"/>
  <pageSetup paperSize="9" scale="90" firstPageNumber="448" fitToHeight="0" orientation="landscape" useFirstPageNumber="1" r:id="rId1"/>
  <headerFooter>
    <oddHeader>&amp;L&amp;"Tahoma,Kurzíva"Závěrečný účet za rok 2017&amp;R&amp;"Tahoma,Kurzíva"Tabulka č. 29</oddHeader>
    <oddFooter>&amp;C&amp;"Tahoma,Obyčejné"&amp;P</oddFooter>
  </headerFooter>
  <rowBreaks count="15" manualBreakCount="15">
    <brk id="43" max="16383" man="1"/>
    <brk id="84" max="16383" man="1"/>
    <brk id="125" max="16383" man="1"/>
    <brk id="166" max="16383" man="1"/>
    <brk id="207" max="16383" man="1"/>
    <brk id="248" max="16383" man="1"/>
    <brk id="289" max="16383" man="1"/>
    <brk id="330" max="16383" man="1"/>
    <brk id="371" max="16383" man="1"/>
    <brk id="408" max="16383" man="1"/>
    <brk id="449" max="16383" man="1"/>
    <brk id="490" max="16383" man="1"/>
    <brk id="531" max="16383" man="1"/>
    <brk id="572" max="16383" man="1"/>
    <brk id="612"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8"/>
  <sheetViews>
    <sheetView showGridLines="0" zoomScaleNormal="100" zoomScaleSheetLayoutView="100" workbookViewId="0">
      <selection activeCell="I6" sqref="I6"/>
    </sheetView>
  </sheetViews>
  <sheetFormatPr defaultRowHeight="12.75" x14ac:dyDescent="0.2"/>
  <cols>
    <col min="1" max="1" width="7" style="91" customWidth="1"/>
    <col min="2" max="2" width="45.42578125" style="91" customWidth="1"/>
    <col min="3" max="3" width="8.5703125" style="91" customWidth="1"/>
    <col min="4" max="7" width="13.85546875" style="190" customWidth="1"/>
    <col min="8" max="8" width="9.140625" style="91" customWidth="1"/>
    <col min="9" max="16384" width="9.140625" style="91"/>
  </cols>
  <sheetData>
    <row r="1" spans="1:7" s="233" customFormat="1" ht="18" customHeight="1" x14ac:dyDescent="0.2">
      <c r="A1" s="1270" t="s">
        <v>4071</v>
      </c>
      <c r="B1" s="1270"/>
      <c r="C1" s="1270"/>
      <c r="D1" s="1270"/>
      <c r="E1" s="1270"/>
      <c r="F1" s="1270"/>
      <c r="G1" s="1270"/>
    </row>
    <row r="2" spans="1:7" s="233" customFormat="1" ht="18" customHeight="1" x14ac:dyDescent="0.2">
      <c r="A2" s="1205" t="s">
        <v>1685</v>
      </c>
      <c r="B2" s="1205"/>
      <c r="C2" s="1205"/>
      <c r="D2" s="1205"/>
      <c r="E2" s="1205"/>
      <c r="F2" s="1205"/>
      <c r="G2" s="1205"/>
    </row>
    <row r="3" spans="1:7" s="150" customFormat="1" x14ac:dyDescent="0.2">
      <c r="C3" s="148"/>
      <c r="D3" s="192"/>
      <c r="E3" s="192"/>
      <c r="F3" s="192"/>
      <c r="G3" s="192"/>
    </row>
    <row r="4" spans="1:7" s="191" customFormat="1" x14ac:dyDescent="0.2">
      <c r="A4" s="232"/>
      <c r="B4" s="232"/>
      <c r="C4" s="231"/>
      <c r="D4" s="230">
        <v>1</v>
      </c>
      <c r="E4" s="230">
        <v>2</v>
      </c>
      <c r="F4" s="230">
        <v>3</v>
      </c>
      <c r="G4" s="230">
        <v>4</v>
      </c>
    </row>
    <row r="5" spans="1:7" s="209" customFormat="1" ht="12.75" customHeight="1" x14ac:dyDescent="0.2">
      <c r="A5" s="1271" t="s">
        <v>1428</v>
      </c>
      <c r="B5" s="1272"/>
      <c r="C5" s="1277" t="s">
        <v>1427</v>
      </c>
      <c r="D5" s="1279" t="s">
        <v>1426</v>
      </c>
      <c r="E5" s="1279"/>
      <c r="F5" s="1279"/>
      <c r="G5" s="1279"/>
    </row>
    <row r="6" spans="1:7" s="209" customFormat="1" x14ac:dyDescent="0.2">
      <c r="A6" s="1273"/>
      <c r="B6" s="1274"/>
      <c r="C6" s="1278"/>
      <c r="D6" s="1280" t="s">
        <v>1425</v>
      </c>
      <c r="E6" s="1280"/>
      <c r="F6" s="1280"/>
      <c r="G6" s="1280" t="s">
        <v>1424</v>
      </c>
    </row>
    <row r="7" spans="1:7" s="209" customFormat="1" x14ac:dyDescent="0.2">
      <c r="A7" s="1275"/>
      <c r="B7" s="1276"/>
      <c r="C7" s="1278"/>
      <c r="D7" s="832" t="s">
        <v>1684</v>
      </c>
      <c r="E7" s="832" t="s">
        <v>1683</v>
      </c>
      <c r="F7" s="832" t="s">
        <v>1682</v>
      </c>
      <c r="G7" s="1281"/>
    </row>
    <row r="8" spans="1:7" s="209" customFormat="1" x14ac:dyDescent="0.2">
      <c r="A8" s="208"/>
      <c r="B8" s="208" t="s">
        <v>1681</v>
      </c>
      <c r="C8" s="207" t="s">
        <v>94</v>
      </c>
      <c r="D8" s="206">
        <v>67243279.847610012</v>
      </c>
      <c r="E8" s="206">
        <v>16133074.444600001</v>
      </c>
      <c r="F8" s="206">
        <v>51110205.403010003</v>
      </c>
      <c r="G8" s="206">
        <v>48605920.707910001</v>
      </c>
    </row>
    <row r="9" spans="1:7" s="209" customFormat="1" x14ac:dyDescent="0.2">
      <c r="A9" s="208" t="s">
        <v>1680</v>
      </c>
      <c r="B9" s="208" t="s">
        <v>1679</v>
      </c>
      <c r="C9" s="207" t="s">
        <v>94</v>
      </c>
      <c r="D9" s="206">
        <v>59083274.708350003</v>
      </c>
      <c r="E9" s="206">
        <v>16091273.866520001</v>
      </c>
      <c r="F9" s="206">
        <v>42992000.84183</v>
      </c>
      <c r="G9" s="206">
        <v>41307516.947450005</v>
      </c>
    </row>
    <row r="10" spans="1:7" s="209" customFormat="1" x14ac:dyDescent="0.2">
      <c r="A10" s="208" t="s">
        <v>1678</v>
      </c>
      <c r="B10" s="208" t="s">
        <v>1677</v>
      </c>
      <c r="C10" s="207" t="s">
        <v>94</v>
      </c>
      <c r="D10" s="206">
        <v>537594.47877000005</v>
      </c>
      <c r="E10" s="206">
        <v>422389.11696999997</v>
      </c>
      <c r="F10" s="206">
        <v>115205.3618</v>
      </c>
      <c r="G10" s="206">
        <v>116776.88029</v>
      </c>
    </row>
    <row r="11" spans="1:7" s="150" customFormat="1" x14ac:dyDescent="0.2">
      <c r="A11" s="199" t="s">
        <v>1676</v>
      </c>
      <c r="B11" s="199" t="s">
        <v>1675</v>
      </c>
      <c r="C11" s="198" t="s">
        <v>1674</v>
      </c>
      <c r="D11" s="197">
        <v>275.25</v>
      </c>
      <c r="E11" s="197">
        <v>264.98750000000001</v>
      </c>
      <c r="F11" s="197">
        <v>10.262499999999999</v>
      </c>
      <c r="G11" s="197">
        <v>13.858000000000001</v>
      </c>
    </row>
    <row r="12" spans="1:7" s="150" customFormat="1" x14ac:dyDescent="0.2">
      <c r="A12" s="199" t="s">
        <v>1673</v>
      </c>
      <c r="B12" s="199" t="s">
        <v>1672</v>
      </c>
      <c r="C12" s="198" t="s">
        <v>1671</v>
      </c>
      <c r="D12" s="197">
        <v>336126.15546000004</v>
      </c>
      <c r="E12" s="197">
        <v>245867.10553999996</v>
      </c>
      <c r="F12" s="197">
        <v>90259.04991999999</v>
      </c>
      <c r="G12" s="197">
        <v>90901.480940000009</v>
      </c>
    </row>
    <row r="13" spans="1:7" s="150" customFormat="1" x14ac:dyDescent="0.2">
      <c r="A13" s="199" t="s">
        <v>1670</v>
      </c>
      <c r="B13" s="199" t="s">
        <v>232</v>
      </c>
      <c r="C13" s="198" t="s">
        <v>1669</v>
      </c>
      <c r="D13" s="197">
        <v>3396.4930399999998</v>
      </c>
      <c r="E13" s="197">
        <v>3152.3190000000004</v>
      </c>
      <c r="F13" s="197">
        <v>244.17403999999999</v>
      </c>
      <c r="G13" s="197">
        <v>320.41204000000005</v>
      </c>
    </row>
    <row r="14" spans="1:7" s="150" customFormat="1" x14ac:dyDescent="0.2">
      <c r="A14" s="199" t="s">
        <v>1668</v>
      </c>
      <c r="B14" s="199" t="s">
        <v>1667</v>
      </c>
      <c r="C14" s="198" t="s">
        <v>1666</v>
      </c>
      <c r="D14" s="197"/>
      <c r="E14" s="197"/>
      <c r="F14" s="197"/>
      <c r="G14" s="197"/>
    </row>
    <row r="15" spans="1:7" s="150" customFormat="1" x14ac:dyDescent="0.2">
      <c r="A15" s="199" t="s">
        <v>1665</v>
      </c>
      <c r="B15" s="199" t="s">
        <v>1664</v>
      </c>
      <c r="C15" s="198" t="s">
        <v>1663</v>
      </c>
      <c r="D15" s="197">
        <v>121482.31590000002</v>
      </c>
      <c r="E15" s="197">
        <v>121482.31590000002</v>
      </c>
      <c r="F15" s="197"/>
      <c r="G15" s="197"/>
    </row>
    <row r="16" spans="1:7" s="150" customFormat="1" x14ac:dyDescent="0.2">
      <c r="A16" s="199" t="s">
        <v>1662</v>
      </c>
      <c r="B16" s="199" t="s">
        <v>1661</v>
      </c>
      <c r="C16" s="198" t="s">
        <v>1660</v>
      </c>
      <c r="D16" s="197">
        <v>69041.43974999999</v>
      </c>
      <c r="E16" s="197">
        <v>49658.559029999997</v>
      </c>
      <c r="F16" s="197">
        <v>19382.880720000001</v>
      </c>
      <c r="G16" s="197">
        <v>22526.569510000001</v>
      </c>
    </row>
    <row r="17" spans="1:7" s="150" customFormat="1" x14ac:dyDescent="0.2">
      <c r="A17" s="199" t="s">
        <v>1659</v>
      </c>
      <c r="B17" s="199" t="s">
        <v>1658</v>
      </c>
      <c r="C17" s="198" t="s">
        <v>1657</v>
      </c>
      <c r="D17" s="197">
        <v>7272.8246199999994</v>
      </c>
      <c r="E17" s="197">
        <v>1963.83</v>
      </c>
      <c r="F17" s="197">
        <v>5308.9946200000004</v>
      </c>
      <c r="G17" s="197">
        <v>3014.5598</v>
      </c>
    </row>
    <row r="18" spans="1:7" s="150" customFormat="1" x14ac:dyDescent="0.2">
      <c r="A18" s="200" t="s">
        <v>1656</v>
      </c>
      <c r="B18" s="199" t="s">
        <v>1655</v>
      </c>
      <c r="C18" s="198" t="s">
        <v>1654</v>
      </c>
      <c r="D18" s="197"/>
      <c r="E18" s="197"/>
      <c r="F18" s="197"/>
      <c r="G18" s="197"/>
    </row>
    <row r="19" spans="1:7" s="150" customFormat="1" x14ac:dyDescent="0.2">
      <c r="A19" s="200" t="s">
        <v>1653</v>
      </c>
      <c r="B19" s="199" t="s">
        <v>1652</v>
      </c>
      <c r="C19" s="198" t="s">
        <v>1651</v>
      </c>
      <c r="D19" s="197"/>
      <c r="E19" s="197"/>
      <c r="F19" s="197"/>
      <c r="G19" s="197"/>
    </row>
    <row r="20" spans="1:7" s="209" customFormat="1" x14ac:dyDescent="0.2">
      <c r="A20" s="229" t="s">
        <v>1650</v>
      </c>
      <c r="B20" s="208" t="s">
        <v>1649</v>
      </c>
      <c r="C20" s="207" t="s">
        <v>94</v>
      </c>
      <c r="D20" s="206">
        <v>54975128.45499</v>
      </c>
      <c r="E20" s="206">
        <v>15533101.666029999</v>
      </c>
      <c r="F20" s="206">
        <v>39442026.788960002</v>
      </c>
      <c r="G20" s="206">
        <v>39147788.242109999</v>
      </c>
    </row>
    <row r="21" spans="1:7" s="150" customFormat="1" x14ac:dyDescent="0.2">
      <c r="A21" s="199" t="s">
        <v>1648</v>
      </c>
      <c r="B21" s="199" t="s">
        <v>180</v>
      </c>
      <c r="C21" s="198" t="s">
        <v>1647</v>
      </c>
      <c r="D21" s="197">
        <v>4644639.45328</v>
      </c>
      <c r="E21" s="197"/>
      <c r="F21" s="197">
        <v>4644639.45328</v>
      </c>
      <c r="G21" s="197">
        <v>4615458.1706100004</v>
      </c>
    </row>
    <row r="22" spans="1:7" s="150" customFormat="1" x14ac:dyDescent="0.2">
      <c r="A22" s="199" t="s">
        <v>1646</v>
      </c>
      <c r="B22" s="199" t="s">
        <v>1645</v>
      </c>
      <c r="C22" s="198" t="s">
        <v>1644</v>
      </c>
      <c r="D22" s="197">
        <v>22698.715400000001</v>
      </c>
      <c r="E22" s="197"/>
      <c r="F22" s="197">
        <v>22698.715400000001</v>
      </c>
      <c r="G22" s="197">
        <v>22684.419399999999</v>
      </c>
    </row>
    <row r="23" spans="1:7" s="150" customFormat="1" x14ac:dyDescent="0.2">
      <c r="A23" s="199" t="s">
        <v>1643</v>
      </c>
      <c r="B23" s="199" t="s">
        <v>1642</v>
      </c>
      <c r="C23" s="198" t="s">
        <v>1641</v>
      </c>
      <c r="D23" s="197">
        <v>38486418.234429993</v>
      </c>
      <c r="E23" s="197">
        <v>7205623.4106100006</v>
      </c>
      <c r="F23" s="197">
        <v>31280794.823819999</v>
      </c>
      <c r="G23" s="197">
        <v>31129166.12607</v>
      </c>
    </row>
    <row r="24" spans="1:7" s="150" customFormat="1" ht="21" x14ac:dyDescent="0.2">
      <c r="A24" s="199" t="s">
        <v>1640</v>
      </c>
      <c r="B24" s="199" t="s">
        <v>1639</v>
      </c>
      <c r="C24" s="198" t="s">
        <v>1638</v>
      </c>
      <c r="D24" s="197">
        <v>7863862.8221700005</v>
      </c>
      <c r="E24" s="197">
        <v>5293282.79581</v>
      </c>
      <c r="F24" s="197">
        <v>2570580.0263600005</v>
      </c>
      <c r="G24" s="197">
        <v>2671842.44783</v>
      </c>
    </row>
    <row r="25" spans="1:7" s="150" customFormat="1" x14ac:dyDescent="0.2">
      <c r="A25" s="199" t="s">
        <v>1637</v>
      </c>
      <c r="B25" s="199" t="s">
        <v>1636</v>
      </c>
      <c r="C25" s="198" t="s">
        <v>1635</v>
      </c>
      <c r="D25" s="197"/>
      <c r="E25" s="197"/>
      <c r="F25" s="197"/>
      <c r="G25" s="197"/>
    </row>
    <row r="26" spans="1:7" s="150" customFormat="1" x14ac:dyDescent="0.2">
      <c r="A26" s="199" t="s">
        <v>1634</v>
      </c>
      <c r="B26" s="199" t="s">
        <v>1633</v>
      </c>
      <c r="C26" s="198" t="s">
        <v>1632</v>
      </c>
      <c r="D26" s="197">
        <v>3033937.9756099996</v>
      </c>
      <c r="E26" s="197">
        <v>3033930.0016099997</v>
      </c>
      <c r="F26" s="197">
        <v>7.9740000000000002</v>
      </c>
      <c r="G26" s="197"/>
    </row>
    <row r="27" spans="1:7" s="150" customFormat="1" x14ac:dyDescent="0.2">
      <c r="A27" s="199" t="s">
        <v>1631</v>
      </c>
      <c r="B27" s="199" t="s">
        <v>1630</v>
      </c>
      <c r="C27" s="198" t="s">
        <v>1629</v>
      </c>
      <c r="D27" s="197">
        <v>1104.6482900000001</v>
      </c>
      <c r="E27" s="197">
        <v>265.45799999999997</v>
      </c>
      <c r="F27" s="197">
        <v>839.19029</v>
      </c>
      <c r="G27" s="197">
        <v>957.00932</v>
      </c>
    </row>
    <row r="28" spans="1:7" s="150" customFormat="1" x14ac:dyDescent="0.2">
      <c r="A28" s="199" t="s">
        <v>1628</v>
      </c>
      <c r="B28" s="199" t="s">
        <v>1627</v>
      </c>
      <c r="C28" s="198" t="s">
        <v>1626</v>
      </c>
      <c r="D28" s="197">
        <v>917296.80857999995</v>
      </c>
      <c r="E28" s="197"/>
      <c r="F28" s="197">
        <v>917296.80857999995</v>
      </c>
      <c r="G28" s="197">
        <v>675171.18183000002</v>
      </c>
    </row>
    <row r="29" spans="1:7" s="150" customFormat="1" x14ac:dyDescent="0.2">
      <c r="A29" s="200" t="s">
        <v>1625</v>
      </c>
      <c r="B29" s="199" t="s">
        <v>1624</v>
      </c>
      <c r="C29" s="198" t="s">
        <v>1623</v>
      </c>
      <c r="D29" s="197">
        <v>1670.2572300000002</v>
      </c>
      <c r="E29" s="197"/>
      <c r="F29" s="197">
        <v>1670.2572300000002</v>
      </c>
      <c r="G29" s="197">
        <v>29009.347049999997</v>
      </c>
    </row>
    <row r="30" spans="1:7" s="150" customFormat="1" x14ac:dyDescent="0.2">
      <c r="A30" s="200" t="s">
        <v>1622</v>
      </c>
      <c r="B30" s="199" t="s">
        <v>1621</v>
      </c>
      <c r="C30" s="198" t="s">
        <v>1620</v>
      </c>
      <c r="D30" s="197">
        <v>3499.54</v>
      </c>
      <c r="E30" s="197"/>
      <c r="F30" s="197">
        <v>3499.54</v>
      </c>
      <c r="G30" s="197">
        <v>3499.54</v>
      </c>
    </row>
    <row r="31" spans="1:7" s="209" customFormat="1" x14ac:dyDescent="0.2">
      <c r="A31" s="208" t="s">
        <v>1619</v>
      </c>
      <c r="B31" s="208" t="s">
        <v>1618</v>
      </c>
      <c r="C31" s="207" t="s">
        <v>94</v>
      </c>
      <c r="D31" s="206">
        <v>1563484.8151499999</v>
      </c>
      <c r="E31" s="206">
        <v>135783.08352000001</v>
      </c>
      <c r="F31" s="206">
        <v>1427701.7316300001</v>
      </c>
      <c r="G31" s="206">
        <v>857711.96466000006</v>
      </c>
    </row>
    <row r="32" spans="1:7" s="150" customFormat="1" x14ac:dyDescent="0.2">
      <c r="A32" s="199" t="s">
        <v>1617</v>
      </c>
      <c r="B32" s="199" t="s">
        <v>1616</v>
      </c>
      <c r="C32" s="228" t="s">
        <v>1615</v>
      </c>
      <c r="D32" s="197">
        <v>966849.38236000005</v>
      </c>
      <c r="E32" s="197">
        <v>122387.84251</v>
      </c>
      <c r="F32" s="197">
        <v>844461.53985000006</v>
      </c>
      <c r="G32" s="197">
        <v>808935.26584999997</v>
      </c>
    </row>
    <row r="33" spans="1:7" s="150" customFormat="1" x14ac:dyDescent="0.2">
      <c r="A33" s="199" t="s">
        <v>1614</v>
      </c>
      <c r="B33" s="199" t="s">
        <v>1613</v>
      </c>
      <c r="C33" s="198" t="s">
        <v>1612</v>
      </c>
      <c r="D33" s="197">
        <v>23767.596000000001</v>
      </c>
      <c r="E33" s="197">
        <v>13395.24101</v>
      </c>
      <c r="F33" s="197">
        <v>10372.35499</v>
      </c>
      <c r="G33" s="197">
        <v>13413.13625</v>
      </c>
    </row>
    <row r="34" spans="1:7" s="150" customFormat="1" x14ac:dyDescent="0.2">
      <c r="A34" s="199" t="s">
        <v>1611</v>
      </c>
      <c r="B34" s="199" t="s">
        <v>1610</v>
      </c>
      <c r="C34" s="198" t="s">
        <v>1609</v>
      </c>
      <c r="D34" s="226">
        <v>200400</v>
      </c>
      <c r="E34" s="226">
        <v>0</v>
      </c>
      <c r="F34" s="226">
        <v>200400</v>
      </c>
      <c r="G34" s="226">
        <v>0</v>
      </c>
    </row>
    <row r="35" spans="1:7" s="150" customFormat="1" x14ac:dyDescent="0.2">
      <c r="A35" s="199" t="s">
        <v>1608</v>
      </c>
      <c r="B35" s="199" t="s">
        <v>1607</v>
      </c>
      <c r="C35" s="198" t="s">
        <v>1606</v>
      </c>
      <c r="D35" s="197">
        <v>180.49</v>
      </c>
      <c r="E35" s="197"/>
      <c r="F35" s="197">
        <v>180.49</v>
      </c>
      <c r="G35" s="197">
        <v>541.59</v>
      </c>
    </row>
    <row r="36" spans="1:7" s="150" customFormat="1" x14ac:dyDescent="0.2">
      <c r="A36" s="199" t="s">
        <v>1605</v>
      </c>
      <c r="B36" s="199" t="s">
        <v>1604</v>
      </c>
      <c r="C36" s="198" t="s">
        <v>1603</v>
      </c>
      <c r="D36" s="197"/>
      <c r="E36" s="197"/>
      <c r="F36" s="197"/>
      <c r="G36" s="197"/>
    </row>
    <row r="37" spans="1:7" s="150" customFormat="1" x14ac:dyDescent="0.2">
      <c r="A37" s="199" t="s">
        <v>1602</v>
      </c>
      <c r="B37" s="199" t="s">
        <v>1601</v>
      </c>
      <c r="C37" s="198" t="s">
        <v>1600</v>
      </c>
      <c r="D37" s="197">
        <v>372287.34679000004</v>
      </c>
      <c r="E37" s="197"/>
      <c r="F37" s="197">
        <v>372287.34679000004</v>
      </c>
      <c r="G37" s="197">
        <v>305.97255999999999</v>
      </c>
    </row>
    <row r="38" spans="1:7" s="150" customFormat="1" x14ac:dyDescent="0.2">
      <c r="A38" s="199" t="s">
        <v>1599</v>
      </c>
      <c r="B38" s="199" t="s">
        <v>1598</v>
      </c>
      <c r="C38" s="198" t="s">
        <v>1597</v>
      </c>
      <c r="D38" s="197"/>
      <c r="E38" s="197"/>
      <c r="F38" s="197"/>
      <c r="G38" s="197">
        <v>34516</v>
      </c>
    </row>
    <row r="39" spans="1:7" s="150" customFormat="1" x14ac:dyDescent="0.2">
      <c r="A39" s="199" t="s">
        <v>1596</v>
      </c>
      <c r="B39" s="199" t="s">
        <v>1595</v>
      </c>
      <c r="C39" s="198" t="s">
        <v>1594</v>
      </c>
      <c r="D39" s="197"/>
      <c r="E39" s="197"/>
      <c r="F39" s="197"/>
      <c r="G39" s="197"/>
    </row>
    <row r="40" spans="1:7" s="150" customFormat="1" x14ac:dyDescent="0.2">
      <c r="A40" s="208" t="s">
        <v>1593</v>
      </c>
      <c r="B40" s="208" t="s">
        <v>1592</v>
      </c>
      <c r="C40" s="207" t="s">
        <v>94</v>
      </c>
      <c r="D40" s="206">
        <v>2007066.9594400001</v>
      </c>
      <c r="E40" s="206">
        <v>0</v>
      </c>
      <c r="F40" s="206">
        <v>2007066.9594400001</v>
      </c>
      <c r="G40" s="206">
        <v>1185239.8603900003</v>
      </c>
    </row>
    <row r="41" spans="1:7" s="209" customFormat="1" x14ac:dyDescent="0.2">
      <c r="A41" s="199" t="s">
        <v>1591</v>
      </c>
      <c r="B41" s="199" t="s">
        <v>1590</v>
      </c>
      <c r="C41" s="198" t="s">
        <v>1589</v>
      </c>
      <c r="D41" s="197">
        <v>40659.782850000003</v>
      </c>
      <c r="E41" s="197"/>
      <c r="F41" s="197">
        <v>40659.782850000003</v>
      </c>
      <c r="G41" s="197"/>
    </row>
    <row r="42" spans="1:7" s="150" customFormat="1" x14ac:dyDescent="0.2">
      <c r="A42" s="199" t="s">
        <v>1588</v>
      </c>
      <c r="B42" s="199" t="s">
        <v>1587</v>
      </c>
      <c r="C42" s="198" t="s">
        <v>1586</v>
      </c>
      <c r="D42" s="197"/>
      <c r="E42" s="197"/>
      <c r="F42" s="197"/>
      <c r="G42" s="197"/>
    </row>
    <row r="43" spans="1:7" s="150" customFormat="1" x14ac:dyDescent="0.2">
      <c r="A43" s="199" t="s">
        <v>1585</v>
      </c>
      <c r="B43" s="199" t="s">
        <v>1584</v>
      </c>
      <c r="C43" s="198" t="s">
        <v>1583</v>
      </c>
      <c r="D43" s="197">
        <v>653.61400000000003</v>
      </c>
      <c r="E43" s="197"/>
      <c r="F43" s="197">
        <v>653.61400000000003</v>
      </c>
      <c r="G43" s="197">
        <v>621.86205000000007</v>
      </c>
    </row>
    <row r="44" spans="1:7" s="150" customFormat="1" x14ac:dyDescent="0.2">
      <c r="A44" s="199" t="s">
        <v>1582</v>
      </c>
      <c r="B44" s="199" t="s">
        <v>1581</v>
      </c>
      <c r="C44" s="198" t="s">
        <v>1580</v>
      </c>
      <c r="D44" s="197"/>
      <c r="E44" s="197"/>
      <c r="F44" s="197"/>
      <c r="G44" s="197"/>
    </row>
    <row r="45" spans="1:7" s="150" customFormat="1" x14ac:dyDescent="0.2">
      <c r="A45" s="199" t="s">
        <v>1579</v>
      </c>
      <c r="B45" s="199" t="s">
        <v>1578</v>
      </c>
      <c r="C45" s="198" t="s">
        <v>1577</v>
      </c>
      <c r="D45" s="197">
        <v>998647.80466000002</v>
      </c>
      <c r="E45" s="197"/>
      <c r="F45" s="197">
        <v>998647.80466000002</v>
      </c>
      <c r="G45" s="197">
        <v>1020969.4874399999</v>
      </c>
    </row>
    <row r="46" spans="1:7" s="150" customFormat="1" x14ac:dyDescent="0.2">
      <c r="A46" s="227" t="s">
        <v>1576</v>
      </c>
      <c r="B46" s="199" t="s">
        <v>1575</v>
      </c>
      <c r="C46" s="198" t="s">
        <v>1574</v>
      </c>
      <c r="D46" s="197">
        <v>967105.75792999996</v>
      </c>
      <c r="E46" s="197"/>
      <c r="F46" s="197">
        <v>967105.75792999996</v>
      </c>
      <c r="G46" s="197">
        <v>163648.51089999999</v>
      </c>
    </row>
    <row r="47" spans="1:7" s="150" customFormat="1" x14ac:dyDescent="0.2">
      <c r="A47" s="208" t="s">
        <v>1573</v>
      </c>
      <c r="B47" s="208" t="s">
        <v>1572</v>
      </c>
      <c r="C47" s="207" t="s">
        <v>94</v>
      </c>
      <c r="D47" s="206">
        <v>8160005.1392599996</v>
      </c>
      <c r="E47" s="206">
        <v>41800.578080000007</v>
      </c>
      <c r="F47" s="206">
        <v>8118204.5611800002</v>
      </c>
      <c r="G47" s="206">
        <v>7298403.7604600005</v>
      </c>
    </row>
    <row r="48" spans="1:7" s="150" customFormat="1" x14ac:dyDescent="0.2">
      <c r="A48" s="208" t="s">
        <v>1571</v>
      </c>
      <c r="B48" s="208" t="s">
        <v>1570</v>
      </c>
      <c r="C48" s="207" t="s">
        <v>94</v>
      </c>
      <c r="D48" s="206">
        <v>335050.15380000003</v>
      </c>
      <c r="E48" s="206">
        <v>76.916240000000002</v>
      </c>
      <c r="F48" s="206">
        <v>334973.23756000004</v>
      </c>
      <c r="G48" s="206">
        <v>318119.03865</v>
      </c>
    </row>
    <row r="49" spans="1:7" s="150" customFormat="1" x14ac:dyDescent="0.2">
      <c r="A49" s="199" t="s">
        <v>1569</v>
      </c>
      <c r="B49" s="199" t="s">
        <v>1568</v>
      </c>
      <c r="C49" s="198" t="s">
        <v>1567</v>
      </c>
      <c r="D49" s="197"/>
      <c r="E49" s="197"/>
      <c r="F49" s="197"/>
      <c r="G49" s="197"/>
    </row>
    <row r="50" spans="1:7" s="150" customFormat="1" x14ac:dyDescent="0.2">
      <c r="A50" s="199" t="s">
        <v>1566</v>
      </c>
      <c r="B50" s="199" t="s">
        <v>1565</v>
      </c>
      <c r="C50" s="198" t="s">
        <v>1564</v>
      </c>
      <c r="D50" s="197">
        <v>268273.37529</v>
      </c>
      <c r="E50" s="197">
        <v>76.916240000000002</v>
      </c>
      <c r="F50" s="197">
        <v>268196.45905</v>
      </c>
      <c r="G50" s="197">
        <v>254889.73133000001</v>
      </c>
    </row>
    <row r="51" spans="1:7" s="150" customFormat="1" x14ac:dyDescent="0.2">
      <c r="A51" s="199" t="s">
        <v>1563</v>
      </c>
      <c r="B51" s="199" t="s">
        <v>1562</v>
      </c>
      <c r="C51" s="198" t="s">
        <v>1561</v>
      </c>
      <c r="D51" s="197">
        <v>1145.87123</v>
      </c>
      <c r="E51" s="197"/>
      <c r="F51" s="197">
        <v>1145.87123</v>
      </c>
      <c r="G51" s="197">
        <v>1763.05412</v>
      </c>
    </row>
    <row r="52" spans="1:7" s="150" customFormat="1" x14ac:dyDescent="0.2">
      <c r="A52" s="199" t="s">
        <v>1560</v>
      </c>
      <c r="B52" s="199" t="s">
        <v>1559</v>
      </c>
      <c r="C52" s="198" t="s">
        <v>1558</v>
      </c>
      <c r="D52" s="197">
        <v>7200.0032699999992</v>
      </c>
      <c r="E52" s="197"/>
      <c r="F52" s="197">
        <v>7200.0032699999992</v>
      </c>
      <c r="G52" s="197">
        <v>8321.5527000000002</v>
      </c>
    </row>
    <row r="53" spans="1:7" s="150" customFormat="1" x14ac:dyDescent="0.2">
      <c r="A53" s="199" t="s">
        <v>1557</v>
      </c>
      <c r="B53" s="199" t="s">
        <v>1556</v>
      </c>
      <c r="C53" s="198" t="s">
        <v>1555</v>
      </c>
      <c r="D53" s="197"/>
      <c r="E53" s="197"/>
      <c r="F53" s="197"/>
      <c r="G53" s="197"/>
    </row>
    <row r="54" spans="1:7" s="150" customFormat="1" x14ac:dyDescent="0.2">
      <c r="A54" s="199" t="s">
        <v>1554</v>
      </c>
      <c r="B54" s="199" t="s">
        <v>1553</v>
      </c>
      <c r="C54" s="198" t="s">
        <v>1552</v>
      </c>
      <c r="D54" s="197">
        <v>16779.863079999999</v>
      </c>
      <c r="E54" s="197"/>
      <c r="F54" s="197">
        <v>16779.863079999999</v>
      </c>
      <c r="G54" s="197">
        <v>13815.1908</v>
      </c>
    </row>
    <row r="55" spans="1:7" s="150" customFormat="1" x14ac:dyDescent="0.2">
      <c r="A55" s="199" t="s">
        <v>1551</v>
      </c>
      <c r="B55" s="199" t="s">
        <v>1550</v>
      </c>
      <c r="C55" s="198" t="s">
        <v>1549</v>
      </c>
      <c r="D55" s="197"/>
      <c r="E55" s="197"/>
      <c r="F55" s="197"/>
      <c r="G55" s="197"/>
    </row>
    <row r="56" spans="1:7" s="150" customFormat="1" x14ac:dyDescent="0.2">
      <c r="A56" s="199" t="s">
        <v>1548</v>
      </c>
      <c r="B56" s="199" t="s">
        <v>1547</v>
      </c>
      <c r="C56" s="198" t="s">
        <v>1546</v>
      </c>
      <c r="D56" s="197">
        <v>40062.556969999998</v>
      </c>
      <c r="E56" s="197"/>
      <c r="F56" s="197">
        <v>40062.556969999998</v>
      </c>
      <c r="G56" s="197">
        <v>37920.921179999998</v>
      </c>
    </row>
    <row r="57" spans="1:7" s="150" customFormat="1" x14ac:dyDescent="0.2">
      <c r="A57" s="199" t="s">
        <v>1545</v>
      </c>
      <c r="B57" s="199" t="s">
        <v>1544</v>
      </c>
      <c r="C57" s="198" t="s">
        <v>1543</v>
      </c>
      <c r="D57" s="197">
        <v>84.915689999999998</v>
      </c>
      <c r="E57" s="197"/>
      <c r="F57" s="197">
        <v>84.915689999999998</v>
      </c>
      <c r="G57" s="197">
        <v>56.448419999999999</v>
      </c>
    </row>
    <row r="58" spans="1:7" s="150" customFormat="1" x14ac:dyDescent="0.2">
      <c r="A58" s="199" t="s">
        <v>1542</v>
      </c>
      <c r="B58" s="199" t="s">
        <v>1541</v>
      </c>
      <c r="C58" s="198" t="s">
        <v>1540</v>
      </c>
      <c r="D58" s="197">
        <v>1503.56827</v>
      </c>
      <c r="E58" s="197"/>
      <c r="F58" s="197">
        <v>1503.56827</v>
      </c>
      <c r="G58" s="197">
        <v>1352.1401000000001</v>
      </c>
    </row>
    <row r="59" spans="1:7" s="150" customFormat="1" x14ac:dyDescent="0.2">
      <c r="A59" s="208" t="s">
        <v>1539</v>
      </c>
      <c r="B59" s="208" t="s">
        <v>1538</v>
      </c>
      <c r="C59" s="207" t="s">
        <v>94</v>
      </c>
      <c r="D59" s="206">
        <v>2101324.62824</v>
      </c>
      <c r="E59" s="206">
        <v>41723.661840000001</v>
      </c>
      <c r="F59" s="206">
        <v>2059600.9664000003</v>
      </c>
      <c r="G59" s="206">
        <v>2542223.0417399998</v>
      </c>
    </row>
    <row r="60" spans="1:7" s="150" customFormat="1" x14ac:dyDescent="0.2">
      <c r="A60" s="199" t="s">
        <v>1537</v>
      </c>
      <c r="B60" s="199" t="s">
        <v>1536</v>
      </c>
      <c r="C60" s="198" t="s">
        <v>1535</v>
      </c>
      <c r="D60" s="197">
        <v>537779.95912000001</v>
      </c>
      <c r="E60" s="197">
        <v>20839.819289999999</v>
      </c>
      <c r="F60" s="197">
        <v>516940.13983000006</v>
      </c>
      <c r="G60" s="197">
        <v>515486.09793000005</v>
      </c>
    </row>
    <row r="61" spans="1:7" s="150" customFormat="1" x14ac:dyDescent="0.2">
      <c r="A61" s="199" t="s">
        <v>1534</v>
      </c>
      <c r="B61" s="199" t="s">
        <v>1533</v>
      </c>
      <c r="C61" s="198" t="s">
        <v>1532</v>
      </c>
      <c r="D61" s="197"/>
      <c r="E61" s="197"/>
      <c r="F61" s="197"/>
      <c r="G61" s="197"/>
    </row>
    <row r="62" spans="1:7" s="150" customFormat="1" x14ac:dyDescent="0.2">
      <c r="A62" s="199" t="s">
        <v>1531</v>
      </c>
      <c r="B62" s="199" t="s">
        <v>1530</v>
      </c>
      <c r="C62" s="198" t="s">
        <v>1529</v>
      </c>
      <c r="D62" s="197"/>
      <c r="E62" s="197"/>
      <c r="F62" s="197"/>
      <c r="G62" s="197"/>
    </row>
    <row r="63" spans="1:7" s="150" customFormat="1" x14ac:dyDescent="0.2">
      <c r="A63" s="199" t="s">
        <v>1528</v>
      </c>
      <c r="B63" s="199" t="s">
        <v>1527</v>
      </c>
      <c r="C63" s="198" t="s">
        <v>1526</v>
      </c>
      <c r="D63" s="226">
        <v>33385.187819999999</v>
      </c>
      <c r="E63" s="226">
        <v>0</v>
      </c>
      <c r="F63" s="226">
        <v>33385.187819999999</v>
      </c>
      <c r="G63" s="226">
        <v>42618.636559999999</v>
      </c>
    </row>
    <row r="64" spans="1:7" s="150" customFormat="1" x14ac:dyDescent="0.2">
      <c r="A64" s="199" t="s">
        <v>1525</v>
      </c>
      <c r="B64" s="199" t="s">
        <v>1524</v>
      </c>
      <c r="C64" s="198" t="s">
        <v>1523</v>
      </c>
      <c r="D64" s="226">
        <v>45463.324030000003</v>
      </c>
      <c r="E64" s="226">
        <v>20116.109760000003</v>
      </c>
      <c r="F64" s="226">
        <v>25347.21427</v>
      </c>
      <c r="G64" s="226">
        <v>29753.0455</v>
      </c>
    </row>
    <row r="65" spans="1:7" s="150" customFormat="1" x14ac:dyDescent="0.2">
      <c r="A65" s="199" t="s">
        <v>1522</v>
      </c>
      <c r="B65" s="199" t="s">
        <v>1521</v>
      </c>
      <c r="C65" s="198" t="s">
        <v>1520</v>
      </c>
      <c r="D65" s="226">
        <v>1300</v>
      </c>
      <c r="E65" s="226">
        <v>0</v>
      </c>
      <c r="F65" s="226">
        <v>1300</v>
      </c>
      <c r="G65" s="226">
        <v>500</v>
      </c>
    </row>
    <row r="66" spans="1:7" s="150" customFormat="1" x14ac:dyDescent="0.2">
      <c r="A66" s="199" t="s">
        <v>1519</v>
      </c>
      <c r="B66" s="199" t="s">
        <v>1518</v>
      </c>
      <c r="C66" s="198" t="s">
        <v>1517</v>
      </c>
      <c r="D66" s="226">
        <v>0</v>
      </c>
      <c r="E66" s="226">
        <v>0</v>
      </c>
      <c r="F66" s="226">
        <v>0</v>
      </c>
      <c r="G66" s="226">
        <v>0</v>
      </c>
    </row>
    <row r="67" spans="1:7" s="150" customFormat="1" x14ac:dyDescent="0.2">
      <c r="A67" s="199" t="s">
        <v>1516</v>
      </c>
      <c r="B67" s="199" t="s">
        <v>1515</v>
      </c>
      <c r="C67" s="198" t="s">
        <v>1514</v>
      </c>
      <c r="D67" s="226">
        <v>0</v>
      </c>
      <c r="E67" s="226">
        <v>0</v>
      </c>
      <c r="F67" s="226">
        <v>0</v>
      </c>
      <c r="G67" s="226">
        <v>0</v>
      </c>
    </row>
    <row r="68" spans="1:7" s="150" customFormat="1" x14ac:dyDescent="0.2">
      <c r="A68" s="199" t="s">
        <v>1513</v>
      </c>
      <c r="B68" s="199" t="s">
        <v>1512</v>
      </c>
      <c r="C68" s="198" t="s">
        <v>1511</v>
      </c>
      <c r="D68" s="226">
        <v>2987.9954799999996</v>
      </c>
      <c r="E68" s="226">
        <v>0</v>
      </c>
      <c r="F68" s="226">
        <v>2987.9954799999996</v>
      </c>
      <c r="G68" s="226">
        <v>3310.6411099999996</v>
      </c>
    </row>
    <row r="69" spans="1:7" s="150" customFormat="1" x14ac:dyDescent="0.2">
      <c r="A69" s="199" t="s">
        <v>1510</v>
      </c>
      <c r="B69" s="199" t="s">
        <v>1302</v>
      </c>
      <c r="C69" s="198" t="s">
        <v>1301</v>
      </c>
      <c r="D69" s="226">
        <v>0</v>
      </c>
      <c r="E69" s="226">
        <v>0</v>
      </c>
      <c r="F69" s="226">
        <v>0</v>
      </c>
      <c r="G69" s="226">
        <v>0</v>
      </c>
    </row>
    <row r="70" spans="1:7" s="150" customFormat="1" x14ac:dyDescent="0.2">
      <c r="A70" s="199" t="s">
        <v>1509</v>
      </c>
      <c r="B70" s="199" t="s">
        <v>1299</v>
      </c>
      <c r="C70" s="198" t="s">
        <v>1298</v>
      </c>
      <c r="D70" s="226">
        <v>0</v>
      </c>
      <c r="E70" s="226">
        <v>0</v>
      </c>
      <c r="F70" s="226">
        <v>0</v>
      </c>
      <c r="G70" s="226">
        <v>62.951999999999998</v>
      </c>
    </row>
    <row r="71" spans="1:7" s="150" customFormat="1" x14ac:dyDescent="0.2">
      <c r="A71" s="199" t="s">
        <v>1508</v>
      </c>
      <c r="B71" s="199" t="s">
        <v>1296</v>
      </c>
      <c r="C71" s="198" t="s">
        <v>1295</v>
      </c>
      <c r="D71" s="226">
        <v>0</v>
      </c>
      <c r="E71" s="226">
        <v>0</v>
      </c>
      <c r="F71" s="226">
        <v>0</v>
      </c>
      <c r="G71" s="226">
        <v>0</v>
      </c>
    </row>
    <row r="72" spans="1:7" s="150" customFormat="1" x14ac:dyDescent="0.2">
      <c r="A72" s="199" t="s">
        <v>1507</v>
      </c>
      <c r="B72" s="199" t="s">
        <v>1293</v>
      </c>
      <c r="C72" s="198" t="s">
        <v>1292</v>
      </c>
      <c r="D72" s="226">
        <v>5917.61</v>
      </c>
      <c r="E72" s="226">
        <v>0</v>
      </c>
      <c r="F72" s="226">
        <v>5917.61</v>
      </c>
      <c r="G72" s="226">
        <v>8544.259</v>
      </c>
    </row>
    <row r="73" spans="1:7" s="150" customFormat="1" x14ac:dyDescent="0.2">
      <c r="A73" s="199" t="s">
        <v>1506</v>
      </c>
      <c r="B73" s="199" t="s">
        <v>1290</v>
      </c>
      <c r="C73" s="198" t="s">
        <v>1289</v>
      </c>
      <c r="D73" s="197"/>
      <c r="E73" s="197"/>
      <c r="F73" s="197"/>
      <c r="G73" s="197"/>
    </row>
    <row r="74" spans="1:7" s="150" customFormat="1" x14ac:dyDescent="0.2">
      <c r="A74" s="199" t="s">
        <v>1505</v>
      </c>
      <c r="B74" s="199" t="s">
        <v>162</v>
      </c>
      <c r="C74" s="198" t="s">
        <v>1287</v>
      </c>
      <c r="D74" s="226">
        <v>3578.5056099999997</v>
      </c>
      <c r="E74" s="226"/>
      <c r="F74" s="226">
        <v>3578.5056099999997</v>
      </c>
      <c r="G74" s="226">
        <v>6504.2336100000002</v>
      </c>
    </row>
    <row r="75" spans="1:7" s="150" customFormat="1" x14ac:dyDescent="0.2">
      <c r="A75" s="199" t="s">
        <v>1504</v>
      </c>
      <c r="B75" s="199" t="s">
        <v>1503</v>
      </c>
      <c r="C75" s="198" t="s">
        <v>1502</v>
      </c>
      <c r="D75" s="226">
        <v>36.590000000000003</v>
      </c>
      <c r="E75" s="226"/>
      <c r="F75" s="226">
        <v>36.590000000000003</v>
      </c>
      <c r="G75" s="226">
        <v>34.588999999999999</v>
      </c>
    </row>
    <row r="76" spans="1:7" s="150" customFormat="1" x14ac:dyDescent="0.2">
      <c r="A76" s="199" t="s">
        <v>1501</v>
      </c>
      <c r="B76" s="199" t="s">
        <v>1500</v>
      </c>
      <c r="C76" s="198" t="s">
        <v>1499</v>
      </c>
      <c r="D76" s="226">
        <v>703.10631000000001</v>
      </c>
      <c r="E76" s="226"/>
      <c r="F76" s="226">
        <v>703.10631000000001</v>
      </c>
      <c r="G76" s="226">
        <v>1703.9327499999999</v>
      </c>
    </row>
    <row r="77" spans="1:7" s="150" customFormat="1" x14ac:dyDescent="0.2">
      <c r="A77" s="199" t="s">
        <v>1498</v>
      </c>
      <c r="B77" s="199" t="s">
        <v>1497</v>
      </c>
      <c r="C77" s="198" t="s">
        <v>1496</v>
      </c>
      <c r="D77" s="226">
        <v>38746.308259999998</v>
      </c>
      <c r="E77" s="226"/>
      <c r="F77" s="226">
        <v>38746.308259999998</v>
      </c>
      <c r="G77" s="226">
        <v>41396.07604</v>
      </c>
    </row>
    <row r="78" spans="1:7" s="150" customFormat="1" x14ac:dyDescent="0.2">
      <c r="A78" s="199" t="s">
        <v>1495</v>
      </c>
      <c r="B78" s="199" t="s">
        <v>1494</v>
      </c>
      <c r="C78" s="198" t="s">
        <v>1493</v>
      </c>
      <c r="D78" s="226">
        <v>0</v>
      </c>
      <c r="E78" s="226"/>
      <c r="F78" s="226">
        <v>0</v>
      </c>
      <c r="G78" s="226">
        <v>0</v>
      </c>
    </row>
    <row r="79" spans="1:7" s="150" customFormat="1" x14ac:dyDescent="0.2">
      <c r="A79" s="199" t="s">
        <v>1492</v>
      </c>
      <c r="B79" s="199" t="s">
        <v>1273</v>
      </c>
      <c r="C79" s="198" t="s">
        <v>1272</v>
      </c>
      <c r="D79" s="226">
        <v>0</v>
      </c>
      <c r="E79" s="226"/>
      <c r="F79" s="226">
        <v>0</v>
      </c>
      <c r="G79" s="226">
        <v>0</v>
      </c>
    </row>
    <row r="80" spans="1:7" s="150" customFormat="1" x14ac:dyDescent="0.2">
      <c r="A80" s="199" t="s">
        <v>1491</v>
      </c>
      <c r="B80" s="199" t="s">
        <v>1490</v>
      </c>
      <c r="C80" s="198" t="s">
        <v>1489</v>
      </c>
      <c r="D80" s="197"/>
      <c r="E80" s="197"/>
      <c r="F80" s="197"/>
      <c r="G80" s="197"/>
    </row>
    <row r="81" spans="1:7" s="150" customFormat="1" x14ac:dyDescent="0.2">
      <c r="A81" s="200" t="s">
        <v>1488</v>
      </c>
      <c r="B81" s="199" t="s">
        <v>1487</v>
      </c>
      <c r="C81" s="198" t="s">
        <v>1486</v>
      </c>
      <c r="D81" s="226">
        <v>0</v>
      </c>
      <c r="E81" s="226"/>
      <c r="F81" s="226">
        <v>0</v>
      </c>
      <c r="G81" s="226">
        <v>0</v>
      </c>
    </row>
    <row r="82" spans="1:7" s="150" customFormat="1" x14ac:dyDescent="0.2">
      <c r="A82" s="200" t="s">
        <v>1485</v>
      </c>
      <c r="B82" s="199" t="s">
        <v>1484</v>
      </c>
      <c r="C82" s="198" t="s">
        <v>1483</v>
      </c>
      <c r="D82" s="226">
        <v>0</v>
      </c>
      <c r="E82" s="226"/>
      <c r="F82" s="226">
        <v>0</v>
      </c>
      <c r="G82" s="226">
        <v>0</v>
      </c>
    </row>
    <row r="83" spans="1:7" s="150" customFormat="1" x14ac:dyDescent="0.2">
      <c r="A83" s="200" t="s">
        <v>1482</v>
      </c>
      <c r="B83" s="199" t="s">
        <v>1481</v>
      </c>
      <c r="C83" s="198" t="s">
        <v>1480</v>
      </c>
      <c r="D83" s="197">
        <v>125759.67936000001</v>
      </c>
      <c r="E83" s="197"/>
      <c r="F83" s="197">
        <v>125759.67936000001</v>
      </c>
      <c r="G83" s="197">
        <v>1178965.5191300001</v>
      </c>
    </row>
    <row r="84" spans="1:7" s="150" customFormat="1" x14ac:dyDescent="0.2">
      <c r="A84" s="200" t="s">
        <v>1479</v>
      </c>
      <c r="B84" s="200" t="s">
        <v>1258</v>
      </c>
      <c r="C84" s="201" t="s">
        <v>1257</v>
      </c>
      <c r="D84" s="197"/>
      <c r="E84" s="197"/>
      <c r="F84" s="197"/>
      <c r="G84" s="197"/>
    </row>
    <row r="85" spans="1:7" s="150" customFormat="1" x14ac:dyDescent="0.2">
      <c r="A85" s="200" t="s">
        <v>1478</v>
      </c>
      <c r="B85" s="199" t="s">
        <v>1477</v>
      </c>
      <c r="C85" s="198" t="s">
        <v>1476</v>
      </c>
      <c r="D85" s="197">
        <v>44141.471449999997</v>
      </c>
      <c r="E85" s="197"/>
      <c r="F85" s="197">
        <v>44141.471449999997</v>
      </c>
      <c r="G85" s="197">
        <v>57675.780489999997</v>
      </c>
    </row>
    <row r="86" spans="1:7" s="209" customFormat="1" x14ac:dyDescent="0.2">
      <c r="A86" s="200" t="s">
        <v>1475</v>
      </c>
      <c r="B86" s="199" t="s">
        <v>1474</v>
      </c>
      <c r="C86" s="198" t="s">
        <v>1473</v>
      </c>
      <c r="D86" s="197">
        <v>3874.9834999999998</v>
      </c>
      <c r="E86" s="197"/>
      <c r="F86" s="197">
        <v>3874.9834999999998</v>
      </c>
      <c r="G86" s="197">
        <v>5805.0204599999997</v>
      </c>
    </row>
    <row r="87" spans="1:7" s="150" customFormat="1" x14ac:dyDescent="0.2">
      <c r="A87" s="200" t="s">
        <v>1472</v>
      </c>
      <c r="B87" s="199" t="s">
        <v>1471</v>
      </c>
      <c r="C87" s="198" t="s">
        <v>1470</v>
      </c>
      <c r="D87" s="197">
        <v>1226619.28798</v>
      </c>
      <c r="E87" s="197"/>
      <c r="F87" s="197">
        <v>1226619.28798</v>
      </c>
      <c r="G87" s="197">
        <v>622901.07360999996</v>
      </c>
    </row>
    <row r="88" spans="1:7" s="150" customFormat="1" x14ac:dyDescent="0.2">
      <c r="A88" s="195" t="s">
        <v>1469</v>
      </c>
      <c r="B88" s="195" t="s">
        <v>1468</v>
      </c>
      <c r="C88" s="194" t="s">
        <v>1467</v>
      </c>
      <c r="D88" s="193">
        <v>31030.619319999998</v>
      </c>
      <c r="E88" s="193">
        <v>767.73279000000002</v>
      </c>
      <c r="F88" s="193">
        <v>30262.886530000003</v>
      </c>
      <c r="G88" s="193">
        <v>26961.184550000002</v>
      </c>
    </row>
    <row r="89" spans="1:7" s="150" customFormat="1" x14ac:dyDescent="0.2">
      <c r="A89" s="208" t="s">
        <v>1466</v>
      </c>
      <c r="B89" s="208" t="s">
        <v>1465</v>
      </c>
      <c r="C89" s="207" t="s">
        <v>94</v>
      </c>
      <c r="D89" s="206">
        <v>5723630.3572200006</v>
      </c>
      <c r="E89" s="206">
        <v>0</v>
      </c>
      <c r="F89" s="206">
        <v>5723630.3572200006</v>
      </c>
      <c r="G89" s="206">
        <v>4438061.6800699998</v>
      </c>
    </row>
    <row r="90" spans="1:7" s="150" customFormat="1" x14ac:dyDescent="0.2">
      <c r="A90" s="225" t="s">
        <v>1464</v>
      </c>
      <c r="B90" s="225" t="s">
        <v>1463</v>
      </c>
      <c r="C90" s="224" t="s">
        <v>1462</v>
      </c>
      <c r="D90" s="223"/>
      <c r="E90" s="223"/>
      <c r="F90" s="223"/>
      <c r="G90" s="223"/>
    </row>
    <row r="91" spans="1:7" s="150" customFormat="1" x14ac:dyDescent="0.2">
      <c r="A91" s="199" t="s">
        <v>1461</v>
      </c>
      <c r="B91" s="199" t="s">
        <v>1460</v>
      </c>
      <c r="C91" s="198" t="s">
        <v>1459</v>
      </c>
      <c r="D91" s="197"/>
      <c r="E91" s="197"/>
      <c r="F91" s="197"/>
      <c r="G91" s="197"/>
    </row>
    <row r="92" spans="1:7" s="150" customFormat="1" x14ac:dyDescent="0.2">
      <c r="A92" s="199" t="s">
        <v>1458</v>
      </c>
      <c r="B92" s="199" t="s">
        <v>1457</v>
      </c>
      <c r="C92" s="198" t="s">
        <v>1456</v>
      </c>
      <c r="D92" s="197"/>
      <c r="E92" s="197"/>
      <c r="F92" s="197"/>
      <c r="G92" s="197"/>
    </row>
    <row r="93" spans="1:7" s="150" customFormat="1" x14ac:dyDescent="0.2">
      <c r="A93" s="199" t="s">
        <v>1455</v>
      </c>
      <c r="B93" s="199" t="s">
        <v>1454</v>
      </c>
      <c r="C93" s="198" t="s">
        <v>1453</v>
      </c>
      <c r="D93" s="197">
        <v>905292.68945000006</v>
      </c>
      <c r="E93" s="197"/>
      <c r="F93" s="197">
        <v>905292.68945000006</v>
      </c>
      <c r="G93" s="197">
        <v>487939.79912000004</v>
      </c>
    </row>
    <row r="94" spans="1:7" s="150" customFormat="1" x14ac:dyDescent="0.2">
      <c r="A94" s="199" t="s">
        <v>1452</v>
      </c>
      <c r="B94" s="199" t="s">
        <v>1451</v>
      </c>
      <c r="C94" s="198" t="s">
        <v>1450</v>
      </c>
      <c r="D94" s="197">
        <v>74175.501170000003</v>
      </c>
      <c r="E94" s="197"/>
      <c r="F94" s="197">
        <v>74175.501170000003</v>
      </c>
      <c r="G94" s="197">
        <v>71539.962209999998</v>
      </c>
    </row>
    <row r="95" spans="1:7" s="150" customFormat="1" x14ac:dyDescent="0.2">
      <c r="A95" s="199" t="s">
        <v>1449</v>
      </c>
      <c r="B95" s="199" t="s">
        <v>1448</v>
      </c>
      <c r="C95" s="198" t="s">
        <v>1447</v>
      </c>
      <c r="D95" s="197">
        <v>1896277.8503200002</v>
      </c>
      <c r="E95" s="197"/>
      <c r="F95" s="197">
        <v>1896277.8503200002</v>
      </c>
      <c r="G95" s="197">
        <v>1695777.0631599999</v>
      </c>
    </row>
    <row r="96" spans="1:7" s="150" customFormat="1" x14ac:dyDescent="0.2">
      <c r="A96" s="199" t="s">
        <v>1446</v>
      </c>
      <c r="B96" s="199" t="s">
        <v>1445</v>
      </c>
      <c r="C96" s="198" t="s">
        <v>1444</v>
      </c>
      <c r="D96" s="197">
        <v>52228.583159999995</v>
      </c>
      <c r="E96" s="197"/>
      <c r="F96" s="197">
        <v>52228.583159999995</v>
      </c>
      <c r="G96" s="197">
        <v>36624.183149999997</v>
      </c>
    </row>
    <row r="97" spans="1:7" s="150" customFormat="1" x14ac:dyDescent="0.2">
      <c r="A97" s="199" t="s">
        <v>1443</v>
      </c>
      <c r="B97" s="199" t="s">
        <v>1442</v>
      </c>
      <c r="C97" s="198" t="s">
        <v>1441</v>
      </c>
      <c r="D97" s="197">
        <v>2520993.4580600001</v>
      </c>
      <c r="E97" s="197"/>
      <c r="F97" s="197">
        <v>2520993.4580600001</v>
      </c>
      <c r="G97" s="197">
        <v>1981859.4989700001</v>
      </c>
    </row>
    <row r="98" spans="1:7" s="191" customFormat="1" x14ac:dyDescent="0.2">
      <c r="A98" s="199" t="s">
        <v>1440</v>
      </c>
      <c r="B98" s="199" t="s">
        <v>1439</v>
      </c>
      <c r="C98" s="198" t="s">
        <v>1438</v>
      </c>
      <c r="D98" s="197">
        <v>259367.55121000001</v>
      </c>
      <c r="E98" s="197"/>
      <c r="F98" s="197">
        <v>259367.55121000001</v>
      </c>
      <c r="G98" s="197">
        <v>151868.62638</v>
      </c>
    </row>
    <row r="99" spans="1:7" s="191" customFormat="1" x14ac:dyDescent="0.2">
      <c r="A99" s="199" t="s">
        <v>1437</v>
      </c>
      <c r="B99" s="199" t="s">
        <v>1436</v>
      </c>
      <c r="C99" s="198" t="s">
        <v>1435</v>
      </c>
      <c r="D99" s="197">
        <v>3671.8285599999999</v>
      </c>
      <c r="E99" s="197"/>
      <c r="F99" s="197">
        <v>3671.8285599999999</v>
      </c>
      <c r="G99" s="197">
        <v>2289.0807399999999</v>
      </c>
    </row>
    <row r="100" spans="1:7" s="191" customFormat="1" x14ac:dyDescent="0.2">
      <c r="A100" s="199" t="s">
        <v>1434</v>
      </c>
      <c r="B100" s="199" t="s">
        <v>1433</v>
      </c>
      <c r="C100" s="198" t="s">
        <v>1432</v>
      </c>
      <c r="D100" s="197">
        <v>52.747</v>
      </c>
      <c r="E100" s="197"/>
      <c r="F100" s="197">
        <v>52.747</v>
      </c>
      <c r="G100" s="197">
        <v>89.31</v>
      </c>
    </row>
    <row r="101" spans="1:7" s="191" customFormat="1" x14ac:dyDescent="0.2">
      <c r="A101" s="195" t="s">
        <v>1431</v>
      </c>
      <c r="B101" s="195" t="s">
        <v>1430</v>
      </c>
      <c r="C101" s="194" t="s">
        <v>1429</v>
      </c>
      <c r="D101" s="193">
        <v>11570.148289999999</v>
      </c>
      <c r="E101" s="197"/>
      <c r="F101" s="197">
        <v>11570.148289999999</v>
      </c>
      <c r="G101" s="193">
        <v>10074.15634</v>
      </c>
    </row>
    <row r="102" spans="1:7" s="191" customFormat="1" ht="12.75" customHeight="1" x14ac:dyDescent="0.2">
      <c r="A102" s="220"/>
      <c r="B102" s="220"/>
      <c r="C102" s="220"/>
      <c r="E102" s="222"/>
      <c r="F102" s="221"/>
      <c r="G102" s="202"/>
    </row>
    <row r="103" spans="1:7" s="209" customFormat="1" ht="12.75" customHeight="1" x14ac:dyDescent="0.2">
      <c r="A103" s="220"/>
      <c r="B103" s="220"/>
      <c r="C103" s="220"/>
      <c r="D103" s="191"/>
      <c r="E103" s="219"/>
      <c r="F103" s="218"/>
      <c r="G103" s="202"/>
    </row>
    <row r="104" spans="1:7" s="209" customFormat="1" ht="12.75" customHeight="1" x14ac:dyDescent="0.2">
      <c r="A104" s="217"/>
      <c r="B104" s="216"/>
      <c r="C104" s="215"/>
      <c r="D104" s="214">
        <v>1</v>
      </c>
      <c r="E104" s="214">
        <v>2</v>
      </c>
      <c r="F104" s="211"/>
      <c r="G104" s="210"/>
    </row>
    <row r="105" spans="1:7" s="209" customFormat="1" ht="21" customHeight="1" x14ac:dyDescent="0.2">
      <c r="A105" s="1262" t="s">
        <v>1428</v>
      </c>
      <c r="B105" s="1263"/>
      <c r="C105" s="1266" t="s">
        <v>1427</v>
      </c>
      <c r="D105" s="1268" t="s">
        <v>1426</v>
      </c>
      <c r="E105" s="1269"/>
      <c r="F105" s="205"/>
      <c r="G105" s="204"/>
    </row>
    <row r="106" spans="1:7" s="209" customFormat="1" x14ac:dyDescent="0.2">
      <c r="A106" s="1264"/>
      <c r="B106" s="1265"/>
      <c r="C106" s="1267"/>
      <c r="D106" s="833" t="s">
        <v>1425</v>
      </c>
      <c r="E106" s="213" t="s">
        <v>1424</v>
      </c>
      <c r="F106" s="205"/>
      <c r="G106" s="204"/>
    </row>
    <row r="107" spans="1:7" s="209" customFormat="1" x14ac:dyDescent="0.2">
      <c r="A107" s="208"/>
      <c r="B107" s="208" t="s">
        <v>1423</v>
      </c>
      <c r="C107" s="207" t="s">
        <v>94</v>
      </c>
      <c r="D107" s="206">
        <v>51110205.403010003</v>
      </c>
      <c r="E107" s="206">
        <v>48605920.707910001</v>
      </c>
      <c r="F107" s="205"/>
      <c r="G107" s="204"/>
    </row>
    <row r="108" spans="1:7" s="150" customFormat="1" x14ac:dyDescent="0.2">
      <c r="A108" s="208" t="s">
        <v>1422</v>
      </c>
      <c r="B108" s="208" t="s">
        <v>1421</v>
      </c>
      <c r="C108" s="207" t="s">
        <v>94</v>
      </c>
      <c r="D108" s="206">
        <v>43824111.777260005</v>
      </c>
      <c r="E108" s="206">
        <v>42016242.966969997</v>
      </c>
      <c r="F108" s="203"/>
      <c r="G108" s="202"/>
    </row>
    <row r="109" spans="1:7" s="150" customFormat="1" x14ac:dyDescent="0.2">
      <c r="A109" s="208" t="s">
        <v>1420</v>
      </c>
      <c r="B109" s="208" t="s">
        <v>1419</v>
      </c>
      <c r="C109" s="207" t="s">
        <v>94</v>
      </c>
      <c r="D109" s="206">
        <v>37562167.811689995</v>
      </c>
      <c r="E109" s="206">
        <v>37282377.154830001</v>
      </c>
      <c r="F109" s="205"/>
      <c r="G109" s="204"/>
    </row>
    <row r="110" spans="1:7" s="150" customFormat="1" x14ac:dyDescent="0.2">
      <c r="A110" s="199" t="s">
        <v>1418</v>
      </c>
      <c r="B110" s="199" t="s">
        <v>1417</v>
      </c>
      <c r="C110" s="198" t="s">
        <v>1416</v>
      </c>
      <c r="D110" s="197">
        <v>30541559.224059999</v>
      </c>
      <c r="E110" s="197">
        <v>30315496.716739997</v>
      </c>
      <c r="F110" s="211"/>
      <c r="G110" s="210"/>
    </row>
    <row r="111" spans="1:7" s="150" customFormat="1" x14ac:dyDescent="0.2">
      <c r="A111" s="199" t="s">
        <v>1415</v>
      </c>
      <c r="B111" s="199" t="s">
        <v>1414</v>
      </c>
      <c r="C111" s="198" t="s">
        <v>1413</v>
      </c>
      <c r="D111" s="197">
        <v>8843967.0352299996</v>
      </c>
      <c r="E111" s="197">
        <v>8793544.9068999998</v>
      </c>
      <c r="F111" s="205"/>
      <c r="G111" s="202"/>
    </row>
    <row r="112" spans="1:7" s="150" customFormat="1" x14ac:dyDescent="0.2">
      <c r="A112" s="199" t="s">
        <v>1412</v>
      </c>
      <c r="B112" s="199" t="s">
        <v>1411</v>
      </c>
      <c r="C112" s="198" t="s">
        <v>1410</v>
      </c>
      <c r="D112" s="197"/>
      <c r="E112" s="197">
        <v>-1.3787700000000001</v>
      </c>
      <c r="F112" s="203"/>
      <c r="G112" s="204"/>
    </row>
    <row r="113" spans="1:7" s="150" customFormat="1" x14ac:dyDescent="0.2">
      <c r="A113" s="199" t="s">
        <v>1409</v>
      </c>
      <c r="B113" s="199" t="s">
        <v>1408</v>
      </c>
      <c r="C113" s="198" t="s">
        <v>1407</v>
      </c>
      <c r="D113" s="197">
        <v>-1834971.0834300001</v>
      </c>
      <c r="E113" s="197">
        <v>-1835001.5558600002</v>
      </c>
      <c r="F113" s="203"/>
      <c r="G113" s="202"/>
    </row>
    <row r="114" spans="1:7" s="209" customFormat="1" x14ac:dyDescent="0.2">
      <c r="A114" s="199" t="s">
        <v>1406</v>
      </c>
      <c r="B114" s="199" t="s">
        <v>1405</v>
      </c>
      <c r="C114" s="198" t="s">
        <v>1404</v>
      </c>
      <c r="D114" s="197">
        <v>2021.94</v>
      </c>
      <c r="E114" s="197">
        <v>2021.94</v>
      </c>
      <c r="F114" s="211"/>
      <c r="G114" s="210"/>
    </row>
    <row r="115" spans="1:7" s="150" customFormat="1" x14ac:dyDescent="0.2">
      <c r="A115" s="195" t="s">
        <v>1403</v>
      </c>
      <c r="B115" s="195" t="s">
        <v>1402</v>
      </c>
      <c r="C115" s="194" t="s">
        <v>1401</v>
      </c>
      <c r="D115" s="193">
        <v>9590.6958300000006</v>
      </c>
      <c r="E115" s="197">
        <v>6316.5258199999998</v>
      </c>
      <c r="F115" s="211"/>
      <c r="G115" s="210"/>
    </row>
    <row r="116" spans="1:7" s="209" customFormat="1" x14ac:dyDescent="0.2">
      <c r="A116" s="208" t="s">
        <v>1400</v>
      </c>
      <c r="B116" s="208" t="s">
        <v>1399</v>
      </c>
      <c r="C116" s="207" t="s">
        <v>94</v>
      </c>
      <c r="D116" s="206">
        <v>1397764.1550099999</v>
      </c>
      <c r="E116" s="206">
        <v>1055323.7993999999</v>
      </c>
      <c r="F116" s="203"/>
      <c r="G116" s="202"/>
    </row>
    <row r="117" spans="1:7" s="150" customFormat="1" x14ac:dyDescent="0.2">
      <c r="A117" s="199" t="s">
        <v>1398</v>
      </c>
      <c r="B117" s="199" t="s">
        <v>1397</v>
      </c>
      <c r="C117" s="198" t="s">
        <v>1396</v>
      </c>
      <c r="D117" s="197">
        <v>58447.424469999998</v>
      </c>
      <c r="E117" s="197">
        <v>60136.537219999998</v>
      </c>
      <c r="F117" s="211"/>
      <c r="G117" s="210"/>
    </row>
    <row r="118" spans="1:7" s="150" customFormat="1" x14ac:dyDescent="0.2">
      <c r="A118" s="199" t="s">
        <v>1395</v>
      </c>
      <c r="B118" s="199" t="s">
        <v>1394</v>
      </c>
      <c r="C118" s="198" t="s">
        <v>1393</v>
      </c>
      <c r="D118" s="197">
        <v>62143.026560000006</v>
      </c>
      <c r="E118" s="197">
        <v>41258.212780000002</v>
      </c>
      <c r="F118" s="203"/>
      <c r="G118" s="202"/>
    </row>
    <row r="119" spans="1:7" s="150" customFormat="1" x14ac:dyDescent="0.2">
      <c r="A119" s="199" t="s">
        <v>1392</v>
      </c>
      <c r="B119" s="199" t="s">
        <v>1391</v>
      </c>
      <c r="C119" s="198" t="s">
        <v>1390</v>
      </c>
      <c r="D119" s="197">
        <v>166761.50212000002</v>
      </c>
      <c r="E119" s="197">
        <v>202422.36772000001</v>
      </c>
      <c r="F119" s="203"/>
      <c r="G119" s="202"/>
    </row>
    <row r="120" spans="1:7" s="209" customFormat="1" x14ac:dyDescent="0.2">
      <c r="A120" s="199" t="s">
        <v>1389</v>
      </c>
      <c r="B120" s="199" t="s">
        <v>1388</v>
      </c>
      <c r="C120" s="198" t="s">
        <v>1387</v>
      </c>
      <c r="D120" s="197">
        <v>42035.291149999997</v>
      </c>
      <c r="E120" s="197">
        <v>45030.83193</v>
      </c>
      <c r="F120" s="203"/>
      <c r="G120" s="202"/>
    </row>
    <row r="121" spans="1:7" s="209" customFormat="1" x14ac:dyDescent="0.2">
      <c r="A121" s="199" t="s">
        <v>1386</v>
      </c>
      <c r="B121" s="200" t="s">
        <v>1385</v>
      </c>
      <c r="C121" s="198" t="s">
        <v>1384</v>
      </c>
      <c r="D121" s="197">
        <v>609009.35950000002</v>
      </c>
      <c r="E121" s="197">
        <v>554065.63337000005</v>
      </c>
      <c r="F121" s="203"/>
      <c r="G121" s="202"/>
    </row>
    <row r="122" spans="1:7" s="150" customFormat="1" x14ac:dyDescent="0.2">
      <c r="A122" s="195" t="s">
        <v>1383</v>
      </c>
      <c r="B122" s="195" t="s">
        <v>1382</v>
      </c>
      <c r="C122" s="212" t="s">
        <v>1381</v>
      </c>
      <c r="D122" s="197">
        <v>459367.55121000001</v>
      </c>
      <c r="E122" s="197">
        <v>152410.21638</v>
      </c>
      <c r="F122" s="203"/>
      <c r="G122" s="202"/>
    </row>
    <row r="123" spans="1:7" s="209" customFormat="1" x14ac:dyDescent="0.2">
      <c r="A123" s="208" t="s">
        <v>1380</v>
      </c>
      <c r="B123" s="208" t="s">
        <v>1379</v>
      </c>
      <c r="C123" s="207" t="s">
        <v>94</v>
      </c>
      <c r="D123" s="206">
        <v>4864179.8105600001</v>
      </c>
      <c r="E123" s="206">
        <v>3678542.0127400002</v>
      </c>
      <c r="F123" s="203"/>
      <c r="G123" s="202"/>
    </row>
    <row r="124" spans="1:7" s="150" customFormat="1" x14ac:dyDescent="0.2">
      <c r="A124" s="199" t="s">
        <v>1378</v>
      </c>
      <c r="B124" s="199" t="s">
        <v>1377</v>
      </c>
      <c r="C124" s="198" t="s">
        <v>94</v>
      </c>
      <c r="D124" s="197">
        <v>1167141.18603</v>
      </c>
      <c r="E124" s="197">
        <v>836786.50142999995</v>
      </c>
      <c r="F124" s="211"/>
      <c r="G124" s="210"/>
    </row>
    <row r="125" spans="1:7" s="150" customFormat="1" x14ac:dyDescent="0.2">
      <c r="A125" s="199" t="s">
        <v>1376</v>
      </c>
      <c r="B125" s="199" t="s">
        <v>1375</v>
      </c>
      <c r="C125" s="198" t="s">
        <v>1374</v>
      </c>
      <c r="D125" s="197"/>
      <c r="E125" s="197"/>
      <c r="F125" s="203"/>
      <c r="G125" s="202"/>
    </row>
    <row r="126" spans="1:7" s="150" customFormat="1" x14ac:dyDescent="0.2">
      <c r="A126" s="195" t="s">
        <v>1373</v>
      </c>
      <c r="B126" s="195" t="s">
        <v>1372</v>
      </c>
      <c r="C126" s="194" t="s">
        <v>1371</v>
      </c>
      <c r="D126" s="197">
        <v>3697038.6245300001</v>
      </c>
      <c r="E126" s="197">
        <v>2841755.51131</v>
      </c>
      <c r="F126" s="203"/>
      <c r="G126" s="202"/>
    </row>
    <row r="127" spans="1:7" s="150" customFormat="1" x14ac:dyDescent="0.2">
      <c r="A127" s="208" t="s">
        <v>1370</v>
      </c>
      <c r="B127" s="208" t="s">
        <v>1369</v>
      </c>
      <c r="C127" s="207" t="s">
        <v>94</v>
      </c>
      <c r="D127" s="206">
        <v>7286093.6257499997</v>
      </c>
      <c r="E127" s="206">
        <v>6589677.7409399999</v>
      </c>
      <c r="F127" s="205"/>
      <c r="G127" s="204"/>
    </row>
    <row r="128" spans="1:7" s="150" customFormat="1" x14ac:dyDescent="0.2">
      <c r="A128" s="208" t="s">
        <v>1368</v>
      </c>
      <c r="B128" s="208" t="s">
        <v>1366</v>
      </c>
      <c r="C128" s="207" t="s">
        <v>94</v>
      </c>
      <c r="D128" s="206">
        <v>3270</v>
      </c>
      <c r="E128" s="206">
        <v>14690.8</v>
      </c>
      <c r="F128" s="205"/>
      <c r="G128" s="204"/>
    </row>
    <row r="129" spans="1:7" s="150" customFormat="1" x14ac:dyDescent="0.2">
      <c r="A129" s="199" t="s">
        <v>1367</v>
      </c>
      <c r="B129" s="199" t="s">
        <v>1366</v>
      </c>
      <c r="C129" s="198" t="s">
        <v>1365</v>
      </c>
      <c r="D129" s="197">
        <v>3270</v>
      </c>
      <c r="E129" s="197">
        <v>14690.8</v>
      </c>
      <c r="F129" s="203"/>
      <c r="G129" s="202"/>
    </row>
    <row r="130" spans="1:7" s="150" customFormat="1" x14ac:dyDescent="0.2">
      <c r="A130" s="208" t="s">
        <v>1364</v>
      </c>
      <c r="B130" s="208" t="s">
        <v>1363</v>
      </c>
      <c r="C130" s="207" t="s">
        <v>94</v>
      </c>
      <c r="D130" s="206">
        <v>3950825.8941500001</v>
      </c>
      <c r="E130" s="206">
        <v>3025513.99027</v>
      </c>
      <c r="F130" s="205"/>
      <c r="G130" s="204"/>
    </row>
    <row r="131" spans="1:7" s="150" customFormat="1" x14ac:dyDescent="0.2">
      <c r="A131" s="199" t="s">
        <v>1362</v>
      </c>
      <c r="B131" s="199" t="s">
        <v>1361</v>
      </c>
      <c r="C131" s="198" t="s">
        <v>1360</v>
      </c>
      <c r="D131" s="197">
        <v>2053493.3189900001</v>
      </c>
      <c r="E131" s="197">
        <v>2141946.5359999998</v>
      </c>
      <c r="F131" s="205"/>
      <c r="G131" s="204"/>
    </row>
    <row r="132" spans="1:7" s="150" customFormat="1" x14ac:dyDescent="0.2">
      <c r="A132" s="199" t="s">
        <v>1359</v>
      </c>
      <c r="B132" s="199" t="s">
        <v>1358</v>
      </c>
      <c r="C132" s="198" t="s">
        <v>1357</v>
      </c>
      <c r="D132" s="197">
        <v>41159.782850000003</v>
      </c>
      <c r="E132" s="197">
        <v>500</v>
      </c>
      <c r="F132" s="205"/>
      <c r="G132" s="204"/>
    </row>
    <row r="133" spans="1:7" s="209" customFormat="1" x14ac:dyDescent="0.2">
      <c r="A133" s="199" t="s">
        <v>1356</v>
      </c>
      <c r="B133" s="199" t="s">
        <v>1355</v>
      </c>
      <c r="C133" s="198" t="s">
        <v>1354</v>
      </c>
      <c r="D133" s="197"/>
      <c r="E133" s="197"/>
      <c r="F133" s="205"/>
      <c r="G133" s="204"/>
    </row>
    <row r="134" spans="1:7" s="150" customFormat="1" x14ac:dyDescent="0.2">
      <c r="A134" s="199" t="s">
        <v>1353</v>
      </c>
      <c r="B134" s="199" t="s">
        <v>1352</v>
      </c>
      <c r="C134" s="198" t="s">
        <v>1351</v>
      </c>
      <c r="D134" s="197">
        <v>33291.368999999999</v>
      </c>
      <c r="E134" s="197">
        <v>26772.822210000002</v>
      </c>
      <c r="F134" s="205"/>
      <c r="G134" s="204"/>
    </row>
    <row r="135" spans="1:7" s="150" customFormat="1" x14ac:dyDescent="0.2">
      <c r="A135" s="199" t="s">
        <v>1350</v>
      </c>
      <c r="B135" s="199" t="s">
        <v>1349</v>
      </c>
      <c r="C135" s="198" t="s">
        <v>1348</v>
      </c>
      <c r="D135" s="197"/>
      <c r="E135" s="197"/>
      <c r="F135" s="203"/>
      <c r="G135" s="202"/>
    </row>
    <row r="136" spans="1:7" s="150" customFormat="1" x14ac:dyDescent="0.2">
      <c r="A136" s="199" t="s">
        <v>1347</v>
      </c>
      <c r="B136" s="199" t="s">
        <v>1346</v>
      </c>
      <c r="C136" s="198" t="s">
        <v>1345</v>
      </c>
      <c r="D136" s="197"/>
      <c r="E136" s="197"/>
      <c r="F136" s="205"/>
      <c r="G136" s="204"/>
    </row>
    <row r="137" spans="1:7" s="150" customFormat="1" x14ac:dyDescent="0.2">
      <c r="A137" s="199" t="s">
        <v>1344</v>
      </c>
      <c r="B137" s="199" t="s">
        <v>1343</v>
      </c>
      <c r="C137" s="198" t="s">
        <v>1342</v>
      </c>
      <c r="D137" s="197">
        <v>301858.34541999997</v>
      </c>
      <c r="E137" s="197">
        <v>337137.19467999996</v>
      </c>
      <c r="F137" s="203"/>
      <c r="G137" s="202"/>
    </row>
    <row r="138" spans="1:7" s="150" customFormat="1" x14ac:dyDescent="0.2">
      <c r="A138" s="199" t="s">
        <v>1341</v>
      </c>
      <c r="B138" s="199" t="s">
        <v>1340</v>
      </c>
      <c r="C138" s="198" t="s">
        <v>1339</v>
      </c>
      <c r="D138" s="197">
        <v>1521023.0778899998</v>
      </c>
      <c r="E138" s="197">
        <v>519157.43738000002</v>
      </c>
      <c r="F138" s="205"/>
      <c r="G138" s="204"/>
    </row>
    <row r="139" spans="1:7" s="150" customFormat="1" x14ac:dyDescent="0.2">
      <c r="A139" s="208" t="s">
        <v>1338</v>
      </c>
      <c r="B139" s="208" t="s">
        <v>1337</v>
      </c>
      <c r="C139" s="207" t="s">
        <v>94</v>
      </c>
      <c r="D139" s="206">
        <v>3331997.7315999996</v>
      </c>
      <c r="E139" s="206">
        <v>3549472.9506700002</v>
      </c>
      <c r="F139" s="205"/>
      <c r="G139" s="204"/>
    </row>
    <row r="140" spans="1:7" s="150" customFormat="1" x14ac:dyDescent="0.2">
      <c r="A140" s="199" t="s">
        <v>1336</v>
      </c>
      <c r="B140" s="199" t="s">
        <v>1335</v>
      </c>
      <c r="C140" s="198" t="s">
        <v>1334</v>
      </c>
      <c r="D140" s="197">
        <v>85929.543999999994</v>
      </c>
      <c r="E140" s="197">
        <v>119200</v>
      </c>
      <c r="F140" s="203"/>
      <c r="G140" s="202"/>
    </row>
    <row r="141" spans="1:7" s="150" customFormat="1" x14ac:dyDescent="0.2">
      <c r="A141" s="199" t="s">
        <v>1333</v>
      </c>
      <c r="B141" s="199" t="s">
        <v>1332</v>
      </c>
      <c r="C141" s="198" t="s">
        <v>1331</v>
      </c>
      <c r="D141" s="197"/>
      <c r="E141" s="197"/>
      <c r="F141" s="203"/>
      <c r="G141" s="202"/>
    </row>
    <row r="142" spans="1:7" s="150" customFormat="1" x14ac:dyDescent="0.2">
      <c r="A142" s="199" t="s">
        <v>1330</v>
      </c>
      <c r="B142" s="199" t="s">
        <v>1329</v>
      </c>
      <c r="C142" s="198" t="s">
        <v>1328</v>
      </c>
      <c r="D142" s="197"/>
      <c r="E142" s="197"/>
      <c r="F142" s="205"/>
      <c r="G142" s="204"/>
    </row>
    <row r="143" spans="1:7" s="150" customFormat="1" x14ac:dyDescent="0.2">
      <c r="A143" s="199" t="s">
        <v>1327</v>
      </c>
      <c r="B143" s="199" t="s">
        <v>1326</v>
      </c>
      <c r="C143" s="198" t="s">
        <v>1325</v>
      </c>
      <c r="D143" s="197"/>
      <c r="E143" s="197"/>
      <c r="F143" s="203"/>
      <c r="G143" s="202"/>
    </row>
    <row r="144" spans="1:7" s="150" customFormat="1" x14ac:dyDescent="0.2">
      <c r="A144" s="199" t="s">
        <v>1324</v>
      </c>
      <c r="B144" s="199" t="s">
        <v>1323</v>
      </c>
      <c r="C144" s="198" t="s">
        <v>1322</v>
      </c>
      <c r="D144" s="197">
        <v>717641.61037999997</v>
      </c>
      <c r="E144" s="197">
        <v>612737.96301999991</v>
      </c>
      <c r="F144" s="205"/>
      <c r="G144" s="204"/>
    </row>
    <row r="145" spans="1:7" s="150" customFormat="1" x14ac:dyDescent="0.2">
      <c r="A145" s="199" t="s">
        <v>1321</v>
      </c>
      <c r="B145" s="199" t="s">
        <v>1320</v>
      </c>
      <c r="C145" s="198" t="s">
        <v>1319</v>
      </c>
      <c r="D145" s="197"/>
      <c r="E145" s="197"/>
      <c r="F145" s="203"/>
      <c r="G145" s="202"/>
    </row>
    <row r="146" spans="1:7" s="150" customFormat="1" x14ac:dyDescent="0.2">
      <c r="A146" s="199" t="s">
        <v>1318</v>
      </c>
      <c r="B146" s="199" t="s">
        <v>1317</v>
      </c>
      <c r="C146" s="198" t="s">
        <v>1316</v>
      </c>
      <c r="D146" s="197">
        <v>68913.666789999988</v>
      </c>
      <c r="E146" s="197">
        <v>65974.888869999995</v>
      </c>
    </row>
    <row r="147" spans="1:7" s="150" customFormat="1" ht="12.75" customHeight="1" x14ac:dyDescent="0.2">
      <c r="A147" s="199" t="s">
        <v>1315</v>
      </c>
      <c r="B147" s="199" t="s">
        <v>1314</v>
      </c>
      <c r="C147" s="198" t="s">
        <v>1313</v>
      </c>
      <c r="D147" s="197"/>
      <c r="E147" s="197"/>
    </row>
    <row r="148" spans="1:7" s="150" customFormat="1" x14ac:dyDescent="0.2">
      <c r="A148" s="199" t="s">
        <v>1312</v>
      </c>
      <c r="B148" s="199" t="s">
        <v>1311</v>
      </c>
      <c r="C148" s="198" t="s">
        <v>1310</v>
      </c>
      <c r="D148" s="197">
        <v>800</v>
      </c>
      <c r="E148" s="197"/>
    </row>
    <row r="149" spans="1:7" s="150" customFormat="1" ht="12.75" customHeight="1" x14ac:dyDescent="0.2">
      <c r="A149" s="199" t="s">
        <v>1309</v>
      </c>
      <c r="B149" s="199" t="s">
        <v>1308</v>
      </c>
      <c r="C149" s="198" t="s">
        <v>1307</v>
      </c>
      <c r="D149" s="197">
        <v>424672.35</v>
      </c>
      <c r="E149" s="197">
        <v>367125.77849999996</v>
      </c>
    </row>
    <row r="150" spans="1:7" s="150" customFormat="1" ht="12.75" customHeight="1" x14ac:dyDescent="0.2">
      <c r="A150" s="199" t="s">
        <v>1306</v>
      </c>
      <c r="B150" s="199" t="s">
        <v>1305</v>
      </c>
      <c r="C150" s="198" t="s">
        <v>1304</v>
      </c>
      <c r="D150" s="197">
        <v>57895.788869999997</v>
      </c>
      <c r="E150" s="197">
        <v>56861.958159999995</v>
      </c>
    </row>
    <row r="151" spans="1:7" s="150" customFormat="1" ht="12.75" customHeight="1" x14ac:dyDescent="0.2">
      <c r="A151" s="199" t="s">
        <v>1303</v>
      </c>
      <c r="B151" s="199" t="s">
        <v>1302</v>
      </c>
      <c r="C151" s="198" t="s">
        <v>1301</v>
      </c>
      <c r="D151" s="197">
        <v>195913.03834999999</v>
      </c>
      <c r="E151" s="197">
        <v>171233.3138</v>
      </c>
    </row>
    <row r="152" spans="1:7" s="150" customFormat="1" ht="12.75" customHeight="1" x14ac:dyDescent="0.2">
      <c r="A152" s="199" t="s">
        <v>1300</v>
      </c>
      <c r="B152" s="199" t="s">
        <v>1299</v>
      </c>
      <c r="C152" s="198" t="s">
        <v>1298</v>
      </c>
      <c r="D152" s="197">
        <v>86323.178</v>
      </c>
      <c r="E152" s="197">
        <v>74920.627999999997</v>
      </c>
    </row>
    <row r="153" spans="1:7" s="150" customFormat="1" ht="12.75" customHeight="1" x14ac:dyDescent="0.2">
      <c r="A153" s="199" t="s">
        <v>1297</v>
      </c>
      <c r="B153" s="199" t="s">
        <v>1296</v>
      </c>
      <c r="C153" s="198" t="s">
        <v>1295</v>
      </c>
      <c r="D153" s="197"/>
      <c r="E153" s="197"/>
    </row>
    <row r="154" spans="1:7" s="150" customFormat="1" ht="12.75" customHeight="1" x14ac:dyDescent="0.2">
      <c r="A154" s="199" t="s">
        <v>1294</v>
      </c>
      <c r="B154" s="199" t="s">
        <v>1293</v>
      </c>
      <c r="C154" s="198" t="s">
        <v>1292</v>
      </c>
      <c r="D154" s="197">
        <v>178.57499999999999</v>
      </c>
      <c r="E154" s="197">
        <v>648.79100000000005</v>
      </c>
    </row>
    <row r="155" spans="1:7" s="150" customFormat="1" ht="12.75" customHeight="1" x14ac:dyDescent="0.2">
      <c r="A155" s="199" t="s">
        <v>1291</v>
      </c>
      <c r="B155" s="199" t="s">
        <v>1290</v>
      </c>
      <c r="C155" s="198" t="s">
        <v>1289</v>
      </c>
      <c r="D155" s="197">
        <v>82404.682000000001</v>
      </c>
      <c r="E155" s="197">
        <v>66628.957999999999</v>
      </c>
    </row>
    <row r="156" spans="1:7" s="150" customFormat="1" ht="12.75" customHeight="1" x14ac:dyDescent="0.2">
      <c r="A156" s="199" t="s">
        <v>1288</v>
      </c>
      <c r="B156" s="199" t="s">
        <v>162</v>
      </c>
      <c r="C156" s="198" t="s">
        <v>1287</v>
      </c>
      <c r="D156" s="197">
        <v>12848.01663</v>
      </c>
      <c r="E156" s="197">
        <v>17232.788850000001</v>
      </c>
    </row>
    <row r="157" spans="1:7" s="150" customFormat="1" ht="12.75" customHeight="1" x14ac:dyDescent="0.2">
      <c r="A157" s="199" t="s">
        <v>1286</v>
      </c>
      <c r="B157" s="199" t="s">
        <v>1285</v>
      </c>
      <c r="C157" s="198" t="s">
        <v>1284</v>
      </c>
      <c r="D157" s="197">
        <v>37503.873719999996</v>
      </c>
      <c r="E157" s="197">
        <v>100991.66</v>
      </c>
    </row>
    <row r="158" spans="1:7" s="150" customFormat="1" ht="12.75" customHeight="1" x14ac:dyDescent="0.2">
      <c r="A158" s="199" t="s">
        <v>1283</v>
      </c>
      <c r="B158" s="199" t="s">
        <v>1282</v>
      </c>
      <c r="C158" s="198" t="s">
        <v>1281</v>
      </c>
      <c r="D158" s="197">
        <v>9817.6121999999996</v>
      </c>
      <c r="E158" s="197">
        <v>9894.3550000000014</v>
      </c>
    </row>
    <row r="159" spans="1:7" s="150" customFormat="1" ht="12.75" customHeight="1" x14ac:dyDescent="0.2">
      <c r="A159" s="199" t="s">
        <v>1280</v>
      </c>
      <c r="B159" s="199" t="s">
        <v>1279</v>
      </c>
      <c r="C159" s="198" t="s">
        <v>1278</v>
      </c>
      <c r="D159" s="197">
        <v>19275.078580000001</v>
      </c>
      <c r="E159" s="197">
        <v>19246.349869999998</v>
      </c>
    </row>
    <row r="160" spans="1:7" s="150" customFormat="1" ht="12.75" customHeight="1" x14ac:dyDescent="0.2">
      <c r="A160" s="199" t="s">
        <v>1277</v>
      </c>
      <c r="B160" s="199" t="s">
        <v>1276</v>
      </c>
      <c r="C160" s="198" t="s">
        <v>1275</v>
      </c>
      <c r="D160" s="197"/>
      <c r="E160" s="197"/>
    </row>
    <row r="161" spans="1:7" s="150" customFormat="1" ht="12.75" customHeight="1" x14ac:dyDescent="0.2">
      <c r="A161" s="199" t="s">
        <v>1274</v>
      </c>
      <c r="B161" s="199" t="s">
        <v>1273</v>
      </c>
      <c r="C161" s="198" t="s">
        <v>1272</v>
      </c>
      <c r="D161" s="197"/>
      <c r="E161" s="197">
        <v>750</v>
      </c>
    </row>
    <row r="162" spans="1:7" s="150" customFormat="1" ht="12.75" customHeight="1" x14ac:dyDescent="0.2">
      <c r="A162" s="199" t="s">
        <v>1271</v>
      </c>
      <c r="B162" s="199" t="s">
        <v>1270</v>
      </c>
      <c r="C162" s="198" t="s">
        <v>1269</v>
      </c>
      <c r="D162" s="197"/>
      <c r="E162" s="197"/>
    </row>
    <row r="163" spans="1:7" s="150" customFormat="1" ht="12.75" customHeight="1" x14ac:dyDescent="0.2">
      <c r="A163" s="199" t="s">
        <v>1268</v>
      </c>
      <c r="B163" s="199" t="s">
        <v>1267</v>
      </c>
      <c r="C163" s="198" t="s">
        <v>1266</v>
      </c>
      <c r="D163" s="197"/>
      <c r="E163" s="197"/>
    </row>
    <row r="164" spans="1:7" s="191" customFormat="1" ht="12.75" customHeight="1" x14ac:dyDescent="0.2">
      <c r="A164" s="199" t="s">
        <v>1265</v>
      </c>
      <c r="B164" s="199" t="s">
        <v>1264</v>
      </c>
      <c r="C164" s="198" t="s">
        <v>1263</v>
      </c>
      <c r="D164" s="197"/>
      <c r="E164" s="197">
        <v>17258</v>
      </c>
      <c r="F164" s="150"/>
      <c r="G164" s="150"/>
    </row>
    <row r="165" spans="1:7" s="191" customFormat="1" ht="12.75" customHeight="1" x14ac:dyDescent="0.2">
      <c r="A165" s="199" t="s">
        <v>1262</v>
      </c>
      <c r="B165" s="199" t="s">
        <v>1261</v>
      </c>
      <c r="C165" s="198" t="s">
        <v>1260</v>
      </c>
      <c r="D165" s="197">
        <v>93634.236639999988</v>
      </c>
      <c r="E165" s="197">
        <v>35805.950839999998</v>
      </c>
      <c r="F165" s="150"/>
      <c r="G165" s="150"/>
    </row>
    <row r="166" spans="1:7" s="191" customFormat="1" ht="12.75" customHeight="1" x14ac:dyDescent="0.2">
      <c r="A166" s="199" t="s">
        <v>1259</v>
      </c>
      <c r="B166" s="200" t="s">
        <v>1258</v>
      </c>
      <c r="C166" s="201" t="s">
        <v>1257</v>
      </c>
      <c r="D166" s="197">
        <v>14894.596649999999</v>
      </c>
      <c r="E166" s="197">
        <v>8670.6809200000007</v>
      </c>
    </row>
    <row r="167" spans="1:7" s="191" customFormat="1" ht="12.75" customHeight="1" x14ac:dyDescent="0.2">
      <c r="A167" s="200" t="s">
        <v>1256</v>
      </c>
      <c r="B167" s="199" t="s">
        <v>1255</v>
      </c>
      <c r="C167" s="198" t="s">
        <v>1254</v>
      </c>
      <c r="D167" s="197">
        <v>19463.205819999999</v>
      </c>
      <c r="E167" s="197">
        <v>25424.055680000001</v>
      </c>
    </row>
    <row r="168" spans="1:7" s="191" customFormat="1" ht="12.75" customHeight="1" x14ac:dyDescent="0.2">
      <c r="A168" s="200" t="s">
        <v>1253</v>
      </c>
      <c r="B168" s="199" t="s">
        <v>1252</v>
      </c>
      <c r="C168" s="198" t="s">
        <v>1251</v>
      </c>
      <c r="D168" s="197">
        <v>40675.497810000001</v>
      </c>
      <c r="E168" s="197">
        <v>34620.713560000004</v>
      </c>
    </row>
    <row r="169" spans="1:7" s="191" customFormat="1" ht="12.75" customHeight="1" x14ac:dyDescent="0.2">
      <c r="A169" s="200" t="s">
        <v>1250</v>
      </c>
      <c r="B169" s="199" t="s">
        <v>1249</v>
      </c>
      <c r="C169" s="198" t="s">
        <v>1248</v>
      </c>
      <c r="D169" s="197">
        <v>1210917.2443399997</v>
      </c>
      <c r="E169" s="197">
        <v>1636092.6657099999</v>
      </c>
    </row>
    <row r="170" spans="1:7" s="191" customFormat="1" ht="12.75" customHeight="1" x14ac:dyDescent="0.2">
      <c r="A170" s="196" t="s">
        <v>1247</v>
      </c>
      <c r="B170" s="195" t="s">
        <v>1246</v>
      </c>
      <c r="C170" s="194" t="s">
        <v>1245</v>
      </c>
      <c r="D170" s="193">
        <v>152295.93581999998</v>
      </c>
      <c r="E170" s="193">
        <v>108153.45088999999</v>
      </c>
    </row>
    <row r="171" spans="1:7" s="191" customFormat="1" x14ac:dyDescent="0.2">
      <c r="D171" s="192"/>
      <c r="E171" s="192"/>
      <c r="F171" s="192"/>
      <c r="G171" s="192"/>
    </row>
    <row r="172" spans="1:7" s="191" customFormat="1" x14ac:dyDescent="0.2">
      <c r="D172" s="192"/>
      <c r="E172" s="192"/>
      <c r="F172" s="192"/>
      <c r="G172" s="192"/>
    </row>
    <row r="173" spans="1:7" s="191" customFormat="1" x14ac:dyDescent="0.2">
      <c r="D173" s="192"/>
      <c r="E173" s="192"/>
      <c r="F173" s="192"/>
      <c r="G173" s="192"/>
    </row>
    <row r="174" spans="1:7" s="191" customFormat="1" x14ac:dyDescent="0.2">
      <c r="D174" s="192"/>
      <c r="E174" s="192"/>
      <c r="F174" s="192"/>
      <c r="G174" s="192"/>
    </row>
    <row r="175" spans="1:7" s="191" customFormat="1" x14ac:dyDescent="0.2">
      <c r="D175" s="192"/>
      <c r="E175" s="192"/>
      <c r="F175" s="192"/>
      <c r="G175" s="192"/>
    </row>
    <row r="176" spans="1:7" s="191" customFormat="1" x14ac:dyDescent="0.2">
      <c r="D176" s="192"/>
      <c r="E176" s="192"/>
      <c r="F176" s="192"/>
      <c r="G176" s="192"/>
    </row>
    <row r="177" spans="4:7" s="191" customFormat="1" x14ac:dyDescent="0.2">
      <c r="D177" s="192"/>
      <c r="E177" s="192"/>
      <c r="F177" s="192"/>
      <c r="G177" s="192"/>
    </row>
    <row r="178" spans="4:7" s="191" customFormat="1" x14ac:dyDescent="0.2">
      <c r="D178" s="192"/>
      <c r="E178" s="192"/>
      <c r="F178" s="192"/>
      <c r="G178" s="192"/>
    </row>
    <row r="179" spans="4:7" s="191" customFormat="1" x14ac:dyDescent="0.2">
      <c r="D179" s="192"/>
      <c r="E179" s="192"/>
      <c r="F179" s="192"/>
      <c r="G179" s="192"/>
    </row>
    <row r="180" spans="4:7" s="191" customFormat="1" x14ac:dyDescent="0.2">
      <c r="D180" s="192"/>
      <c r="E180" s="192"/>
      <c r="F180" s="192"/>
      <c r="G180" s="192"/>
    </row>
    <row r="181" spans="4:7" s="191" customFormat="1" x14ac:dyDescent="0.2">
      <c r="D181" s="192"/>
      <c r="E181" s="192"/>
      <c r="F181" s="192"/>
      <c r="G181" s="192"/>
    </row>
    <row r="182" spans="4:7" s="191" customFormat="1" x14ac:dyDescent="0.2">
      <c r="D182" s="192"/>
      <c r="E182" s="192"/>
      <c r="F182" s="192"/>
      <c r="G182" s="192"/>
    </row>
    <row r="183" spans="4:7" s="191" customFormat="1" x14ac:dyDescent="0.2">
      <c r="D183" s="192"/>
      <c r="E183" s="192"/>
      <c r="F183" s="192"/>
      <c r="G183" s="192"/>
    </row>
    <row r="184" spans="4:7" s="191" customFormat="1" x14ac:dyDescent="0.2">
      <c r="D184" s="192"/>
      <c r="E184" s="192"/>
      <c r="F184" s="192"/>
      <c r="G184" s="192"/>
    </row>
    <row r="185" spans="4:7" s="191" customFormat="1" x14ac:dyDescent="0.2">
      <c r="D185" s="192"/>
      <c r="E185" s="192"/>
      <c r="F185" s="192"/>
      <c r="G185" s="192"/>
    </row>
    <row r="186" spans="4:7" s="191" customFormat="1" x14ac:dyDescent="0.2">
      <c r="D186" s="192"/>
      <c r="E186" s="192"/>
      <c r="F186" s="192"/>
      <c r="G186" s="192"/>
    </row>
    <row r="187" spans="4:7" s="191" customFormat="1" x14ac:dyDescent="0.2">
      <c r="D187" s="192"/>
      <c r="E187" s="192"/>
      <c r="F187" s="192"/>
      <c r="G187" s="192"/>
    </row>
    <row r="188" spans="4:7" s="191" customFormat="1" x14ac:dyDescent="0.2">
      <c r="D188" s="192"/>
      <c r="E188" s="192"/>
      <c r="F188" s="192"/>
      <c r="G188" s="192"/>
    </row>
    <row r="189" spans="4:7" s="191" customFormat="1" x14ac:dyDescent="0.2">
      <c r="D189" s="192"/>
      <c r="E189" s="192"/>
      <c r="F189" s="192"/>
      <c r="G189" s="192"/>
    </row>
    <row r="190" spans="4:7" s="191" customFormat="1" x14ac:dyDescent="0.2">
      <c r="D190" s="192"/>
      <c r="E190" s="192"/>
      <c r="F190" s="192"/>
      <c r="G190" s="192"/>
    </row>
    <row r="191" spans="4:7" s="191" customFormat="1" x14ac:dyDescent="0.2">
      <c r="D191" s="192"/>
      <c r="E191" s="192"/>
      <c r="F191" s="192"/>
      <c r="G191" s="192"/>
    </row>
    <row r="192" spans="4:7" s="191" customFormat="1" x14ac:dyDescent="0.2">
      <c r="D192" s="192"/>
      <c r="E192" s="192"/>
      <c r="F192" s="192"/>
      <c r="G192" s="192"/>
    </row>
    <row r="193" spans="4:7" s="191" customFormat="1" x14ac:dyDescent="0.2">
      <c r="D193" s="192"/>
      <c r="E193" s="192"/>
      <c r="F193" s="192"/>
      <c r="G193" s="192"/>
    </row>
    <row r="194" spans="4:7" s="191" customFormat="1" x14ac:dyDescent="0.2">
      <c r="D194" s="192"/>
      <c r="E194" s="192"/>
      <c r="F194" s="192"/>
      <c r="G194" s="192"/>
    </row>
    <row r="195" spans="4:7" s="191" customFormat="1" x14ac:dyDescent="0.2">
      <c r="D195" s="192"/>
      <c r="E195" s="192"/>
      <c r="F195" s="192"/>
      <c r="G195" s="192"/>
    </row>
    <row r="196" spans="4:7" s="191" customFormat="1" x14ac:dyDescent="0.2">
      <c r="D196" s="192"/>
      <c r="E196" s="192"/>
      <c r="F196" s="192"/>
      <c r="G196" s="192"/>
    </row>
    <row r="197" spans="4:7" s="191" customFormat="1" x14ac:dyDescent="0.2">
      <c r="D197" s="192"/>
      <c r="E197" s="192"/>
      <c r="F197" s="192"/>
      <c r="G197" s="192"/>
    </row>
    <row r="198" spans="4:7" s="191" customFormat="1" x14ac:dyDescent="0.2">
      <c r="D198" s="192"/>
      <c r="E198" s="192"/>
      <c r="F198" s="192"/>
      <c r="G198" s="192"/>
    </row>
    <row r="199" spans="4:7" s="191" customFormat="1" x14ac:dyDescent="0.2">
      <c r="D199" s="192"/>
      <c r="E199" s="192"/>
      <c r="F199" s="192"/>
      <c r="G199" s="192"/>
    </row>
    <row r="200" spans="4:7" s="191" customFormat="1" x14ac:dyDescent="0.2">
      <c r="D200" s="192"/>
      <c r="E200" s="192"/>
      <c r="F200" s="192"/>
      <c r="G200" s="192"/>
    </row>
    <row r="201" spans="4:7" s="191" customFormat="1" x14ac:dyDescent="0.2">
      <c r="D201" s="192"/>
      <c r="E201" s="192"/>
      <c r="F201" s="192"/>
      <c r="G201" s="192"/>
    </row>
    <row r="202" spans="4:7" s="191" customFormat="1" x14ac:dyDescent="0.2">
      <c r="D202" s="192"/>
      <c r="E202" s="192"/>
      <c r="F202" s="192"/>
      <c r="G202" s="192"/>
    </row>
    <row r="203" spans="4:7" s="191" customFormat="1" x14ac:dyDescent="0.2">
      <c r="D203" s="192"/>
      <c r="E203" s="192"/>
      <c r="F203" s="192"/>
      <c r="G203" s="192"/>
    </row>
    <row r="204" spans="4:7" s="191" customFormat="1" x14ac:dyDescent="0.2">
      <c r="D204" s="192"/>
      <c r="E204" s="192"/>
      <c r="F204" s="192"/>
      <c r="G204" s="192"/>
    </row>
    <row r="205" spans="4:7" s="191" customFormat="1" x14ac:dyDescent="0.2">
      <c r="D205" s="192"/>
      <c r="E205" s="192"/>
      <c r="F205" s="192"/>
      <c r="G205" s="192"/>
    </row>
    <row r="206" spans="4:7" s="191" customFormat="1" x14ac:dyDescent="0.2">
      <c r="D206" s="192"/>
      <c r="E206" s="192"/>
      <c r="F206" s="192"/>
      <c r="G206" s="192"/>
    </row>
    <row r="207" spans="4:7" s="191" customFormat="1" x14ac:dyDescent="0.2">
      <c r="D207" s="192"/>
      <c r="E207" s="192"/>
      <c r="F207" s="192"/>
      <c r="G207" s="192"/>
    </row>
    <row r="208" spans="4:7" s="191" customFormat="1" x14ac:dyDescent="0.2">
      <c r="D208" s="192"/>
      <c r="E208" s="192"/>
      <c r="F208" s="192"/>
      <c r="G208" s="192"/>
    </row>
    <row r="209" spans="4:7" s="191" customFormat="1" x14ac:dyDescent="0.2">
      <c r="D209" s="192"/>
      <c r="E209" s="192"/>
      <c r="F209" s="192"/>
      <c r="G209" s="192"/>
    </row>
    <row r="210" spans="4:7" s="191" customFormat="1" x14ac:dyDescent="0.2">
      <c r="D210" s="192"/>
      <c r="E210" s="192"/>
      <c r="F210" s="192"/>
      <c r="G210" s="192"/>
    </row>
    <row r="211" spans="4:7" s="191" customFormat="1" x14ac:dyDescent="0.2">
      <c r="D211" s="192"/>
      <c r="E211" s="192"/>
      <c r="F211" s="192"/>
      <c r="G211" s="192"/>
    </row>
    <row r="212" spans="4:7" s="191" customFormat="1" x14ac:dyDescent="0.2">
      <c r="D212" s="192"/>
      <c r="E212" s="192"/>
      <c r="F212" s="192"/>
      <c r="G212" s="192"/>
    </row>
    <row r="213" spans="4:7" s="191" customFormat="1" x14ac:dyDescent="0.2">
      <c r="D213" s="192"/>
      <c r="E213" s="192"/>
      <c r="F213" s="192"/>
      <c r="G213" s="192"/>
    </row>
    <row r="214" spans="4:7" s="191" customFormat="1" x14ac:dyDescent="0.2">
      <c r="D214" s="192"/>
      <c r="E214" s="192"/>
      <c r="F214" s="192"/>
      <c r="G214" s="192"/>
    </row>
    <row r="215" spans="4:7" s="191" customFormat="1" x14ac:dyDescent="0.2">
      <c r="D215" s="190"/>
      <c r="E215" s="190"/>
      <c r="F215" s="190"/>
      <c r="G215" s="190"/>
    </row>
    <row r="216" spans="4:7" s="191" customFormat="1" x14ac:dyDescent="0.2">
      <c r="D216" s="190"/>
      <c r="E216" s="190"/>
      <c r="F216" s="190"/>
      <c r="G216" s="190"/>
    </row>
    <row r="217" spans="4:7" s="191" customFormat="1" x14ac:dyDescent="0.2">
      <c r="D217" s="190"/>
      <c r="E217" s="190"/>
      <c r="F217" s="190"/>
      <c r="G217" s="190"/>
    </row>
    <row r="218" spans="4:7" s="191" customFormat="1" x14ac:dyDescent="0.2">
      <c r="D218" s="190"/>
      <c r="E218" s="190"/>
      <c r="F218" s="190"/>
      <c r="G218" s="190"/>
    </row>
    <row r="219" spans="4:7" s="191" customFormat="1" x14ac:dyDescent="0.2">
      <c r="D219" s="190"/>
      <c r="E219" s="190"/>
      <c r="F219" s="190"/>
      <c r="G219" s="190"/>
    </row>
    <row r="220" spans="4:7" s="191" customFormat="1" x14ac:dyDescent="0.2">
      <c r="D220" s="190"/>
      <c r="E220" s="190"/>
      <c r="F220" s="190"/>
      <c r="G220" s="190"/>
    </row>
    <row r="221" spans="4:7" s="191" customFormat="1" x14ac:dyDescent="0.2">
      <c r="D221" s="190"/>
      <c r="E221" s="190"/>
      <c r="F221" s="190"/>
      <c r="G221" s="190"/>
    </row>
    <row r="222" spans="4:7" s="191" customFormat="1" x14ac:dyDescent="0.2">
      <c r="D222" s="190"/>
      <c r="E222" s="190"/>
      <c r="F222" s="190"/>
      <c r="G222" s="190"/>
    </row>
    <row r="223" spans="4:7" s="191" customFormat="1" x14ac:dyDescent="0.2">
      <c r="D223" s="190"/>
      <c r="E223" s="190"/>
      <c r="F223" s="190"/>
      <c r="G223" s="190"/>
    </row>
    <row r="224" spans="4:7" s="191" customFormat="1" x14ac:dyDescent="0.2">
      <c r="D224" s="190"/>
      <c r="E224" s="190"/>
      <c r="F224" s="190"/>
      <c r="G224" s="190"/>
    </row>
    <row r="225" spans="4:7" s="191" customFormat="1" x14ac:dyDescent="0.2">
      <c r="D225" s="190"/>
      <c r="E225" s="190"/>
      <c r="F225" s="190"/>
      <c r="G225" s="190"/>
    </row>
    <row r="226" spans="4:7" s="191" customFormat="1" x14ac:dyDescent="0.2">
      <c r="D226" s="190"/>
      <c r="E226" s="190"/>
      <c r="F226" s="190"/>
      <c r="G226" s="190"/>
    </row>
    <row r="227" spans="4:7" s="191" customFormat="1" x14ac:dyDescent="0.2">
      <c r="D227" s="190"/>
      <c r="E227" s="190"/>
      <c r="F227" s="190"/>
      <c r="G227" s="190"/>
    </row>
    <row r="228" spans="4:7" s="191" customFormat="1" x14ac:dyDescent="0.2">
      <c r="D228" s="190"/>
      <c r="E228" s="190"/>
      <c r="F228" s="190"/>
      <c r="G228" s="190"/>
    </row>
    <row r="229" spans="4:7" s="191" customFormat="1" x14ac:dyDescent="0.2">
      <c r="D229" s="190"/>
      <c r="E229" s="190"/>
      <c r="F229" s="190"/>
      <c r="G229" s="190"/>
    </row>
    <row r="230" spans="4:7" s="191" customFormat="1" x14ac:dyDescent="0.2">
      <c r="D230" s="190"/>
      <c r="E230" s="190"/>
      <c r="F230" s="190"/>
      <c r="G230" s="190"/>
    </row>
    <row r="231" spans="4:7" s="191" customFormat="1" x14ac:dyDescent="0.2">
      <c r="D231" s="190"/>
      <c r="E231" s="190"/>
      <c r="F231" s="190"/>
      <c r="G231" s="190"/>
    </row>
    <row r="232" spans="4:7" s="191" customFormat="1" x14ac:dyDescent="0.2">
      <c r="D232" s="190"/>
      <c r="E232" s="190"/>
      <c r="F232" s="190"/>
      <c r="G232" s="190"/>
    </row>
    <row r="233" spans="4:7" s="191" customFormat="1" x14ac:dyDescent="0.2">
      <c r="D233" s="190"/>
      <c r="E233" s="190"/>
      <c r="F233" s="190"/>
      <c r="G233" s="190"/>
    </row>
    <row r="234" spans="4:7" s="191" customFormat="1" x14ac:dyDescent="0.2">
      <c r="D234" s="190"/>
      <c r="E234" s="190"/>
      <c r="F234" s="190"/>
      <c r="G234" s="190"/>
    </row>
    <row r="235" spans="4:7" s="191" customFormat="1" x14ac:dyDescent="0.2">
      <c r="D235" s="190"/>
      <c r="E235" s="190"/>
      <c r="F235" s="190"/>
      <c r="G235" s="190"/>
    </row>
    <row r="236" spans="4:7" s="191" customFormat="1" x14ac:dyDescent="0.2">
      <c r="D236" s="190"/>
      <c r="E236" s="190"/>
      <c r="F236" s="190"/>
      <c r="G236" s="190"/>
    </row>
    <row r="237" spans="4:7" s="191" customFormat="1" x14ac:dyDescent="0.2">
      <c r="D237" s="190"/>
      <c r="E237" s="190"/>
      <c r="F237" s="190"/>
      <c r="G237" s="190"/>
    </row>
    <row r="238" spans="4:7" s="191" customFormat="1" x14ac:dyDescent="0.2">
      <c r="D238" s="190"/>
      <c r="E238" s="190"/>
      <c r="F238" s="190"/>
      <c r="G238" s="190"/>
    </row>
    <row r="239" spans="4:7" s="191" customFormat="1" x14ac:dyDescent="0.2">
      <c r="D239" s="190"/>
      <c r="E239" s="190"/>
      <c r="F239" s="190"/>
      <c r="G239" s="190"/>
    </row>
    <row r="240" spans="4:7" s="191" customFormat="1" x14ac:dyDescent="0.2">
      <c r="D240" s="190"/>
      <c r="E240" s="190"/>
      <c r="F240" s="190"/>
      <c r="G240" s="190"/>
    </row>
    <row r="241" spans="4:7" s="191" customFormat="1" x14ac:dyDescent="0.2">
      <c r="D241" s="190"/>
      <c r="E241" s="190"/>
      <c r="F241" s="190"/>
      <c r="G241" s="190"/>
    </row>
    <row r="242" spans="4:7" s="191" customFormat="1" x14ac:dyDescent="0.2">
      <c r="D242" s="190"/>
      <c r="E242" s="190"/>
      <c r="F242" s="190"/>
      <c r="G242" s="190"/>
    </row>
    <row r="243" spans="4:7" s="191" customFormat="1" x14ac:dyDescent="0.2">
      <c r="D243" s="190"/>
      <c r="E243" s="190"/>
      <c r="F243" s="190"/>
      <c r="G243" s="190"/>
    </row>
    <row r="244" spans="4:7" s="191" customFormat="1" x14ac:dyDescent="0.2">
      <c r="D244" s="190"/>
      <c r="E244" s="190"/>
      <c r="F244" s="190"/>
      <c r="G244" s="190"/>
    </row>
    <row r="245" spans="4:7" s="191" customFormat="1" x14ac:dyDescent="0.2">
      <c r="D245" s="190"/>
      <c r="E245" s="190"/>
      <c r="F245" s="190"/>
      <c r="G245" s="190"/>
    </row>
    <row r="246" spans="4:7" s="191" customFormat="1" x14ac:dyDescent="0.2">
      <c r="D246" s="190"/>
      <c r="E246" s="190"/>
      <c r="F246" s="190"/>
      <c r="G246" s="190"/>
    </row>
    <row r="247" spans="4:7" s="191" customFormat="1" x14ac:dyDescent="0.2">
      <c r="D247" s="190"/>
      <c r="E247" s="190"/>
      <c r="F247" s="190"/>
      <c r="G247" s="190"/>
    </row>
    <row r="248" spans="4:7" s="191" customFormat="1" x14ac:dyDescent="0.2">
      <c r="D248" s="190"/>
      <c r="E248" s="190"/>
      <c r="F248" s="190"/>
      <c r="G248" s="190"/>
    </row>
    <row r="249" spans="4:7" s="191" customFormat="1" x14ac:dyDescent="0.2">
      <c r="D249" s="190"/>
      <c r="E249" s="190"/>
      <c r="F249" s="190"/>
      <c r="G249" s="190"/>
    </row>
    <row r="250" spans="4:7" s="191" customFormat="1" x14ac:dyDescent="0.2">
      <c r="D250" s="190"/>
      <c r="E250" s="190"/>
      <c r="F250" s="190"/>
      <c r="G250" s="190"/>
    </row>
    <row r="251" spans="4:7" s="191" customFormat="1" x14ac:dyDescent="0.2">
      <c r="D251" s="190"/>
      <c r="E251" s="190"/>
      <c r="F251" s="190"/>
      <c r="G251" s="190"/>
    </row>
    <row r="252" spans="4:7" s="191" customFormat="1" x14ac:dyDescent="0.2">
      <c r="D252" s="190"/>
      <c r="E252" s="190"/>
      <c r="F252" s="190"/>
      <c r="G252" s="190"/>
    </row>
    <row r="253" spans="4:7" s="191" customFormat="1" x14ac:dyDescent="0.2">
      <c r="D253" s="190"/>
      <c r="E253" s="190"/>
      <c r="F253" s="190"/>
      <c r="G253" s="190"/>
    </row>
    <row r="254" spans="4:7" s="191" customFormat="1" x14ac:dyDescent="0.2">
      <c r="D254" s="190"/>
      <c r="E254" s="190"/>
      <c r="F254" s="190"/>
      <c r="G254" s="190"/>
    </row>
    <row r="255" spans="4:7" s="191" customFormat="1" x14ac:dyDescent="0.2">
      <c r="D255" s="190"/>
      <c r="E255" s="190"/>
      <c r="F255" s="190"/>
      <c r="G255" s="190"/>
    </row>
    <row r="256" spans="4:7" s="191" customFormat="1" x14ac:dyDescent="0.2">
      <c r="D256" s="190"/>
      <c r="E256" s="190"/>
      <c r="F256" s="190"/>
      <c r="G256" s="190"/>
    </row>
    <row r="257" spans="4:7" s="191" customFormat="1" x14ac:dyDescent="0.2">
      <c r="D257" s="190"/>
      <c r="E257" s="190"/>
      <c r="F257" s="190"/>
      <c r="G257" s="190"/>
    </row>
    <row r="258" spans="4:7" s="191" customFormat="1" x14ac:dyDescent="0.2">
      <c r="D258" s="190"/>
      <c r="E258" s="190"/>
      <c r="F258" s="190"/>
      <c r="G258" s="190"/>
    </row>
  </sheetData>
  <mergeCells count="10">
    <mergeCell ref="A105:B106"/>
    <mergeCell ref="C105:C106"/>
    <mergeCell ref="D105:E105"/>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67" firstPageNumber="464" fitToHeight="2" orientation="portrait" useFirstPageNumber="1" r:id="rId1"/>
  <headerFooter alignWithMargins="0">
    <oddHeader>&amp;L&amp;"Tahoma,Kurzíva"Závěrečný účet za rok 2017&amp;R&amp;"Tahoma,Kurzíva"Tabulka č. 30</oddHeader>
    <oddFooter>&amp;C&amp;"Tahoma,Obyčejné"&amp;P</oddFooter>
  </headerFooter>
  <rowBreaks count="1" manualBreakCount="1">
    <brk id="88" max="6"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8"/>
  <sheetViews>
    <sheetView showGridLines="0" zoomScaleNormal="100" zoomScaleSheetLayoutView="100" workbookViewId="0">
      <selection activeCell="I6" sqref="I6"/>
    </sheetView>
  </sheetViews>
  <sheetFormatPr defaultRowHeight="12.75" x14ac:dyDescent="0.2"/>
  <cols>
    <col min="1" max="1" width="7" style="91" customWidth="1"/>
    <col min="2" max="2" width="45.42578125" style="91" customWidth="1"/>
    <col min="3" max="3" width="8.5703125" style="91" customWidth="1"/>
    <col min="4" max="7" width="13.85546875" style="91" customWidth="1"/>
    <col min="8" max="16384" width="9.140625" style="91"/>
  </cols>
  <sheetData>
    <row r="1" spans="1:7" s="233" customFormat="1" ht="18" customHeight="1" x14ac:dyDescent="0.2">
      <c r="A1" s="1270" t="s">
        <v>4072</v>
      </c>
      <c r="B1" s="1270"/>
      <c r="C1" s="1270"/>
      <c r="D1" s="1270"/>
      <c r="E1" s="1270"/>
      <c r="F1" s="1270"/>
      <c r="G1" s="1270"/>
    </row>
    <row r="2" spans="1:7" s="233" customFormat="1" ht="18" customHeight="1" x14ac:dyDescent="0.2">
      <c r="A2" s="1205" t="s">
        <v>1686</v>
      </c>
      <c r="B2" s="1205"/>
      <c r="C2" s="1205"/>
      <c r="D2" s="1205"/>
      <c r="E2" s="1205"/>
      <c r="F2" s="1205"/>
      <c r="G2" s="1205"/>
    </row>
    <row r="3" spans="1:7" s="150" customFormat="1" x14ac:dyDescent="0.2">
      <c r="C3" s="148"/>
      <c r="D3" s="257"/>
      <c r="E3" s="256"/>
      <c r="F3" s="256"/>
      <c r="G3" s="256"/>
    </row>
    <row r="4" spans="1:7" s="191" customFormat="1" x14ac:dyDescent="0.2">
      <c r="A4" s="232"/>
      <c r="B4" s="232"/>
      <c r="C4" s="231"/>
      <c r="D4" s="255">
        <v>1</v>
      </c>
      <c r="E4" s="255">
        <v>2</v>
      </c>
      <c r="F4" s="255">
        <v>3</v>
      </c>
      <c r="G4" s="255">
        <v>4</v>
      </c>
    </row>
    <row r="5" spans="1:7" s="209" customFormat="1" ht="12.75" customHeight="1" x14ac:dyDescent="0.2">
      <c r="A5" s="1271" t="s">
        <v>1428</v>
      </c>
      <c r="B5" s="1272"/>
      <c r="C5" s="1277" t="s">
        <v>1427</v>
      </c>
      <c r="D5" s="1283" t="s">
        <v>1426</v>
      </c>
      <c r="E5" s="1284"/>
      <c r="F5" s="1284"/>
      <c r="G5" s="1285"/>
    </row>
    <row r="6" spans="1:7" s="209" customFormat="1" x14ac:dyDescent="0.2">
      <c r="A6" s="1273"/>
      <c r="B6" s="1274"/>
      <c r="C6" s="1278"/>
      <c r="D6" s="1286" t="s">
        <v>1425</v>
      </c>
      <c r="E6" s="1287"/>
      <c r="F6" s="1288"/>
      <c r="G6" s="1289" t="s">
        <v>1424</v>
      </c>
    </row>
    <row r="7" spans="1:7" s="209" customFormat="1" x14ac:dyDescent="0.2">
      <c r="A7" s="1275"/>
      <c r="B7" s="1276"/>
      <c r="C7" s="1278"/>
      <c r="D7" s="254" t="s">
        <v>1684</v>
      </c>
      <c r="E7" s="254" t="s">
        <v>1683</v>
      </c>
      <c r="F7" s="254" t="s">
        <v>1682</v>
      </c>
      <c r="G7" s="1290"/>
    </row>
    <row r="8" spans="1:7" s="209" customFormat="1" x14ac:dyDescent="0.2">
      <c r="A8" s="237"/>
      <c r="B8" s="237" t="s">
        <v>1681</v>
      </c>
      <c r="C8" s="236" t="s">
        <v>94</v>
      </c>
      <c r="D8" s="206">
        <v>14034219.11074</v>
      </c>
      <c r="E8" s="206">
        <v>1868004.1929500001</v>
      </c>
      <c r="F8" s="206">
        <v>12166214.917790001</v>
      </c>
      <c r="G8" s="206">
        <v>10168222.240870001</v>
      </c>
    </row>
    <row r="9" spans="1:7" s="209" customFormat="1" x14ac:dyDescent="0.2">
      <c r="A9" s="237" t="s">
        <v>1680</v>
      </c>
      <c r="B9" s="237" t="s">
        <v>1679</v>
      </c>
      <c r="C9" s="236" t="s">
        <v>94</v>
      </c>
      <c r="D9" s="206">
        <v>9166559.1067999993</v>
      </c>
      <c r="E9" s="206">
        <v>1833363.9856800002</v>
      </c>
      <c r="F9" s="206">
        <v>7333195.1211200003</v>
      </c>
      <c r="G9" s="206">
        <v>5811659.6098699998</v>
      </c>
    </row>
    <row r="10" spans="1:7" s="209" customFormat="1" x14ac:dyDescent="0.2">
      <c r="A10" s="237" t="s">
        <v>1678</v>
      </c>
      <c r="B10" s="237" t="s">
        <v>1677</v>
      </c>
      <c r="C10" s="236" t="s">
        <v>94</v>
      </c>
      <c r="D10" s="206">
        <v>269992.98391000001</v>
      </c>
      <c r="E10" s="206">
        <v>196973.07255000001</v>
      </c>
      <c r="F10" s="206">
        <v>73019.911359999998</v>
      </c>
      <c r="G10" s="206">
        <v>76027.687819999992</v>
      </c>
    </row>
    <row r="11" spans="1:7" s="150" customFormat="1" x14ac:dyDescent="0.2">
      <c r="A11" s="199" t="s">
        <v>1676</v>
      </c>
      <c r="B11" s="199" t="s">
        <v>1675</v>
      </c>
      <c r="C11" s="201" t="s">
        <v>1674</v>
      </c>
      <c r="D11" s="235"/>
      <c r="E11" s="244">
        <v>0</v>
      </c>
      <c r="F11" s="235"/>
      <c r="G11" s="235"/>
    </row>
    <row r="12" spans="1:7" s="150" customFormat="1" x14ac:dyDescent="0.2">
      <c r="A12" s="199" t="s">
        <v>1673</v>
      </c>
      <c r="B12" s="199" t="s">
        <v>1672</v>
      </c>
      <c r="C12" s="201" t="s">
        <v>1671</v>
      </c>
      <c r="D12" s="235">
        <v>166647.56816</v>
      </c>
      <c r="E12" s="235">
        <v>113843.19671999999</v>
      </c>
      <c r="F12" s="235">
        <v>52804.371439999995</v>
      </c>
      <c r="G12" s="235">
        <v>53423.511109999999</v>
      </c>
    </row>
    <row r="13" spans="1:7" s="150" customFormat="1" x14ac:dyDescent="0.2">
      <c r="A13" s="199" t="s">
        <v>1670</v>
      </c>
      <c r="B13" s="199" t="s">
        <v>232</v>
      </c>
      <c r="C13" s="201" t="s">
        <v>1669</v>
      </c>
      <c r="D13" s="235">
        <v>3187.16</v>
      </c>
      <c r="E13" s="235">
        <v>3116.5390000000002</v>
      </c>
      <c r="F13" s="235">
        <v>70.620999999999995</v>
      </c>
      <c r="G13" s="235">
        <v>122.643</v>
      </c>
    </row>
    <row r="14" spans="1:7" s="150" customFormat="1" x14ac:dyDescent="0.2">
      <c r="A14" s="199" t="s">
        <v>1668</v>
      </c>
      <c r="B14" s="199" t="s">
        <v>1667</v>
      </c>
      <c r="C14" s="201" t="s">
        <v>1666</v>
      </c>
      <c r="D14" s="235"/>
      <c r="E14" s="235"/>
      <c r="F14" s="235"/>
      <c r="G14" s="235"/>
    </row>
    <row r="15" spans="1:7" s="150" customFormat="1" x14ac:dyDescent="0.2">
      <c r="A15" s="199" t="s">
        <v>1665</v>
      </c>
      <c r="B15" s="199" t="s">
        <v>1664</v>
      </c>
      <c r="C15" s="201" t="s">
        <v>1663</v>
      </c>
      <c r="D15" s="235">
        <v>36919.018499999998</v>
      </c>
      <c r="E15" s="235">
        <v>36919.018499999998</v>
      </c>
      <c r="F15" s="235"/>
      <c r="G15" s="235"/>
    </row>
    <row r="16" spans="1:7" s="150" customFormat="1" x14ac:dyDescent="0.2">
      <c r="A16" s="199" t="s">
        <v>1662</v>
      </c>
      <c r="B16" s="199" t="s">
        <v>1661</v>
      </c>
      <c r="C16" s="201" t="s">
        <v>1660</v>
      </c>
      <c r="D16" s="235">
        <v>60623.712249999997</v>
      </c>
      <c r="E16" s="235">
        <v>43094.318329999995</v>
      </c>
      <c r="F16" s="235">
        <v>17529.393920000002</v>
      </c>
      <c r="G16" s="235">
        <v>21930.98371</v>
      </c>
    </row>
    <row r="17" spans="1:7" s="150" customFormat="1" x14ac:dyDescent="0.2">
      <c r="A17" s="199" t="s">
        <v>1659</v>
      </c>
      <c r="B17" s="199" t="s">
        <v>1658</v>
      </c>
      <c r="C17" s="201" t="s">
        <v>1657</v>
      </c>
      <c r="D17" s="235">
        <v>2615.5250000000001</v>
      </c>
      <c r="E17" s="235"/>
      <c r="F17" s="235">
        <v>2615.5250000000001</v>
      </c>
      <c r="G17" s="235">
        <v>550.54999999999995</v>
      </c>
    </row>
    <row r="18" spans="1:7" s="150" customFormat="1" x14ac:dyDescent="0.2">
      <c r="A18" s="200" t="s">
        <v>1656</v>
      </c>
      <c r="B18" s="199" t="s">
        <v>1655</v>
      </c>
      <c r="C18" s="201" t="s">
        <v>1654</v>
      </c>
      <c r="D18" s="235"/>
      <c r="E18" s="235"/>
      <c r="F18" s="235"/>
      <c r="G18" s="235"/>
    </row>
    <row r="19" spans="1:7" s="150" customFormat="1" x14ac:dyDescent="0.2">
      <c r="A19" s="200" t="s">
        <v>1653</v>
      </c>
      <c r="B19" s="199" t="s">
        <v>1652</v>
      </c>
      <c r="C19" s="201" t="s">
        <v>1651</v>
      </c>
      <c r="D19" s="235"/>
      <c r="E19" s="244">
        <v>0</v>
      </c>
      <c r="F19" s="235"/>
      <c r="G19" s="235"/>
    </row>
    <row r="20" spans="1:7" s="209" customFormat="1" x14ac:dyDescent="0.2">
      <c r="A20" s="253" t="s">
        <v>1650</v>
      </c>
      <c r="B20" s="253" t="s">
        <v>1649</v>
      </c>
      <c r="C20" s="252" t="s">
        <v>94</v>
      </c>
      <c r="D20" s="206">
        <v>5330125.2990299994</v>
      </c>
      <c r="E20" s="251">
        <v>1500607.8296099999</v>
      </c>
      <c r="F20" s="206">
        <v>3829517.46942</v>
      </c>
      <c r="G20" s="206">
        <v>3696837.0247800001</v>
      </c>
    </row>
    <row r="21" spans="1:7" s="150" customFormat="1" x14ac:dyDescent="0.2">
      <c r="A21" s="199" t="s">
        <v>1648</v>
      </c>
      <c r="B21" s="199" t="s">
        <v>180</v>
      </c>
      <c r="C21" s="201" t="s">
        <v>1647</v>
      </c>
      <c r="D21" s="235">
        <v>134107.86073000001</v>
      </c>
      <c r="E21" s="244">
        <v>0</v>
      </c>
      <c r="F21" s="235">
        <v>134107.86073000001</v>
      </c>
      <c r="G21" s="235">
        <v>128061.18773000001</v>
      </c>
    </row>
    <row r="22" spans="1:7" s="150" customFormat="1" x14ac:dyDescent="0.2">
      <c r="A22" s="199" t="s">
        <v>1646</v>
      </c>
      <c r="B22" s="199" t="s">
        <v>1645</v>
      </c>
      <c r="C22" s="201" t="s">
        <v>1644</v>
      </c>
      <c r="D22" s="235">
        <v>11569</v>
      </c>
      <c r="E22" s="244">
        <v>0</v>
      </c>
      <c r="F22" s="235">
        <v>11569</v>
      </c>
      <c r="G22" s="235">
        <v>11569</v>
      </c>
    </row>
    <row r="23" spans="1:7" s="150" customFormat="1" x14ac:dyDescent="0.2">
      <c r="A23" s="199" t="s">
        <v>1643</v>
      </c>
      <c r="B23" s="199" t="s">
        <v>1642</v>
      </c>
      <c r="C23" s="201" t="s">
        <v>1641</v>
      </c>
      <c r="D23" s="235">
        <v>2972195.13986</v>
      </c>
      <c r="E23" s="244">
        <v>579308.66954999999</v>
      </c>
      <c r="F23" s="235">
        <v>2392886.4703099998</v>
      </c>
      <c r="G23" s="235">
        <v>2411192.1905500004</v>
      </c>
    </row>
    <row r="24" spans="1:7" s="150" customFormat="1" ht="21" x14ac:dyDescent="0.2">
      <c r="A24" s="199" t="s">
        <v>1640</v>
      </c>
      <c r="B24" s="199" t="s">
        <v>1639</v>
      </c>
      <c r="C24" s="201" t="s">
        <v>1638</v>
      </c>
      <c r="D24" s="235">
        <v>1584780.8616300002</v>
      </c>
      <c r="E24" s="244">
        <v>747251.92944000009</v>
      </c>
      <c r="F24" s="235">
        <v>837528.93219000008</v>
      </c>
      <c r="G24" s="235">
        <v>926272.41152999992</v>
      </c>
    </row>
    <row r="25" spans="1:7" s="150" customFormat="1" x14ac:dyDescent="0.2">
      <c r="A25" s="199" t="s">
        <v>1637</v>
      </c>
      <c r="B25" s="199" t="s">
        <v>1636</v>
      </c>
      <c r="C25" s="201" t="s">
        <v>1635</v>
      </c>
      <c r="D25" s="235"/>
      <c r="E25" s="244">
        <v>0</v>
      </c>
      <c r="F25" s="235"/>
      <c r="G25" s="235"/>
    </row>
    <row r="26" spans="1:7" s="150" customFormat="1" x14ac:dyDescent="0.2">
      <c r="A26" s="199" t="s">
        <v>1634</v>
      </c>
      <c r="B26" s="199" t="s">
        <v>1633</v>
      </c>
      <c r="C26" s="201" t="s">
        <v>1632</v>
      </c>
      <c r="D26" s="235">
        <v>173976.78962</v>
      </c>
      <c r="E26" s="244">
        <v>173976.78962</v>
      </c>
      <c r="F26" s="235"/>
      <c r="G26" s="235"/>
    </row>
    <row r="27" spans="1:7" s="150" customFormat="1" x14ac:dyDescent="0.2">
      <c r="A27" s="199" t="s">
        <v>1631</v>
      </c>
      <c r="B27" s="199" t="s">
        <v>1630</v>
      </c>
      <c r="C27" s="201" t="s">
        <v>1629</v>
      </c>
      <c r="D27" s="235">
        <v>744.10159999999996</v>
      </c>
      <c r="E27" s="244">
        <v>70.441000000000003</v>
      </c>
      <c r="F27" s="235">
        <v>673.66059999999993</v>
      </c>
      <c r="G27" s="235">
        <v>704.66859999999997</v>
      </c>
    </row>
    <row r="28" spans="1:7" s="150" customFormat="1" x14ac:dyDescent="0.2">
      <c r="A28" s="199" t="s">
        <v>1628</v>
      </c>
      <c r="B28" s="199" t="s">
        <v>1627</v>
      </c>
      <c r="C28" s="201" t="s">
        <v>1626</v>
      </c>
      <c r="D28" s="235">
        <v>448292.22858999996</v>
      </c>
      <c r="E28" s="244">
        <v>0</v>
      </c>
      <c r="F28" s="235">
        <v>448292.22858999996</v>
      </c>
      <c r="G28" s="235">
        <v>187207.90937000001</v>
      </c>
    </row>
    <row r="29" spans="1:7" s="150" customFormat="1" x14ac:dyDescent="0.2">
      <c r="A29" s="200" t="s">
        <v>1625</v>
      </c>
      <c r="B29" s="199" t="s">
        <v>1624</v>
      </c>
      <c r="C29" s="201" t="s">
        <v>1623</v>
      </c>
      <c r="D29" s="235">
        <v>959.77700000000004</v>
      </c>
      <c r="E29" s="244">
        <v>0</v>
      </c>
      <c r="F29" s="235">
        <v>959.77700000000004</v>
      </c>
      <c r="G29" s="235">
        <v>28330.116999999998</v>
      </c>
    </row>
    <row r="30" spans="1:7" s="150" customFormat="1" x14ac:dyDescent="0.2">
      <c r="A30" s="200" t="s">
        <v>1622</v>
      </c>
      <c r="B30" s="199" t="s">
        <v>1621</v>
      </c>
      <c r="C30" s="201" t="s">
        <v>1620</v>
      </c>
      <c r="D30" s="235">
        <v>3499.54</v>
      </c>
      <c r="E30" s="244">
        <v>0</v>
      </c>
      <c r="F30" s="235">
        <v>3499.54</v>
      </c>
      <c r="G30" s="235">
        <v>3499.54</v>
      </c>
    </row>
    <row r="31" spans="1:7" s="209" customFormat="1" x14ac:dyDescent="0.2">
      <c r="A31" s="237" t="s">
        <v>1619</v>
      </c>
      <c r="B31" s="237" t="s">
        <v>1618</v>
      </c>
      <c r="C31" s="236" t="s">
        <v>94</v>
      </c>
      <c r="D31" s="206">
        <v>1563183.6385899999</v>
      </c>
      <c r="E31" s="251">
        <v>135783.08352000001</v>
      </c>
      <c r="F31" s="206">
        <v>1427400.55507</v>
      </c>
      <c r="G31" s="206">
        <v>857417.07160000002</v>
      </c>
    </row>
    <row r="32" spans="1:7" s="150" customFormat="1" x14ac:dyDescent="0.2">
      <c r="A32" s="199" t="s">
        <v>1617</v>
      </c>
      <c r="B32" s="199" t="s">
        <v>1616</v>
      </c>
      <c r="C32" s="201" t="s">
        <v>1615</v>
      </c>
      <c r="D32" s="235">
        <v>966849.38236000005</v>
      </c>
      <c r="E32" s="244">
        <v>122387.84251</v>
      </c>
      <c r="F32" s="235">
        <v>844461.53985000006</v>
      </c>
      <c r="G32" s="235">
        <v>808935.26584999997</v>
      </c>
    </row>
    <row r="33" spans="1:7" s="150" customFormat="1" x14ac:dyDescent="0.2">
      <c r="A33" s="199" t="s">
        <v>1614</v>
      </c>
      <c r="B33" s="199" t="s">
        <v>1613</v>
      </c>
      <c r="C33" s="201" t="s">
        <v>1612</v>
      </c>
      <c r="D33" s="235">
        <v>23767.596000000001</v>
      </c>
      <c r="E33" s="244">
        <v>13395.24101</v>
      </c>
      <c r="F33" s="235">
        <v>10372.35499</v>
      </c>
      <c r="G33" s="235">
        <v>13413.13625</v>
      </c>
    </row>
    <row r="34" spans="1:7" s="150" customFormat="1" x14ac:dyDescent="0.2">
      <c r="A34" s="199" t="s">
        <v>1611</v>
      </c>
      <c r="B34" s="199" t="s">
        <v>1610</v>
      </c>
      <c r="C34" s="201" t="s">
        <v>1609</v>
      </c>
      <c r="D34" s="235">
        <v>200400</v>
      </c>
      <c r="E34" s="244">
        <v>0</v>
      </c>
      <c r="F34" s="235">
        <v>200400</v>
      </c>
      <c r="G34" s="235"/>
    </row>
    <row r="35" spans="1:7" s="150" customFormat="1" x14ac:dyDescent="0.2">
      <c r="A35" s="199" t="s">
        <v>1608</v>
      </c>
      <c r="B35" s="199" t="s">
        <v>1607</v>
      </c>
      <c r="C35" s="201" t="s">
        <v>1606</v>
      </c>
      <c r="D35" s="235">
        <v>180.49</v>
      </c>
      <c r="E35" s="244">
        <v>0</v>
      </c>
      <c r="F35" s="235">
        <v>180.49</v>
      </c>
      <c r="G35" s="235">
        <v>541.59</v>
      </c>
    </row>
    <row r="36" spans="1:7" s="150" customFormat="1" x14ac:dyDescent="0.2">
      <c r="A36" s="199" t="s">
        <v>1605</v>
      </c>
      <c r="B36" s="199" t="s">
        <v>1604</v>
      </c>
      <c r="C36" s="201" t="s">
        <v>1603</v>
      </c>
      <c r="D36" s="235"/>
      <c r="E36" s="244">
        <v>0</v>
      </c>
      <c r="F36" s="235"/>
      <c r="G36" s="235"/>
    </row>
    <row r="37" spans="1:7" s="150" customFormat="1" x14ac:dyDescent="0.2">
      <c r="A37" s="199" t="s">
        <v>1602</v>
      </c>
      <c r="B37" s="199" t="s">
        <v>1601</v>
      </c>
      <c r="C37" s="201" t="s">
        <v>1600</v>
      </c>
      <c r="D37" s="235">
        <v>371986.17023000005</v>
      </c>
      <c r="E37" s="244">
        <v>0</v>
      </c>
      <c r="F37" s="235">
        <v>371986.17023000005</v>
      </c>
      <c r="G37" s="235">
        <v>11.079499999999999</v>
      </c>
    </row>
    <row r="38" spans="1:7" s="150" customFormat="1" x14ac:dyDescent="0.2">
      <c r="A38" s="199" t="s">
        <v>1599</v>
      </c>
      <c r="B38" s="199" t="s">
        <v>1598</v>
      </c>
      <c r="C38" s="201" t="s">
        <v>1597</v>
      </c>
      <c r="D38" s="235"/>
      <c r="E38" s="244">
        <v>0</v>
      </c>
      <c r="F38" s="235"/>
      <c r="G38" s="235">
        <v>34516</v>
      </c>
    </row>
    <row r="39" spans="1:7" s="150" customFormat="1" x14ac:dyDescent="0.2">
      <c r="A39" s="199" t="s">
        <v>1596</v>
      </c>
      <c r="B39" s="199" t="s">
        <v>1595</v>
      </c>
      <c r="C39" s="201" t="s">
        <v>1594</v>
      </c>
      <c r="D39" s="235"/>
      <c r="E39" s="244">
        <v>0</v>
      </c>
      <c r="F39" s="235"/>
      <c r="G39" s="235"/>
    </row>
    <row r="40" spans="1:7" s="150" customFormat="1" x14ac:dyDescent="0.2">
      <c r="A40" s="208" t="s">
        <v>1593</v>
      </c>
      <c r="B40" s="208" t="s">
        <v>1592</v>
      </c>
      <c r="C40" s="247" t="s">
        <v>94</v>
      </c>
      <c r="D40" s="206">
        <v>2003257.18527</v>
      </c>
      <c r="E40" s="206">
        <v>0</v>
      </c>
      <c r="F40" s="206">
        <v>2003257.18527</v>
      </c>
      <c r="G40" s="206">
        <v>1181377.8256700002</v>
      </c>
    </row>
    <row r="41" spans="1:7" s="209" customFormat="1" x14ac:dyDescent="0.2">
      <c r="A41" s="227" t="s">
        <v>1591</v>
      </c>
      <c r="B41" s="227" t="s">
        <v>1590</v>
      </c>
      <c r="C41" s="248" t="s">
        <v>1589</v>
      </c>
      <c r="D41" s="235">
        <v>40659.782850000003</v>
      </c>
      <c r="E41" s="244">
        <v>0</v>
      </c>
      <c r="F41" s="235">
        <v>40659.782850000003</v>
      </c>
      <c r="G41" s="235"/>
    </row>
    <row r="42" spans="1:7" s="150" customFormat="1" x14ac:dyDescent="0.2">
      <c r="A42" s="199" t="s">
        <v>1588</v>
      </c>
      <c r="B42" s="199" t="s">
        <v>1587</v>
      </c>
      <c r="C42" s="201" t="s">
        <v>1586</v>
      </c>
      <c r="D42" s="235"/>
      <c r="E42" s="244">
        <v>0</v>
      </c>
      <c r="F42" s="235"/>
      <c r="G42" s="235"/>
    </row>
    <row r="43" spans="1:7" s="150" customFormat="1" x14ac:dyDescent="0.2">
      <c r="A43" s="199" t="s">
        <v>1585</v>
      </c>
      <c r="B43" s="199" t="s">
        <v>1584</v>
      </c>
      <c r="C43" s="201" t="s">
        <v>1583</v>
      </c>
      <c r="D43" s="235"/>
      <c r="E43" s="244">
        <v>0</v>
      </c>
      <c r="F43" s="235"/>
      <c r="G43" s="235"/>
    </row>
    <row r="44" spans="1:7" s="150" customFormat="1" x14ac:dyDescent="0.2">
      <c r="A44" s="199" t="s">
        <v>1582</v>
      </c>
      <c r="B44" s="199" t="s">
        <v>1581</v>
      </c>
      <c r="C44" s="201" t="s">
        <v>1580</v>
      </c>
      <c r="D44" s="235"/>
      <c r="E44" s="244">
        <v>0</v>
      </c>
      <c r="F44" s="235"/>
      <c r="G44" s="235"/>
    </row>
    <row r="45" spans="1:7" s="150" customFormat="1" x14ac:dyDescent="0.2">
      <c r="A45" s="199" t="s">
        <v>1579</v>
      </c>
      <c r="B45" s="199" t="s">
        <v>1578</v>
      </c>
      <c r="C45" s="201" t="s">
        <v>1577</v>
      </c>
      <c r="D45" s="235">
        <v>995491.64448999998</v>
      </c>
      <c r="E45" s="244">
        <v>0</v>
      </c>
      <c r="F45" s="235">
        <v>995491.64448999998</v>
      </c>
      <c r="G45" s="235">
        <v>1017729.3147699999</v>
      </c>
    </row>
    <row r="46" spans="1:7" s="150" customFormat="1" x14ac:dyDescent="0.2">
      <c r="A46" s="199" t="s">
        <v>1576</v>
      </c>
      <c r="B46" s="199" t="s">
        <v>1575</v>
      </c>
      <c r="C46" s="201" t="s">
        <v>1574</v>
      </c>
      <c r="D46" s="235">
        <v>967105.75792999996</v>
      </c>
      <c r="E46" s="244">
        <v>0</v>
      </c>
      <c r="F46" s="235">
        <v>967105.75792999996</v>
      </c>
      <c r="G46" s="235">
        <v>163648.51089999999</v>
      </c>
    </row>
    <row r="47" spans="1:7" s="150" customFormat="1" x14ac:dyDescent="0.2">
      <c r="A47" s="208" t="s">
        <v>1573</v>
      </c>
      <c r="B47" s="208" t="s">
        <v>1572</v>
      </c>
      <c r="C47" s="247" t="s">
        <v>94</v>
      </c>
      <c r="D47" s="206">
        <v>4867660.0039399993</v>
      </c>
      <c r="E47" s="251">
        <v>34640.207270000006</v>
      </c>
      <c r="F47" s="206">
        <v>4833019.7966700001</v>
      </c>
      <c r="G47" s="206">
        <v>4356562.6310000001</v>
      </c>
    </row>
    <row r="48" spans="1:7" s="150" customFormat="1" x14ac:dyDescent="0.2">
      <c r="A48" s="208" t="s">
        <v>1571</v>
      </c>
      <c r="B48" s="208" t="s">
        <v>1570</v>
      </c>
      <c r="C48" s="247" t="s">
        <v>94</v>
      </c>
      <c r="D48" s="206">
        <v>1840.1949399999999</v>
      </c>
      <c r="E48" s="206">
        <v>76.916240000000002</v>
      </c>
      <c r="F48" s="206">
        <v>1763.2786999999998</v>
      </c>
      <c r="G48" s="206">
        <v>3564.42157</v>
      </c>
    </row>
    <row r="49" spans="1:7" s="150" customFormat="1" x14ac:dyDescent="0.2">
      <c r="A49" s="199" t="s">
        <v>1569</v>
      </c>
      <c r="B49" s="199" t="s">
        <v>1568</v>
      </c>
      <c r="C49" s="201" t="s">
        <v>1567</v>
      </c>
      <c r="D49" s="235"/>
      <c r="E49" s="244">
        <v>0</v>
      </c>
      <c r="F49" s="235"/>
      <c r="G49" s="235"/>
    </row>
    <row r="50" spans="1:7" s="150" customFormat="1" x14ac:dyDescent="0.2">
      <c r="A50" s="199" t="s">
        <v>1566</v>
      </c>
      <c r="B50" s="199" t="s">
        <v>1565</v>
      </c>
      <c r="C50" s="201" t="s">
        <v>1564</v>
      </c>
      <c r="D50" s="235">
        <v>1840.1949399999999</v>
      </c>
      <c r="E50" s="244">
        <v>76.916240000000002</v>
      </c>
      <c r="F50" s="235">
        <v>1763.2786999999998</v>
      </c>
      <c r="G50" s="235">
        <v>3564.42157</v>
      </c>
    </row>
    <row r="51" spans="1:7" s="150" customFormat="1" x14ac:dyDescent="0.2">
      <c r="A51" s="199" t="s">
        <v>1563</v>
      </c>
      <c r="B51" s="199" t="s">
        <v>1562</v>
      </c>
      <c r="C51" s="201" t="s">
        <v>1561</v>
      </c>
      <c r="D51" s="244">
        <v>0</v>
      </c>
      <c r="E51" s="244">
        <v>0</v>
      </c>
      <c r="F51" s="244">
        <v>0</v>
      </c>
      <c r="G51" s="244">
        <v>0</v>
      </c>
    </row>
    <row r="52" spans="1:7" s="150" customFormat="1" x14ac:dyDescent="0.2">
      <c r="A52" s="199" t="s">
        <v>1560</v>
      </c>
      <c r="B52" s="199" t="s">
        <v>1559</v>
      </c>
      <c r="C52" s="201" t="s">
        <v>1558</v>
      </c>
      <c r="D52" s="235"/>
      <c r="E52" s="244">
        <v>0</v>
      </c>
      <c r="F52" s="235"/>
      <c r="G52" s="235"/>
    </row>
    <row r="53" spans="1:7" s="150" customFormat="1" x14ac:dyDescent="0.2">
      <c r="A53" s="199" t="s">
        <v>1557</v>
      </c>
      <c r="B53" s="199" t="s">
        <v>1556</v>
      </c>
      <c r="C53" s="201" t="s">
        <v>1555</v>
      </c>
      <c r="D53" s="235"/>
      <c r="E53" s="244">
        <v>0</v>
      </c>
      <c r="F53" s="235"/>
      <c r="G53" s="235"/>
    </row>
    <row r="54" spans="1:7" s="150" customFormat="1" x14ac:dyDescent="0.2">
      <c r="A54" s="199" t="s">
        <v>1554</v>
      </c>
      <c r="B54" s="199" t="s">
        <v>1553</v>
      </c>
      <c r="C54" s="201" t="s">
        <v>1552</v>
      </c>
      <c r="D54" s="235"/>
      <c r="E54" s="244">
        <v>0</v>
      </c>
      <c r="F54" s="235"/>
      <c r="G54" s="235"/>
    </row>
    <row r="55" spans="1:7" s="150" customFormat="1" x14ac:dyDescent="0.2">
      <c r="A55" s="199" t="s">
        <v>1551</v>
      </c>
      <c r="B55" s="199" t="s">
        <v>1550</v>
      </c>
      <c r="C55" s="201" t="s">
        <v>1549</v>
      </c>
      <c r="D55" s="235"/>
      <c r="E55" s="244">
        <v>0</v>
      </c>
      <c r="F55" s="235"/>
      <c r="G55" s="235"/>
    </row>
    <row r="56" spans="1:7" s="150" customFormat="1" x14ac:dyDescent="0.2">
      <c r="A56" s="199" t="s">
        <v>1548</v>
      </c>
      <c r="B56" s="199" t="s">
        <v>1547</v>
      </c>
      <c r="C56" s="201" t="s">
        <v>1546</v>
      </c>
      <c r="D56" s="235"/>
      <c r="E56" s="244">
        <v>0</v>
      </c>
      <c r="F56" s="235"/>
      <c r="G56" s="235"/>
    </row>
    <row r="57" spans="1:7" s="150" customFormat="1" x14ac:dyDescent="0.2">
      <c r="A57" s="199" t="s">
        <v>1545</v>
      </c>
      <c r="B57" s="199" t="s">
        <v>1544</v>
      </c>
      <c r="C57" s="201" t="s">
        <v>1543</v>
      </c>
      <c r="D57" s="235"/>
      <c r="E57" s="244">
        <v>0</v>
      </c>
      <c r="F57" s="235"/>
      <c r="G57" s="235"/>
    </row>
    <row r="58" spans="1:7" s="150" customFormat="1" x14ac:dyDescent="0.2">
      <c r="A58" s="199" t="s">
        <v>1542</v>
      </c>
      <c r="B58" s="199" t="s">
        <v>1541</v>
      </c>
      <c r="C58" s="201" t="s">
        <v>1540</v>
      </c>
      <c r="D58" s="235"/>
      <c r="E58" s="244">
        <v>0</v>
      </c>
      <c r="F58" s="235"/>
      <c r="G58" s="235"/>
    </row>
    <row r="59" spans="1:7" s="150" customFormat="1" x14ac:dyDescent="0.2">
      <c r="A59" s="208" t="s">
        <v>1539</v>
      </c>
      <c r="B59" s="208" t="s">
        <v>1538</v>
      </c>
      <c r="C59" s="247" t="s">
        <v>94</v>
      </c>
      <c r="D59" s="206">
        <v>1173615.3684100001</v>
      </c>
      <c r="E59" s="251">
        <v>34563.29103</v>
      </c>
      <c r="F59" s="206">
        <v>1139052.0773800001</v>
      </c>
      <c r="G59" s="206">
        <v>1743220.6833199998</v>
      </c>
    </row>
    <row r="60" spans="1:7" s="150" customFormat="1" x14ac:dyDescent="0.2">
      <c r="A60" s="199" t="s">
        <v>1537</v>
      </c>
      <c r="B60" s="199" t="s">
        <v>1536</v>
      </c>
      <c r="C60" s="201" t="s">
        <v>1535</v>
      </c>
      <c r="D60" s="235">
        <v>35776.135689999996</v>
      </c>
      <c r="E60" s="244">
        <v>14447.181269999999</v>
      </c>
      <c r="F60" s="235">
        <v>21328.954420000002</v>
      </c>
      <c r="G60" s="235">
        <v>15016.538199999999</v>
      </c>
    </row>
    <row r="61" spans="1:7" s="150" customFormat="1" x14ac:dyDescent="0.2">
      <c r="A61" s="199" t="s">
        <v>1534</v>
      </c>
      <c r="B61" s="199" t="s">
        <v>1533</v>
      </c>
      <c r="C61" s="201" t="s">
        <v>1532</v>
      </c>
      <c r="D61" s="235"/>
      <c r="E61" s="244">
        <v>0</v>
      </c>
      <c r="F61" s="235"/>
      <c r="G61" s="235"/>
    </row>
    <row r="62" spans="1:7" s="150" customFormat="1" x14ac:dyDescent="0.2">
      <c r="A62" s="199" t="s">
        <v>1531</v>
      </c>
      <c r="B62" s="199" t="s">
        <v>1530</v>
      </c>
      <c r="C62" s="201" t="s">
        <v>1529</v>
      </c>
      <c r="D62" s="235"/>
      <c r="E62" s="244">
        <v>0</v>
      </c>
      <c r="F62" s="235"/>
      <c r="G62" s="235"/>
    </row>
    <row r="63" spans="1:7" s="150" customFormat="1" x14ac:dyDescent="0.2">
      <c r="A63" s="199" t="s">
        <v>1528</v>
      </c>
      <c r="B63" s="199" t="s">
        <v>1527</v>
      </c>
      <c r="C63" s="201" t="s">
        <v>1526</v>
      </c>
      <c r="D63" s="235">
        <v>2528.6889300000003</v>
      </c>
      <c r="E63" s="244">
        <v>0</v>
      </c>
      <c r="F63" s="235">
        <v>2528.6889300000003</v>
      </c>
      <c r="G63" s="235">
        <v>12402.59743</v>
      </c>
    </row>
    <row r="64" spans="1:7" s="150" customFormat="1" x14ac:dyDescent="0.2">
      <c r="A64" s="199" t="s">
        <v>1525</v>
      </c>
      <c r="B64" s="199" t="s">
        <v>1524</v>
      </c>
      <c r="C64" s="201" t="s">
        <v>1523</v>
      </c>
      <c r="D64" s="235">
        <v>32663.797620000001</v>
      </c>
      <c r="E64" s="244">
        <v>20116.109760000003</v>
      </c>
      <c r="F64" s="235">
        <v>12547.68786</v>
      </c>
      <c r="G64" s="235">
        <v>15409.387939999999</v>
      </c>
    </row>
    <row r="65" spans="1:7" s="150" customFormat="1" x14ac:dyDescent="0.2">
      <c r="A65" s="199" t="s">
        <v>1522</v>
      </c>
      <c r="B65" s="199" t="s">
        <v>1521</v>
      </c>
      <c r="C65" s="201" t="s">
        <v>1520</v>
      </c>
      <c r="D65" s="235">
        <v>1300</v>
      </c>
      <c r="E65" s="244">
        <v>0</v>
      </c>
      <c r="F65" s="235">
        <v>1300</v>
      </c>
      <c r="G65" s="235">
        <v>500</v>
      </c>
    </row>
    <row r="66" spans="1:7" s="150" customFormat="1" x14ac:dyDescent="0.2">
      <c r="A66" s="199" t="s">
        <v>1519</v>
      </c>
      <c r="B66" s="199" t="s">
        <v>1518</v>
      </c>
      <c r="C66" s="201" t="s">
        <v>1517</v>
      </c>
      <c r="D66" s="235"/>
      <c r="E66" s="244">
        <v>0</v>
      </c>
      <c r="F66" s="235"/>
      <c r="G66" s="235"/>
    </row>
    <row r="67" spans="1:7" s="150" customFormat="1" x14ac:dyDescent="0.2">
      <c r="A67" s="199" t="s">
        <v>1516</v>
      </c>
      <c r="B67" s="199" t="s">
        <v>1515</v>
      </c>
      <c r="C67" s="201" t="s">
        <v>1514</v>
      </c>
      <c r="D67" s="235"/>
      <c r="E67" s="244">
        <v>0</v>
      </c>
      <c r="F67" s="235"/>
      <c r="G67" s="235"/>
    </row>
    <row r="68" spans="1:7" s="150" customFormat="1" x14ac:dyDescent="0.2">
      <c r="A68" s="199" t="s">
        <v>1513</v>
      </c>
      <c r="B68" s="199" t="s">
        <v>1512</v>
      </c>
      <c r="C68" s="201" t="s">
        <v>1511</v>
      </c>
      <c r="D68" s="235">
        <v>5.0860000000000003</v>
      </c>
      <c r="E68" s="244">
        <v>0</v>
      </c>
      <c r="F68" s="235">
        <v>5.0860000000000003</v>
      </c>
      <c r="G68" s="235">
        <v>7.7759999999999998</v>
      </c>
    </row>
    <row r="69" spans="1:7" s="150" customFormat="1" x14ac:dyDescent="0.2">
      <c r="A69" s="199" t="s">
        <v>1510</v>
      </c>
      <c r="B69" s="199" t="s">
        <v>1302</v>
      </c>
      <c r="C69" s="201" t="s">
        <v>1301</v>
      </c>
      <c r="D69" s="235"/>
      <c r="E69" s="244">
        <v>0</v>
      </c>
      <c r="F69" s="235"/>
      <c r="G69" s="235"/>
    </row>
    <row r="70" spans="1:7" s="150" customFormat="1" x14ac:dyDescent="0.2">
      <c r="A70" s="199" t="s">
        <v>1509</v>
      </c>
      <c r="B70" s="199" t="s">
        <v>1299</v>
      </c>
      <c r="C70" s="201" t="s">
        <v>1298</v>
      </c>
      <c r="D70" s="244">
        <v>0</v>
      </c>
      <c r="E70" s="244">
        <v>0</v>
      </c>
      <c r="F70" s="244">
        <v>0</v>
      </c>
      <c r="G70" s="244">
        <v>0</v>
      </c>
    </row>
    <row r="71" spans="1:7" s="150" customFormat="1" x14ac:dyDescent="0.2">
      <c r="A71" s="199" t="s">
        <v>1508</v>
      </c>
      <c r="B71" s="199" t="s">
        <v>1296</v>
      </c>
      <c r="C71" s="201" t="s">
        <v>1295</v>
      </c>
      <c r="D71" s="235"/>
      <c r="E71" s="244">
        <v>0</v>
      </c>
      <c r="F71" s="235"/>
      <c r="G71" s="235"/>
    </row>
    <row r="72" spans="1:7" s="150" customFormat="1" x14ac:dyDescent="0.2">
      <c r="A72" s="199" t="s">
        <v>1507</v>
      </c>
      <c r="B72" s="199" t="s">
        <v>1293</v>
      </c>
      <c r="C72" s="201" t="s">
        <v>1292</v>
      </c>
      <c r="D72" s="244">
        <v>0</v>
      </c>
      <c r="E72" s="244">
        <v>0</v>
      </c>
      <c r="F72" s="244">
        <v>0</v>
      </c>
      <c r="G72" s="244">
        <v>0</v>
      </c>
    </row>
    <row r="73" spans="1:7" s="150" customFormat="1" x14ac:dyDescent="0.2">
      <c r="A73" s="199" t="s">
        <v>1506</v>
      </c>
      <c r="B73" s="199" t="s">
        <v>1290</v>
      </c>
      <c r="C73" s="201" t="s">
        <v>1289</v>
      </c>
      <c r="D73" s="235"/>
      <c r="E73" s="244">
        <v>0</v>
      </c>
      <c r="F73" s="235"/>
      <c r="G73" s="235"/>
    </row>
    <row r="74" spans="1:7" s="150" customFormat="1" x14ac:dyDescent="0.2">
      <c r="A74" s="199" t="s">
        <v>1505</v>
      </c>
      <c r="B74" s="199" t="s">
        <v>162</v>
      </c>
      <c r="C74" s="201" t="s">
        <v>1287</v>
      </c>
      <c r="D74" s="244">
        <v>0</v>
      </c>
      <c r="E74" s="244">
        <v>0</v>
      </c>
      <c r="F74" s="244">
        <v>0</v>
      </c>
      <c r="G74" s="244">
        <v>0</v>
      </c>
    </row>
    <row r="75" spans="1:7" s="150" customFormat="1" x14ac:dyDescent="0.2">
      <c r="A75" s="199" t="s">
        <v>1504</v>
      </c>
      <c r="B75" s="199" t="s">
        <v>1503</v>
      </c>
      <c r="C75" s="201" t="s">
        <v>1502</v>
      </c>
      <c r="D75" s="235"/>
      <c r="E75" s="244">
        <v>0</v>
      </c>
      <c r="F75" s="235"/>
      <c r="G75" s="235"/>
    </row>
    <row r="76" spans="1:7" s="150" customFormat="1" x14ac:dyDescent="0.2">
      <c r="A76" s="199" t="s">
        <v>1501</v>
      </c>
      <c r="B76" s="199" t="s">
        <v>1500</v>
      </c>
      <c r="C76" s="201" t="s">
        <v>1499</v>
      </c>
      <c r="D76" s="244">
        <v>0</v>
      </c>
      <c r="E76" s="244">
        <v>0</v>
      </c>
      <c r="F76" s="244">
        <v>0</v>
      </c>
      <c r="G76" s="244">
        <v>0</v>
      </c>
    </row>
    <row r="77" spans="1:7" s="150" customFormat="1" x14ac:dyDescent="0.2">
      <c r="A77" s="199" t="s">
        <v>1498</v>
      </c>
      <c r="B77" s="199" t="s">
        <v>1497</v>
      </c>
      <c r="C77" s="201" t="s">
        <v>1496</v>
      </c>
      <c r="D77" s="235">
        <v>2429.2539999999999</v>
      </c>
      <c r="E77" s="244">
        <v>0</v>
      </c>
      <c r="F77" s="235">
        <v>2429.2539999999999</v>
      </c>
      <c r="G77" s="235">
        <v>10395.059529999999</v>
      </c>
    </row>
    <row r="78" spans="1:7" s="150" customFormat="1" x14ac:dyDescent="0.2">
      <c r="A78" s="200" t="s">
        <v>1495</v>
      </c>
      <c r="B78" s="200" t="s">
        <v>1494</v>
      </c>
      <c r="C78" s="250" t="s">
        <v>1493</v>
      </c>
      <c r="D78" s="244">
        <v>0</v>
      </c>
      <c r="E78" s="244">
        <v>0</v>
      </c>
      <c r="F78" s="244">
        <v>0</v>
      </c>
      <c r="G78" s="244">
        <v>0</v>
      </c>
    </row>
    <row r="79" spans="1:7" s="150" customFormat="1" x14ac:dyDescent="0.2">
      <c r="A79" s="200" t="s">
        <v>1492</v>
      </c>
      <c r="B79" s="200" t="s">
        <v>1273</v>
      </c>
      <c r="C79" s="250" t="s">
        <v>1272</v>
      </c>
      <c r="D79" s="235"/>
      <c r="E79" s="244">
        <v>0</v>
      </c>
      <c r="F79" s="235"/>
      <c r="G79" s="235"/>
    </row>
    <row r="80" spans="1:7" s="150" customFormat="1" x14ac:dyDescent="0.2">
      <c r="A80" s="200" t="s">
        <v>1491</v>
      </c>
      <c r="B80" s="200" t="s">
        <v>1490</v>
      </c>
      <c r="C80" s="250" t="s">
        <v>1489</v>
      </c>
      <c r="D80" s="235"/>
      <c r="E80" s="244">
        <v>0</v>
      </c>
      <c r="F80" s="235"/>
      <c r="G80" s="235"/>
    </row>
    <row r="81" spans="1:7" s="150" customFormat="1" x14ac:dyDescent="0.2">
      <c r="A81" s="200" t="s">
        <v>1488</v>
      </c>
      <c r="B81" s="200" t="s">
        <v>1487</v>
      </c>
      <c r="C81" s="250" t="s">
        <v>1486</v>
      </c>
      <c r="D81" s="244">
        <v>0</v>
      </c>
      <c r="E81" s="244">
        <v>0</v>
      </c>
      <c r="F81" s="244">
        <v>0</v>
      </c>
      <c r="G81" s="244">
        <v>0</v>
      </c>
    </row>
    <row r="82" spans="1:7" s="150" customFormat="1" x14ac:dyDescent="0.2">
      <c r="A82" s="200" t="s">
        <v>1485</v>
      </c>
      <c r="B82" s="200" t="s">
        <v>1484</v>
      </c>
      <c r="C82" s="250" t="s">
        <v>1483</v>
      </c>
      <c r="D82" s="235"/>
      <c r="E82" s="244">
        <v>0</v>
      </c>
      <c r="F82" s="235"/>
      <c r="G82" s="235"/>
    </row>
    <row r="83" spans="1:7" s="150" customFormat="1" x14ac:dyDescent="0.2">
      <c r="A83" s="200" t="s">
        <v>1482</v>
      </c>
      <c r="B83" s="199" t="s">
        <v>1481</v>
      </c>
      <c r="C83" s="201" t="s">
        <v>1480</v>
      </c>
      <c r="D83" s="244">
        <v>125420.37136</v>
      </c>
      <c r="E83" s="244">
        <v>0</v>
      </c>
      <c r="F83" s="244">
        <v>125420.37136</v>
      </c>
      <c r="G83" s="244">
        <v>1178965.5191300001</v>
      </c>
    </row>
    <row r="84" spans="1:7" s="150" customFormat="1" x14ac:dyDescent="0.2">
      <c r="A84" s="200" t="s">
        <v>1479</v>
      </c>
      <c r="B84" s="200" t="s">
        <v>1258</v>
      </c>
      <c r="C84" s="201" t="s">
        <v>1257</v>
      </c>
      <c r="D84" s="235"/>
      <c r="E84" s="244">
        <v>0</v>
      </c>
      <c r="F84" s="235"/>
      <c r="G84" s="235"/>
    </row>
    <row r="85" spans="1:7" s="150" customFormat="1" x14ac:dyDescent="0.2">
      <c r="A85" s="200" t="s">
        <v>1478</v>
      </c>
      <c r="B85" s="199" t="s">
        <v>1477</v>
      </c>
      <c r="C85" s="201" t="s">
        <v>1476</v>
      </c>
      <c r="D85" s="244">
        <v>24742.208059999997</v>
      </c>
      <c r="E85" s="244">
        <v>0</v>
      </c>
      <c r="F85" s="244">
        <v>24742.208059999997</v>
      </c>
      <c r="G85" s="244">
        <v>37750.932079999999</v>
      </c>
    </row>
    <row r="86" spans="1:7" s="209" customFormat="1" x14ac:dyDescent="0.2">
      <c r="A86" s="200" t="s">
        <v>1475</v>
      </c>
      <c r="B86" s="199" t="s">
        <v>1474</v>
      </c>
      <c r="C86" s="201" t="s">
        <v>1473</v>
      </c>
      <c r="D86" s="235">
        <v>343.83633000000003</v>
      </c>
      <c r="E86" s="244">
        <v>0</v>
      </c>
      <c r="F86" s="235">
        <v>343.83633000000003</v>
      </c>
      <c r="G86" s="235">
        <v>1449.7222199999999</v>
      </c>
    </row>
    <row r="87" spans="1:7" s="150" customFormat="1" x14ac:dyDescent="0.2">
      <c r="A87" s="249" t="s">
        <v>1472</v>
      </c>
      <c r="B87" s="227" t="s">
        <v>1471</v>
      </c>
      <c r="C87" s="248" t="s">
        <v>1470</v>
      </c>
      <c r="D87" s="244">
        <v>947759.05039999995</v>
      </c>
      <c r="E87" s="244">
        <v>0</v>
      </c>
      <c r="F87" s="244">
        <v>947759.05039999995</v>
      </c>
      <c r="G87" s="244">
        <v>470652.66078999999</v>
      </c>
    </row>
    <row r="88" spans="1:7" s="150" customFormat="1" x14ac:dyDescent="0.2">
      <c r="A88" s="196" t="s">
        <v>1469</v>
      </c>
      <c r="B88" s="195" t="s">
        <v>1468</v>
      </c>
      <c r="C88" s="194" t="s">
        <v>1467</v>
      </c>
      <c r="D88" s="234">
        <v>646.94002</v>
      </c>
      <c r="E88" s="243">
        <v>0</v>
      </c>
      <c r="F88" s="234">
        <v>646.94002</v>
      </c>
      <c r="G88" s="234">
        <v>670.49</v>
      </c>
    </row>
    <row r="89" spans="1:7" s="150" customFormat="1" x14ac:dyDescent="0.2">
      <c r="A89" s="208" t="s">
        <v>1466</v>
      </c>
      <c r="B89" s="208" t="s">
        <v>1465</v>
      </c>
      <c r="C89" s="247" t="s">
        <v>94</v>
      </c>
      <c r="D89" s="206">
        <v>3692204.4405900002</v>
      </c>
      <c r="E89" s="206">
        <v>0</v>
      </c>
      <c r="F89" s="206">
        <v>3692204.4405900002</v>
      </c>
      <c r="G89" s="206">
        <v>2609777.52611</v>
      </c>
    </row>
    <row r="90" spans="1:7" s="150" customFormat="1" x14ac:dyDescent="0.2">
      <c r="A90" s="225" t="s">
        <v>1464</v>
      </c>
      <c r="B90" s="225" t="s">
        <v>1463</v>
      </c>
      <c r="C90" s="246" t="s">
        <v>1462</v>
      </c>
      <c r="D90" s="245">
        <v>0</v>
      </c>
      <c r="E90" s="245">
        <v>0</v>
      </c>
      <c r="F90" s="245">
        <v>0</v>
      </c>
      <c r="G90" s="245">
        <v>0</v>
      </c>
    </row>
    <row r="91" spans="1:7" s="150" customFormat="1" x14ac:dyDescent="0.2">
      <c r="A91" s="199" t="s">
        <v>1461</v>
      </c>
      <c r="B91" s="199" t="s">
        <v>1460</v>
      </c>
      <c r="C91" s="201" t="s">
        <v>1459</v>
      </c>
      <c r="D91" s="235"/>
      <c r="E91" s="244">
        <v>0</v>
      </c>
      <c r="F91" s="235"/>
      <c r="G91" s="235"/>
    </row>
    <row r="92" spans="1:7" s="150" customFormat="1" x14ac:dyDescent="0.2">
      <c r="A92" s="199" t="s">
        <v>1458</v>
      </c>
      <c r="B92" s="199" t="s">
        <v>1457</v>
      </c>
      <c r="C92" s="201" t="s">
        <v>1456</v>
      </c>
      <c r="D92" s="244">
        <v>0</v>
      </c>
      <c r="E92" s="244">
        <v>0</v>
      </c>
      <c r="F92" s="244">
        <v>0</v>
      </c>
      <c r="G92" s="244">
        <v>0</v>
      </c>
    </row>
    <row r="93" spans="1:7" s="150" customFormat="1" x14ac:dyDescent="0.2">
      <c r="A93" s="199" t="s">
        <v>1455</v>
      </c>
      <c r="B93" s="199" t="s">
        <v>1454</v>
      </c>
      <c r="C93" s="201" t="s">
        <v>1453</v>
      </c>
      <c r="D93" s="244">
        <v>896156.11894000007</v>
      </c>
      <c r="E93" s="244">
        <v>0</v>
      </c>
      <c r="F93" s="244">
        <v>896156.11894000007</v>
      </c>
      <c r="G93" s="244">
        <v>466156.11894000001</v>
      </c>
    </row>
    <row r="94" spans="1:7" s="150" customFormat="1" x14ac:dyDescent="0.2">
      <c r="A94" s="199" t="s">
        <v>1452</v>
      </c>
      <c r="B94" s="199" t="s">
        <v>1451</v>
      </c>
      <c r="C94" s="201" t="s">
        <v>1450</v>
      </c>
      <c r="D94" s="244">
        <v>15095.567499999999</v>
      </c>
      <c r="E94" s="244">
        <v>0</v>
      </c>
      <c r="F94" s="244">
        <v>15095.567499999999</v>
      </c>
      <c r="G94" s="244">
        <v>9778.800650000001</v>
      </c>
    </row>
    <row r="95" spans="1:7" s="150" customFormat="1" x14ac:dyDescent="0.2">
      <c r="A95" s="199" t="s">
        <v>1449</v>
      </c>
      <c r="B95" s="199" t="s">
        <v>1448</v>
      </c>
      <c r="C95" s="201" t="s">
        <v>1447</v>
      </c>
      <c r="D95" s="244">
        <v>491.46888000000001</v>
      </c>
      <c r="E95" s="244">
        <v>0</v>
      </c>
      <c r="F95" s="244">
        <v>491.46888000000001</v>
      </c>
      <c r="G95" s="244">
        <v>74.58717</v>
      </c>
    </row>
    <row r="96" spans="1:7" s="150" customFormat="1" x14ac:dyDescent="0.2">
      <c r="A96" s="199" t="s">
        <v>1443</v>
      </c>
      <c r="B96" s="199" t="s">
        <v>1442</v>
      </c>
      <c r="C96" s="201" t="s">
        <v>1441</v>
      </c>
      <c r="D96" s="244">
        <v>2520993.4580600001</v>
      </c>
      <c r="E96" s="244">
        <v>0</v>
      </c>
      <c r="F96" s="244">
        <v>2520993.4580600001</v>
      </c>
      <c r="G96" s="244">
        <v>1981859.4989700001</v>
      </c>
    </row>
    <row r="97" spans="1:7" s="150" customFormat="1" x14ac:dyDescent="0.2">
      <c r="A97" s="199" t="s">
        <v>1440</v>
      </c>
      <c r="B97" s="199" t="s">
        <v>1439</v>
      </c>
      <c r="C97" s="201" t="s">
        <v>1438</v>
      </c>
      <c r="D97" s="244">
        <v>259367.55121000001</v>
      </c>
      <c r="E97" s="244">
        <v>0</v>
      </c>
      <c r="F97" s="244">
        <v>259367.55121000001</v>
      </c>
      <c r="G97" s="244">
        <v>151868.62638</v>
      </c>
    </row>
    <row r="98" spans="1:7" s="191" customFormat="1" x14ac:dyDescent="0.2">
      <c r="A98" s="199" t="s">
        <v>1437</v>
      </c>
      <c r="B98" s="199" t="s">
        <v>1436</v>
      </c>
      <c r="C98" s="201" t="s">
        <v>1435</v>
      </c>
      <c r="D98" s="244">
        <v>100.276</v>
      </c>
      <c r="E98" s="244">
        <v>0</v>
      </c>
      <c r="F98" s="244">
        <v>100.276</v>
      </c>
      <c r="G98" s="244">
        <v>39.893999999999998</v>
      </c>
    </row>
    <row r="99" spans="1:7" s="191" customFormat="1" x14ac:dyDescent="0.2">
      <c r="A99" s="199" t="s">
        <v>1434</v>
      </c>
      <c r="B99" s="199" t="s">
        <v>1433</v>
      </c>
      <c r="C99" s="201" t="s">
        <v>1432</v>
      </c>
      <c r="D99" s="244">
        <v>0</v>
      </c>
      <c r="E99" s="244">
        <v>0</v>
      </c>
      <c r="F99" s="244">
        <v>0</v>
      </c>
      <c r="G99" s="244">
        <v>0</v>
      </c>
    </row>
    <row r="100" spans="1:7" s="191" customFormat="1" x14ac:dyDescent="0.2">
      <c r="A100" s="195" t="s">
        <v>1431</v>
      </c>
      <c r="B100" s="195" t="s">
        <v>1430</v>
      </c>
      <c r="C100" s="194" t="s">
        <v>1429</v>
      </c>
      <c r="D100" s="234"/>
      <c r="E100" s="243">
        <v>0</v>
      </c>
      <c r="F100" s="234"/>
      <c r="G100" s="234"/>
    </row>
    <row r="101" spans="1:7" s="191" customFormat="1" x14ac:dyDescent="0.2"/>
    <row r="102" spans="1:7" s="191" customFormat="1" ht="12.75" customHeight="1" x14ac:dyDescent="0.2"/>
    <row r="103" spans="1:7" s="209" customFormat="1" ht="12.75" customHeight="1" x14ac:dyDescent="0.2">
      <c r="A103" s="242"/>
      <c r="B103" s="241"/>
      <c r="C103" s="240"/>
      <c r="D103" s="239">
        <v>1</v>
      </c>
      <c r="E103" s="239">
        <v>2</v>
      </c>
      <c r="F103" s="150"/>
      <c r="G103" s="150"/>
    </row>
    <row r="104" spans="1:7" s="209" customFormat="1" x14ac:dyDescent="0.2">
      <c r="A104" s="1271" t="s">
        <v>1428</v>
      </c>
      <c r="B104" s="1272"/>
      <c r="C104" s="1277" t="s">
        <v>1427</v>
      </c>
      <c r="D104" s="1268" t="s">
        <v>1426</v>
      </c>
      <c r="E104" s="1269"/>
    </row>
    <row r="105" spans="1:7" s="209" customFormat="1" x14ac:dyDescent="0.2">
      <c r="A105" s="1275"/>
      <c r="B105" s="1276"/>
      <c r="C105" s="1282"/>
      <c r="D105" s="238" t="s">
        <v>1425</v>
      </c>
      <c r="E105" s="213" t="s">
        <v>1424</v>
      </c>
    </row>
    <row r="106" spans="1:7" s="209" customFormat="1" x14ac:dyDescent="0.2">
      <c r="A106" s="237"/>
      <c r="B106" s="237" t="s">
        <v>1423</v>
      </c>
      <c r="C106" s="236" t="s">
        <v>94</v>
      </c>
      <c r="D106" s="206">
        <v>12166214.917790001</v>
      </c>
      <c r="E106" s="206">
        <v>10168222.240870001</v>
      </c>
    </row>
    <row r="107" spans="1:7" s="209" customFormat="1" x14ac:dyDescent="0.2">
      <c r="A107" s="237" t="s">
        <v>1422</v>
      </c>
      <c r="B107" s="237" t="s">
        <v>1421</v>
      </c>
      <c r="C107" s="236" t="s">
        <v>94</v>
      </c>
      <c r="D107" s="206">
        <v>7119158.0895500006</v>
      </c>
      <c r="E107" s="206">
        <v>5544338.8110400001</v>
      </c>
    </row>
    <row r="108" spans="1:7" s="150" customFormat="1" x14ac:dyDescent="0.2">
      <c r="A108" s="237" t="s">
        <v>1420</v>
      </c>
      <c r="B108" s="237" t="s">
        <v>1419</v>
      </c>
      <c r="C108" s="236" t="s">
        <v>94</v>
      </c>
      <c r="D108" s="206">
        <v>1536506.6855200001</v>
      </c>
      <c r="E108" s="206">
        <v>1467682.68282</v>
      </c>
      <c r="F108" s="209"/>
      <c r="G108" s="209"/>
    </row>
    <row r="109" spans="1:7" s="150" customFormat="1" x14ac:dyDescent="0.2">
      <c r="A109" s="199" t="s">
        <v>1418</v>
      </c>
      <c r="B109" s="199" t="s">
        <v>1417</v>
      </c>
      <c r="C109" s="201" t="s">
        <v>1416</v>
      </c>
      <c r="D109" s="235">
        <v>352347.37375999999</v>
      </c>
      <c r="E109" s="235">
        <v>257240.30278</v>
      </c>
    </row>
    <row r="110" spans="1:7" s="150" customFormat="1" x14ac:dyDescent="0.2">
      <c r="A110" s="199" t="s">
        <v>1415</v>
      </c>
      <c r="B110" s="199" t="s">
        <v>1414</v>
      </c>
      <c r="C110" s="201" t="s">
        <v>1413</v>
      </c>
      <c r="D110" s="235">
        <v>2386294.9384899996</v>
      </c>
      <c r="E110" s="235">
        <v>2415980.0979499999</v>
      </c>
    </row>
    <row r="111" spans="1:7" s="150" customFormat="1" x14ac:dyDescent="0.2">
      <c r="A111" s="199" t="s">
        <v>1412</v>
      </c>
      <c r="B111" s="199" t="s">
        <v>1411</v>
      </c>
      <c r="C111" s="201" t="s">
        <v>1410</v>
      </c>
      <c r="D111" s="235"/>
      <c r="E111" s="235"/>
    </row>
    <row r="112" spans="1:7" s="150" customFormat="1" x14ac:dyDescent="0.2">
      <c r="A112" s="199" t="s">
        <v>1409</v>
      </c>
      <c r="B112" s="199" t="s">
        <v>1408</v>
      </c>
      <c r="C112" s="201" t="s">
        <v>1407</v>
      </c>
      <c r="D112" s="235">
        <v>-1201274.2319200002</v>
      </c>
      <c r="E112" s="235">
        <v>-1201274.2319200002</v>
      </c>
    </row>
    <row r="113" spans="1:7" s="150" customFormat="1" x14ac:dyDescent="0.2">
      <c r="A113" s="199" t="s">
        <v>1406</v>
      </c>
      <c r="B113" s="199" t="s">
        <v>1405</v>
      </c>
      <c r="C113" s="201" t="s">
        <v>1404</v>
      </c>
      <c r="D113" s="235">
        <v>2021.94</v>
      </c>
      <c r="E113" s="235">
        <v>2021.94</v>
      </c>
    </row>
    <row r="114" spans="1:7" s="209" customFormat="1" x14ac:dyDescent="0.2">
      <c r="A114" s="199" t="s">
        <v>1403</v>
      </c>
      <c r="B114" s="199" t="s">
        <v>1402</v>
      </c>
      <c r="C114" s="201" t="s">
        <v>1401</v>
      </c>
      <c r="D114" s="235">
        <v>-2883.3348099999998</v>
      </c>
      <c r="E114" s="235">
        <v>-6285.4259900000006</v>
      </c>
      <c r="F114" s="150"/>
      <c r="G114" s="150"/>
    </row>
    <row r="115" spans="1:7" s="150" customFormat="1" x14ac:dyDescent="0.2">
      <c r="A115" s="237" t="s">
        <v>1400</v>
      </c>
      <c r="B115" s="237" t="s">
        <v>1399</v>
      </c>
      <c r="C115" s="236" t="s">
        <v>94</v>
      </c>
      <c r="D115" s="206">
        <v>459367.55121000001</v>
      </c>
      <c r="E115" s="206">
        <v>152410.21638</v>
      </c>
      <c r="F115" s="209"/>
      <c r="G115" s="209"/>
    </row>
    <row r="116" spans="1:7" s="209" customFormat="1" x14ac:dyDescent="0.2">
      <c r="A116" s="199" t="s">
        <v>1383</v>
      </c>
      <c r="B116" s="199" t="s">
        <v>1382</v>
      </c>
      <c r="C116" s="201" t="s">
        <v>1381</v>
      </c>
      <c r="D116" s="235">
        <v>459367.55121000001</v>
      </c>
      <c r="E116" s="235">
        <v>152410.21638</v>
      </c>
      <c r="F116" s="150"/>
      <c r="G116" s="150"/>
    </row>
    <row r="117" spans="1:7" s="150" customFormat="1" x14ac:dyDescent="0.2">
      <c r="A117" s="237" t="s">
        <v>1380</v>
      </c>
      <c r="B117" s="237" t="s">
        <v>1379</v>
      </c>
      <c r="C117" s="236" t="s">
        <v>94</v>
      </c>
      <c r="D117" s="206">
        <v>5123283.8528199997</v>
      </c>
      <c r="E117" s="206">
        <v>3924245.9118400002</v>
      </c>
      <c r="F117" s="209"/>
      <c r="G117" s="209"/>
    </row>
    <row r="118" spans="1:7" s="150" customFormat="1" x14ac:dyDescent="0.2">
      <c r="A118" s="199" t="s">
        <v>1378</v>
      </c>
      <c r="B118" s="199" t="s">
        <v>1377</v>
      </c>
      <c r="C118" s="201" t="s">
        <v>94</v>
      </c>
      <c r="D118" s="235">
        <v>1199037.94098</v>
      </c>
      <c r="E118" s="235">
        <v>976575.90000999998</v>
      </c>
    </row>
    <row r="119" spans="1:7" s="150" customFormat="1" x14ac:dyDescent="0.2">
      <c r="A119" s="199" t="s">
        <v>1376</v>
      </c>
      <c r="B119" s="199" t="s">
        <v>1375</v>
      </c>
      <c r="C119" s="201" t="s">
        <v>1374</v>
      </c>
      <c r="D119" s="235"/>
      <c r="E119" s="235"/>
    </row>
    <row r="120" spans="1:7" s="209" customFormat="1" x14ac:dyDescent="0.2">
      <c r="A120" s="199" t="s">
        <v>1373</v>
      </c>
      <c r="B120" s="199" t="s">
        <v>1372</v>
      </c>
      <c r="C120" s="201" t="s">
        <v>1371</v>
      </c>
      <c r="D120" s="235">
        <v>3924245.9118400002</v>
      </c>
      <c r="E120" s="235">
        <v>2947670.0118299997</v>
      </c>
      <c r="F120" s="150"/>
      <c r="G120" s="150"/>
    </row>
    <row r="121" spans="1:7" s="209" customFormat="1" x14ac:dyDescent="0.2">
      <c r="A121" s="237" t="s">
        <v>1370</v>
      </c>
      <c r="B121" s="237" t="s">
        <v>1369</v>
      </c>
      <c r="C121" s="236" t="s">
        <v>94</v>
      </c>
      <c r="D121" s="206">
        <v>5047056.8282399997</v>
      </c>
      <c r="E121" s="206">
        <v>4623883.4298299998</v>
      </c>
    </row>
    <row r="122" spans="1:7" s="150" customFormat="1" x14ac:dyDescent="0.2">
      <c r="A122" s="237" t="s">
        <v>1368</v>
      </c>
      <c r="B122" s="237" t="s">
        <v>1366</v>
      </c>
      <c r="C122" s="236" t="s">
        <v>94</v>
      </c>
      <c r="D122" s="206">
        <v>0</v>
      </c>
      <c r="E122" s="206">
        <v>0</v>
      </c>
      <c r="F122" s="209"/>
      <c r="G122" s="209"/>
    </row>
    <row r="123" spans="1:7" s="209" customFormat="1" x14ac:dyDescent="0.2">
      <c r="A123" s="199" t="s">
        <v>1367</v>
      </c>
      <c r="B123" s="199" t="s">
        <v>1366</v>
      </c>
      <c r="C123" s="201" t="s">
        <v>1365</v>
      </c>
      <c r="D123" s="235"/>
      <c r="E123" s="235"/>
      <c r="F123" s="150"/>
      <c r="G123" s="150"/>
    </row>
    <row r="124" spans="1:7" s="150" customFormat="1" x14ac:dyDescent="0.2">
      <c r="A124" s="237" t="s">
        <v>1364</v>
      </c>
      <c r="B124" s="237" t="s">
        <v>1363</v>
      </c>
      <c r="C124" s="236" t="s">
        <v>94</v>
      </c>
      <c r="D124" s="206">
        <v>3693206.3489999999</v>
      </c>
      <c r="E124" s="206">
        <v>2892888.69576</v>
      </c>
      <c r="F124" s="209"/>
      <c r="G124" s="209"/>
    </row>
    <row r="125" spans="1:7" s="150" customFormat="1" x14ac:dyDescent="0.2">
      <c r="A125" s="199" t="s">
        <v>1362</v>
      </c>
      <c r="B125" s="199" t="s">
        <v>1361</v>
      </c>
      <c r="C125" s="201" t="s">
        <v>1360</v>
      </c>
      <c r="D125" s="235">
        <v>2024892.89699</v>
      </c>
      <c r="E125" s="235">
        <v>2125000</v>
      </c>
    </row>
    <row r="126" spans="1:7" s="150" customFormat="1" x14ac:dyDescent="0.2">
      <c r="A126" s="199" t="s">
        <v>1359</v>
      </c>
      <c r="B126" s="199" t="s">
        <v>1358</v>
      </c>
      <c r="C126" s="201" t="s">
        <v>1357</v>
      </c>
      <c r="D126" s="235"/>
      <c r="E126" s="235"/>
    </row>
    <row r="127" spans="1:7" s="150" customFormat="1" x14ac:dyDescent="0.2">
      <c r="A127" s="199" t="s">
        <v>1356</v>
      </c>
      <c r="B127" s="199" t="s">
        <v>1355</v>
      </c>
      <c r="C127" s="201" t="s">
        <v>1354</v>
      </c>
      <c r="D127" s="235"/>
      <c r="E127" s="235"/>
    </row>
    <row r="128" spans="1:7" s="150" customFormat="1" x14ac:dyDescent="0.2">
      <c r="A128" s="199" t="s">
        <v>1353</v>
      </c>
      <c r="B128" s="199" t="s">
        <v>1352</v>
      </c>
      <c r="C128" s="201" t="s">
        <v>1351</v>
      </c>
      <c r="D128" s="235"/>
      <c r="E128" s="235"/>
    </row>
    <row r="129" spans="1:7" s="150" customFormat="1" x14ac:dyDescent="0.2">
      <c r="A129" s="199" t="s">
        <v>1350</v>
      </c>
      <c r="B129" s="199" t="s">
        <v>1349</v>
      </c>
      <c r="C129" s="201" t="s">
        <v>1348</v>
      </c>
      <c r="D129" s="235"/>
      <c r="E129" s="235"/>
    </row>
    <row r="130" spans="1:7" s="150" customFormat="1" x14ac:dyDescent="0.2">
      <c r="A130" s="199" t="s">
        <v>1347</v>
      </c>
      <c r="B130" s="199" t="s">
        <v>1346</v>
      </c>
      <c r="C130" s="201" t="s">
        <v>1345</v>
      </c>
      <c r="D130" s="235"/>
      <c r="E130" s="235"/>
    </row>
    <row r="131" spans="1:7" s="150" customFormat="1" x14ac:dyDescent="0.2">
      <c r="A131" s="199" t="s">
        <v>1344</v>
      </c>
      <c r="B131" s="199" t="s">
        <v>1343</v>
      </c>
      <c r="C131" s="201" t="s">
        <v>1342</v>
      </c>
      <c r="D131" s="235">
        <v>288704.93239999999</v>
      </c>
      <c r="E131" s="235">
        <v>320827.00339999999</v>
      </c>
    </row>
    <row r="132" spans="1:7" s="150" customFormat="1" x14ac:dyDescent="0.2">
      <c r="A132" s="199" t="s">
        <v>1341</v>
      </c>
      <c r="B132" s="199" t="s">
        <v>1340</v>
      </c>
      <c r="C132" s="201" t="s">
        <v>1339</v>
      </c>
      <c r="D132" s="235">
        <v>1379608.5196099998</v>
      </c>
      <c r="E132" s="235">
        <v>447061.69235999999</v>
      </c>
    </row>
    <row r="133" spans="1:7" s="150" customFormat="1" x14ac:dyDescent="0.2">
      <c r="A133" s="237" t="s">
        <v>1338</v>
      </c>
      <c r="B133" s="237" t="s">
        <v>1337</v>
      </c>
      <c r="C133" s="236" t="s">
        <v>94</v>
      </c>
      <c r="D133" s="206">
        <v>1353850.47924</v>
      </c>
      <c r="E133" s="206">
        <v>1730994.73407</v>
      </c>
      <c r="F133" s="209"/>
      <c r="G133" s="209"/>
    </row>
    <row r="134" spans="1:7" s="150" customFormat="1" x14ac:dyDescent="0.2">
      <c r="A134" s="199" t="s">
        <v>1336</v>
      </c>
      <c r="B134" s="199" t="s">
        <v>1335</v>
      </c>
      <c r="C134" s="201" t="s">
        <v>1334</v>
      </c>
      <c r="D134" s="235"/>
      <c r="E134" s="235"/>
    </row>
    <row r="135" spans="1:7" s="150" customFormat="1" x14ac:dyDescent="0.2">
      <c r="A135" s="199" t="s">
        <v>1333</v>
      </c>
      <c r="B135" s="199" t="s">
        <v>1332</v>
      </c>
      <c r="C135" s="201" t="s">
        <v>1331</v>
      </c>
      <c r="D135" s="235"/>
      <c r="E135" s="235"/>
    </row>
    <row r="136" spans="1:7" s="150" customFormat="1" x14ac:dyDescent="0.2">
      <c r="A136" s="199" t="s">
        <v>1330</v>
      </c>
      <c r="B136" s="199" t="s">
        <v>1329</v>
      </c>
      <c r="C136" s="201" t="s">
        <v>1328</v>
      </c>
      <c r="D136" s="235"/>
      <c r="E136" s="235"/>
    </row>
    <row r="137" spans="1:7" s="150" customFormat="1" x14ac:dyDescent="0.2">
      <c r="A137" s="199" t="s">
        <v>1327</v>
      </c>
      <c r="B137" s="199" t="s">
        <v>1326</v>
      </c>
      <c r="C137" s="201" t="s">
        <v>1325</v>
      </c>
      <c r="D137" s="235"/>
      <c r="E137" s="235"/>
    </row>
    <row r="138" spans="1:7" s="150" customFormat="1" x14ac:dyDescent="0.2">
      <c r="A138" s="199" t="s">
        <v>1324</v>
      </c>
      <c r="B138" s="199" t="s">
        <v>1323</v>
      </c>
      <c r="C138" s="201" t="s">
        <v>1322</v>
      </c>
      <c r="D138" s="235">
        <v>121211.86611</v>
      </c>
      <c r="E138" s="235">
        <v>41571.793969999999</v>
      </c>
    </row>
    <row r="139" spans="1:7" s="150" customFormat="1" x14ac:dyDescent="0.2">
      <c r="A139" s="199" t="s">
        <v>1321</v>
      </c>
      <c r="B139" s="199" t="s">
        <v>1320</v>
      </c>
      <c r="C139" s="201" t="s">
        <v>1319</v>
      </c>
      <c r="D139" s="235"/>
      <c r="E139" s="235"/>
    </row>
    <row r="140" spans="1:7" s="150" customFormat="1" x14ac:dyDescent="0.2">
      <c r="A140" s="199" t="s">
        <v>1318</v>
      </c>
      <c r="B140" s="199" t="s">
        <v>1317</v>
      </c>
      <c r="C140" s="201" t="s">
        <v>1316</v>
      </c>
      <c r="D140" s="235">
        <v>27.922180000000001</v>
      </c>
      <c r="E140" s="235">
        <v>425.41217999999998</v>
      </c>
    </row>
    <row r="141" spans="1:7" s="150" customFormat="1" x14ac:dyDescent="0.2">
      <c r="A141" s="199" t="s">
        <v>1315</v>
      </c>
      <c r="B141" s="199" t="s">
        <v>1314</v>
      </c>
      <c r="C141" s="201" t="s">
        <v>1313</v>
      </c>
      <c r="D141" s="235"/>
      <c r="E141" s="235"/>
    </row>
    <row r="142" spans="1:7" s="150" customFormat="1" x14ac:dyDescent="0.2">
      <c r="A142" s="199" t="s">
        <v>1312</v>
      </c>
      <c r="B142" s="199" t="s">
        <v>1311</v>
      </c>
      <c r="C142" s="201" t="s">
        <v>1310</v>
      </c>
      <c r="D142" s="235"/>
      <c r="E142" s="235"/>
    </row>
    <row r="143" spans="1:7" s="150" customFormat="1" ht="12.75" customHeight="1" x14ac:dyDescent="0.2">
      <c r="A143" s="199" t="s">
        <v>1309</v>
      </c>
      <c r="B143" s="199" t="s">
        <v>1308</v>
      </c>
      <c r="C143" s="201" t="s">
        <v>1307</v>
      </c>
      <c r="D143" s="235">
        <v>79.91</v>
      </c>
      <c r="E143" s="235">
        <v>20.866</v>
      </c>
    </row>
    <row r="144" spans="1:7" s="150" customFormat="1" ht="12.75" customHeight="1" x14ac:dyDescent="0.2">
      <c r="A144" s="199" t="s">
        <v>1306</v>
      </c>
      <c r="B144" s="199" t="s">
        <v>1305</v>
      </c>
      <c r="C144" s="201" t="s">
        <v>1304</v>
      </c>
      <c r="D144" s="235">
        <v>19288.103999999999</v>
      </c>
      <c r="E144" s="235">
        <v>18404.416000000001</v>
      </c>
    </row>
    <row r="145" spans="1:5" s="150" customFormat="1" ht="12.75" customHeight="1" x14ac:dyDescent="0.2">
      <c r="A145" s="199" t="s">
        <v>1303</v>
      </c>
      <c r="B145" s="199" t="s">
        <v>1302</v>
      </c>
      <c r="C145" s="201" t="s">
        <v>1301</v>
      </c>
      <c r="D145" s="235">
        <v>7628.8119999999999</v>
      </c>
      <c r="E145" s="235">
        <v>7002.0720000000001</v>
      </c>
    </row>
    <row r="146" spans="1:5" s="150" customFormat="1" ht="12.75" customHeight="1" x14ac:dyDescent="0.2">
      <c r="A146" s="199" t="s">
        <v>1300</v>
      </c>
      <c r="B146" s="199" t="s">
        <v>1299</v>
      </c>
      <c r="C146" s="201" t="s">
        <v>1298</v>
      </c>
      <c r="D146" s="235">
        <v>3462.2420000000002</v>
      </c>
      <c r="E146" s="235">
        <v>3193.549</v>
      </c>
    </row>
    <row r="147" spans="1:5" s="150" customFormat="1" ht="12.75" customHeight="1" x14ac:dyDescent="0.2">
      <c r="A147" s="199" t="s">
        <v>1297</v>
      </c>
      <c r="B147" s="199" t="s">
        <v>1296</v>
      </c>
      <c r="C147" s="201" t="s">
        <v>1295</v>
      </c>
      <c r="D147" s="235"/>
      <c r="E147" s="235"/>
    </row>
    <row r="148" spans="1:5" s="150" customFormat="1" ht="12.75" customHeight="1" x14ac:dyDescent="0.2">
      <c r="A148" s="199" t="s">
        <v>1294</v>
      </c>
      <c r="B148" s="199" t="s">
        <v>1293</v>
      </c>
      <c r="C148" s="201" t="s">
        <v>1292</v>
      </c>
      <c r="D148" s="235"/>
      <c r="E148" s="235"/>
    </row>
    <row r="149" spans="1:5" s="150" customFormat="1" ht="12.75" customHeight="1" x14ac:dyDescent="0.2">
      <c r="A149" s="199" t="s">
        <v>1291</v>
      </c>
      <c r="B149" s="199" t="s">
        <v>1290</v>
      </c>
      <c r="C149" s="201" t="s">
        <v>1289</v>
      </c>
      <c r="D149" s="235">
        <v>3402.4740000000002</v>
      </c>
      <c r="E149" s="235">
        <v>3094.7510000000002</v>
      </c>
    </row>
    <row r="150" spans="1:5" s="150" customFormat="1" ht="12.75" customHeight="1" x14ac:dyDescent="0.2">
      <c r="A150" s="199" t="s">
        <v>1288</v>
      </c>
      <c r="B150" s="199" t="s">
        <v>162</v>
      </c>
      <c r="C150" s="201" t="s">
        <v>1287</v>
      </c>
      <c r="D150" s="235">
        <v>6489.8670000000002</v>
      </c>
      <c r="E150" s="235">
        <v>3614.8359999999998</v>
      </c>
    </row>
    <row r="151" spans="1:5" s="150" customFormat="1" ht="12.75" customHeight="1" x14ac:dyDescent="0.2">
      <c r="A151" s="199" t="s">
        <v>1286</v>
      </c>
      <c r="B151" s="199" t="s">
        <v>1285</v>
      </c>
      <c r="C151" s="201" t="s">
        <v>1284</v>
      </c>
      <c r="D151" s="235">
        <v>37497.356719999996</v>
      </c>
      <c r="E151" s="235">
        <v>100991.66</v>
      </c>
    </row>
    <row r="152" spans="1:5" s="150" customFormat="1" ht="12.75" customHeight="1" x14ac:dyDescent="0.2">
      <c r="A152" s="199" t="s">
        <v>1283</v>
      </c>
      <c r="B152" s="199" t="s">
        <v>1282</v>
      </c>
      <c r="C152" s="201" t="s">
        <v>1281</v>
      </c>
      <c r="D152" s="235">
        <v>9589.0910000000003</v>
      </c>
      <c r="E152" s="235">
        <v>9864.6010000000006</v>
      </c>
    </row>
    <row r="153" spans="1:5" s="150" customFormat="1" ht="12.75" customHeight="1" x14ac:dyDescent="0.2">
      <c r="A153" s="199" t="s">
        <v>1280</v>
      </c>
      <c r="B153" s="199" t="s">
        <v>1279</v>
      </c>
      <c r="C153" s="201" t="s">
        <v>1278</v>
      </c>
      <c r="D153" s="235">
        <v>15415.39702</v>
      </c>
      <c r="E153" s="235">
        <v>18765.900699999998</v>
      </c>
    </row>
    <row r="154" spans="1:5" s="150" customFormat="1" ht="12.75" customHeight="1" x14ac:dyDescent="0.2">
      <c r="A154" s="199" t="s">
        <v>1277</v>
      </c>
      <c r="B154" s="199" t="s">
        <v>1276</v>
      </c>
      <c r="C154" s="201" t="s">
        <v>1275</v>
      </c>
      <c r="D154" s="235"/>
      <c r="E154" s="235"/>
    </row>
    <row r="155" spans="1:5" s="150" customFormat="1" ht="12.75" customHeight="1" x14ac:dyDescent="0.2">
      <c r="A155" s="199" t="s">
        <v>1274</v>
      </c>
      <c r="B155" s="199" t="s">
        <v>1273</v>
      </c>
      <c r="C155" s="201" t="s">
        <v>1272</v>
      </c>
      <c r="D155" s="235"/>
      <c r="E155" s="235">
        <v>750</v>
      </c>
    </row>
    <row r="156" spans="1:5" s="150" customFormat="1" ht="12.75" customHeight="1" x14ac:dyDescent="0.2">
      <c r="A156" s="199" t="s">
        <v>1271</v>
      </c>
      <c r="B156" s="199" t="s">
        <v>1270</v>
      </c>
      <c r="C156" s="201" t="s">
        <v>1269</v>
      </c>
      <c r="D156" s="235"/>
      <c r="E156" s="235"/>
    </row>
    <row r="157" spans="1:5" s="150" customFormat="1" ht="12.75" customHeight="1" x14ac:dyDescent="0.2">
      <c r="A157" s="199" t="s">
        <v>1268</v>
      </c>
      <c r="B157" s="199" t="s">
        <v>1267</v>
      </c>
      <c r="C157" s="201" t="s">
        <v>1266</v>
      </c>
      <c r="D157" s="235"/>
      <c r="E157" s="235"/>
    </row>
    <row r="158" spans="1:5" s="150" customFormat="1" ht="12.75" customHeight="1" x14ac:dyDescent="0.2">
      <c r="A158" s="199" t="s">
        <v>1265</v>
      </c>
      <c r="B158" s="199" t="s">
        <v>1264</v>
      </c>
      <c r="C158" s="201" t="s">
        <v>1263</v>
      </c>
      <c r="D158" s="235"/>
      <c r="E158" s="235">
        <v>17258</v>
      </c>
    </row>
    <row r="159" spans="1:5" s="150" customFormat="1" ht="12.75" customHeight="1" x14ac:dyDescent="0.2">
      <c r="A159" s="199" t="s">
        <v>1262</v>
      </c>
      <c r="B159" s="199" t="s">
        <v>1261</v>
      </c>
      <c r="C159" s="201" t="s">
        <v>1260</v>
      </c>
      <c r="D159" s="235">
        <v>18014.05445</v>
      </c>
      <c r="E159" s="235">
        <v>3883.5934300000004</v>
      </c>
    </row>
    <row r="160" spans="1:5" s="150" customFormat="1" ht="12.75" customHeight="1" x14ac:dyDescent="0.2">
      <c r="A160" s="199" t="s">
        <v>1259</v>
      </c>
      <c r="B160" s="200" t="s">
        <v>1258</v>
      </c>
      <c r="C160" s="201" t="s">
        <v>1257</v>
      </c>
      <c r="D160" s="235">
        <v>14894.596649999999</v>
      </c>
      <c r="E160" s="235">
        <v>8670.6809200000007</v>
      </c>
    </row>
    <row r="161" spans="1:7" s="150" customFormat="1" ht="12.75" customHeight="1" x14ac:dyDescent="0.2">
      <c r="A161" s="200" t="s">
        <v>1256</v>
      </c>
      <c r="B161" s="199" t="s">
        <v>1255</v>
      </c>
      <c r="C161" s="201" t="s">
        <v>1254</v>
      </c>
      <c r="D161" s="235">
        <v>157.30000000000001</v>
      </c>
      <c r="E161" s="235"/>
    </row>
    <row r="162" spans="1:7" s="150" customFormat="1" ht="12.75" customHeight="1" x14ac:dyDescent="0.2">
      <c r="A162" s="200" t="s">
        <v>1253</v>
      </c>
      <c r="B162" s="199" t="s">
        <v>1252</v>
      </c>
      <c r="C162" s="201" t="s">
        <v>1251</v>
      </c>
      <c r="D162" s="235">
        <v>161</v>
      </c>
      <c r="E162" s="235"/>
    </row>
    <row r="163" spans="1:7" s="150" customFormat="1" ht="12.75" customHeight="1" x14ac:dyDescent="0.2">
      <c r="A163" s="200" t="s">
        <v>1250</v>
      </c>
      <c r="B163" s="199" t="s">
        <v>1249</v>
      </c>
      <c r="C163" s="201" t="s">
        <v>1248</v>
      </c>
      <c r="D163" s="235">
        <v>1080131.8421099999</v>
      </c>
      <c r="E163" s="235">
        <v>1482370.0577199999</v>
      </c>
    </row>
    <row r="164" spans="1:7" s="191" customFormat="1" ht="12.75" customHeight="1" x14ac:dyDescent="0.2">
      <c r="A164" s="196" t="s">
        <v>1247</v>
      </c>
      <c r="B164" s="195" t="s">
        <v>1246</v>
      </c>
      <c r="C164" s="194" t="s">
        <v>1245</v>
      </c>
      <c r="D164" s="234">
        <v>16398.644</v>
      </c>
      <c r="E164" s="234">
        <v>11112.54415</v>
      </c>
      <c r="F164" s="150"/>
      <c r="G164" s="150"/>
    </row>
    <row r="165" spans="1:7" s="191" customFormat="1" x14ac:dyDescent="0.2"/>
    <row r="166" spans="1:7" s="191" customFormat="1" x14ac:dyDescent="0.2"/>
    <row r="167" spans="1:7" s="191" customFormat="1" x14ac:dyDescent="0.2"/>
    <row r="168" spans="1:7" s="191" customFormat="1" x14ac:dyDescent="0.2"/>
    <row r="169" spans="1:7" s="191" customFormat="1" x14ac:dyDescent="0.2"/>
    <row r="170" spans="1:7" s="191" customFormat="1" x14ac:dyDescent="0.2"/>
    <row r="171" spans="1:7" s="191" customFormat="1" x14ac:dyDescent="0.2"/>
    <row r="172" spans="1:7" s="191" customFormat="1" x14ac:dyDescent="0.2"/>
    <row r="173" spans="1:7" s="191" customFormat="1" x14ac:dyDescent="0.2"/>
    <row r="174" spans="1:7" s="191" customFormat="1" x14ac:dyDescent="0.2"/>
    <row r="175" spans="1:7" s="191" customFormat="1" x14ac:dyDescent="0.2"/>
    <row r="176" spans="1:7" s="191" customFormat="1" x14ac:dyDescent="0.2"/>
    <row r="177" s="191" customFormat="1" x14ac:dyDescent="0.2"/>
    <row r="178" s="191" customFormat="1" x14ac:dyDescent="0.2"/>
    <row r="179" s="191" customFormat="1" x14ac:dyDescent="0.2"/>
    <row r="180" s="191" customFormat="1" x14ac:dyDescent="0.2"/>
    <row r="181" s="191" customFormat="1" x14ac:dyDescent="0.2"/>
    <row r="182" s="191" customFormat="1" x14ac:dyDescent="0.2"/>
    <row r="183" s="191" customFormat="1" x14ac:dyDescent="0.2"/>
    <row r="184" s="191" customFormat="1" x14ac:dyDescent="0.2"/>
    <row r="185" s="191" customFormat="1" x14ac:dyDescent="0.2"/>
    <row r="186" s="191" customFormat="1" x14ac:dyDescent="0.2"/>
    <row r="187" s="191" customFormat="1" x14ac:dyDescent="0.2"/>
    <row r="188" s="191" customFormat="1" x14ac:dyDescent="0.2"/>
    <row r="189" s="191" customFormat="1" x14ac:dyDescent="0.2"/>
    <row r="190" s="191" customFormat="1" x14ac:dyDescent="0.2"/>
    <row r="191" s="191" customFormat="1" x14ac:dyDescent="0.2"/>
    <row r="192" s="191" customFormat="1" x14ac:dyDescent="0.2"/>
    <row r="193" s="191" customFormat="1" x14ac:dyDescent="0.2"/>
    <row r="194" s="191" customFormat="1" x14ac:dyDescent="0.2"/>
    <row r="195" s="191" customFormat="1" x14ac:dyDescent="0.2"/>
    <row r="196" s="191" customFormat="1" x14ac:dyDescent="0.2"/>
    <row r="197" s="191" customFormat="1" x14ac:dyDescent="0.2"/>
    <row r="198" s="191" customFormat="1" x14ac:dyDescent="0.2"/>
    <row r="199" s="191" customFormat="1" x14ac:dyDescent="0.2"/>
    <row r="200" s="191" customFormat="1" x14ac:dyDescent="0.2"/>
    <row r="201" s="191" customFormat="1" x14ac:dyDescent="0.2"/>
    <row r="202" s="191" customFormat="1" x14ac:dyDescent="0.2"/>
    <row r="203" s="191" customFormat="1" x14ac:dyDescent="0.2"/>
    <row r="204" s="191" customFormat="1" x14ac:dyDescent="0.2"/>
    <row r="205" s="191" customFormat="1" x14ac:dyDescent="0.2"/>
    <row r="206" s="191" customFormat="1" x14ac:dyDescent="0.2"/>
    <row r="207" s="191" customFormat="1" x14ac:dyDescent="0.2"/>
    <row r="208" s="191" customFormat="1" x14ac:dyDescent="0.2"/>
    <row r="209" s="191" customFormat="1" x14ac:dyDescent="0.2"/>
    <row r="210" s="191" customFormat="1" x14ac:dyDescent="0.2"/>
    <row r="211" s="191" customFormat="1" x14ac:dyDescent="0.2"/>
    <row r="212" s="191" customFormat="1" x14ac:dyDescent="0.2"/>
    <row r="213" s="191" customFormat="1" x14ac:dyDescent="0.2"/>
    <row r="214" s="191" customFormat="1" x14ac:dyDescent="0.2"/>
    <row r="215" s="191" customFormat="1" x14ac:dyDescent="0.2"/>
    <row r="216" s="191" customFormat="1" x14ac:dyDescent="0.2"/>
    <row r="217" s="191" customFormat="1" x14ac:dyDescent="0.2"/>
    <row r="218" s="191" customFormat="1" x14ac:dyDescent="0.2"/>
    <row r="219" s="191" customFormat="1" x14ac:dyDescent="0.2"/>
    <row r="220" s="191" customFormat="1" x14ac:dyDescent="0.2"/>
    <row r="221" s="191" customFormat="1" x14ac:dyDescent="0.2"/>
    <row r="222" s="191" customFormat="1" x14ac:dyDescent="0.2"/>
    <row r="223" s="191" customFormat="1" x14ac:dyDescent="0.2"/>
    <row r="224" s="191" customFormat="1" x14ac:dyDescent="0.2"/>
    <row r="225" s="191" customFormat="1" x14ac:dyDescent="0.2"/>
    <row r="226" s="191" customFormat="1" x14ac:dyDescent="0.2"/>
    <row r="227" s="191" customFormat="1" x14ac:dyDescent="0.2"/>
    <row r="228" s="191" customFormat="1" x14ac:dyDescent="0.2"/>
    <row r="229" s="191" customFormat="1" x14ac:dyDescent="0.2"/>
    <row r="230" s="191" customFormat="1" x14ac:dyDescent="0.2"/>
    <row r="231" s="191" customFormat="1" x14ac:dyDescent="0.2"/>
    <row r="232" s="191" customFormat="1" x14ac:dyDescent="0.2"/>
    <row r="233" s="191" customFormat="1" x14ac:dyDescent="0.2"/>
    <row r="234" s="191" customFormat="1" x14ac:dyDescent="0.2"/>
    <row r="235" s="191" customFormat="1" x14ac:dyDescent="0.2"/>
    <row r="236" s="191" customFormat="1" x14ac:dyDescent="0.2"/>
    <row r="237" s="191" customFormat="1" x14ac:dyDescent="0.2"/>
    <row r="238" s="191" customFormat="1" x14ac:dyDescent="0.2"/>
    <row r="239" s="191" customFormat="1" x14ac:dyDescent="0.2"/>
    <row r="240" s="191" customFormat="1" x14ac:dyDescent="0.2"/>
    <row r="241" s="191" customFormat="1" x14ac:dyDescent="0.2"/>
    <row r="242" s="191" customFormat="1" x14ac:dyDescent="0.2"/>
    <row r="243" s="191" customFormat="1" x14ac:dyDescent="0.2"/>
    <row r="244" s="191" customFormat="1" x14ac:dyDescent="0.2"/>
    <row r="245" s="191" customFormat="1" x14ac:dyDescent="0.2"/>
    <row r="246" s="191" customFormat="1" x14ac:dyDescent="0.2"/>
    <row r="247" s="191" customFormat="1" x14ac:dyDescent="0.2"/>
    <row r="248" s="191" customFormat="1" x14ac:dyDescent="0.2"/>
    <row r="249" s="191" customFormat="1" x14ac:dyDescent="0.2"/>
    <row r="250" s="191" customFormat="1" x14ac:dyDescent="0.2"/>
    <row r="251" s="191" customFormat="1" x14ac:dyDescent="0.2"/>
    <row r="252" s="191" customFormat="1" x14ac:dyDescent="0.2"/>
    <row r="253" s="191" customFormat="1" x14ac:dyDescent="0.2"/>
    <row r="254" s="191" customFormat="1" x14ac:dyDescent="0.2"/>
    <row r="255" s="191" customFormat="1" x14ac:dyDescent="0.2"/>
    <row r="256" s="191" customFormat="1" x14ac:dyDescent="0.2"/>
    <row r="257" s="191" customFormat="1" x14ac:dyDescent="0.2"/>
    <row r="258" s="191" customFormat="1" x14ac:dyDescent="0.2"/>
  </sheetData>
  <mergeCells count="10">
    <mergeCell ref="A104:B105"/>
    <mergeCell ref="C104:C105"/>
    <mergeCell ref="D104:E104"/>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66" firstPageNumber="466" fitToHeight="2" orientation="portrait" useFirstPageNumber="1" r:id="rId1"/>
  <headerFooter alignWithMargins="0"/>
  <rowBreaks count="1" manualBreakCount="1">
    <brk id="88" max="6"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1"/>
  <sheetViews>
    <sheetView showGridLines="0" zoomScaleNormal="100" zoomScaleSheetLayoutView="100" workbookViewId="0">
      <selection activeCell="I6" sqref="I6"/>
    </sheetView>
  </sheetViews>
  <sheetFormatPr defaultRowHeight="12.75" x14ac:dyDescent="0.2"/>
  <cols>
    <col min="1" max="1" width="7" style="259" customWidth="1"/>
    <col min="2" max="2" width="45.42578125" style="191" customWidth="1"/>
    <col min="3" max="3" width="8.7109375" style="258" customWidth="1"/>
    <col min="4" max="7" width="13.85546875" style="190" customWidth="1"/>
    <col min="8" max="8" width="9.140625" style="191" customWidth="1"/>
    <col min="9" max="16384" width="9.140625" style="191"/>
  </cols>
  <sheetData>
    <row r="1" spans="1:7" s="219" customFormat="1" ht="18" customHeight="1" x14ac:dyDescent="0.2">
      <c r="A1" s="1270" t="s">
        <v>4071</v>
      </c>
      <c r="B1" s="1270"/>
      <c r="C1" s="1270"/>
      <c r="D1" s="1270"/>
      <c r="E1" s="1270"/>
      <c r="F1" s="1270"/>
      <c r="G1" s="1270"/>
    </row>
    <row r="2" spans="1:7" s="219" customFormat="1" ht="18" customHeight="1" x14ac:dyDescent="0.2">
      <c r="A2" s="1205" t="s">
        <v>1687</v>
      </c>
      <c r="B2" s="1205"/>
      <c r="C2" s="1205"/>
      <c r="D2" s="1205"/>
      <c r="E2" s="1205"/>
      <c r="F2" s="1205"/>
      <c r="G2" s="1205"/>
    </row>
    <row r="3" spans="1:7" s="150" customFormat="1" x14ac:dyDescent="0.2">
      <c r="C3" s="148"/>
      <c r="D3" s="192"/>
      <c r="E3" s="192"/>
      <c r="F3" s="192"/>
      <c r="G3" s="192"/>
    </row>
    <row r="4" spans="1:7" x14ac:dyDescent="0.2">
      <c r="A4" s="232"/>
      <c r="B4" s="232"/>
      <c r="C4" s="231"/>
      <c r="D4" s="230">
        <v>1</v>
      </c>
      <c r="E4" s="230">
        <v>2</v>
      </c>
      <c r="F4" s="230">
        <v>3</v>
      </c>
      <c r="G4" s="230">
        <v>4</v>
      </c>
    </row>
    <row r="5" spans="1:7" s="268" customFormat="1" ht="12.75" customHeight="1" x14ac:dyDescent="0.2">
      <c r="A5" s="1271" t="s">
        <v>1428</v>
      </c>
      <c r="B5" s="1272"/>
      <c r="C5" s="1277" t="s">
        <v>1427</v>
      </c>
      <c r="D5" s="1283" t="s">
        <v>1426</v>
      </c>
      <c r="E5" s="1284"/>
      <c r="F5" s="1284"/>
      <c r="G5" s="1285"/>
    </row>
    <row r="6" spans="1:7" s="209" customFormat="1" x14ac:dyDescent="0.2">
      <c r="A6" s="1273"/>
      <c r="B6" s="1274"/>
      <c r="C6" s="1278"/>
      <c r="D6" s="1286" t="s">
        <v>1425</v>
      </c>
      <c r="E6" s="1287"/>
      <c r="F6" s="1288"/>
      <c r="G6" s="1289" t="s">
        <v>1424</v>
      </c>
    </row>
    <row r="7" spans="1:7" s="209" customFormat="1" x14ac:dyDescent="0.2">
      <c r="A7" s="1275"/>
      <c r="B7" s="1276"/>
      <c r="C7" s="1282"/>
      <c r="D7" s="254" t="s">
        <v>1684</v>
      </c>
      <c r="E7" s="254" t="s">
        <v>1683</v>
      </c>
      <c r="F7" s="254" t="s">
        <v>1682</v>
      </c>
      <c r="G7" s="1290"/>
    </row>
    <row r="8" spans="1:7" s="209" customFormat="1" x14ac:dyDescent="0.2">
      <c r="A8" s="237"/>
      <c r="B8" s="237" t="s">
        <v>1681</v>
      </c>
      <c r="C8" s="236" t="s">
        <v>94</v>
      </c>
      <c r="D8" s="206">
        <v>53209060.736870006</v>
      </c>
      <c r="E8" s="206">
        <v>14265070.25165</v>
      </c>
      <c r="F8" s="206">
        <v>38943990.48522</v>
      </c>
      <c r="G8" s="206">
        <v>38437698.467040002</v>
      </c>
    </row>
    <row r="9" spans="1:7" s="261" customFormat="1" x14ac:dyDescent="0.2">
      <c r="A9" s="237" t="s">
        <v>1680</v>
      </c>
      <c r="B9" s="237" t="s">
        <v>1679</v>
      </c>
      <c r="C9" s="236" t="s">
        <v>94</v>
      </c>
      <c r="D9" s="206">
        <v>49916715.601550005</v>
      </c>
      <c r="E9" s="206">
        <v>14257909.88084</v>
      </c>
      <c r="F9" s="206">
        <v>35658805.720710002</v>
      </c>
      <c r="G9" s="206">
        <v>35495857.337580003</v>
      </c>
    </row>
    <row r="10" spans="1:7" s="261" customFormat="1" x14ac:dyDescent="0.2">
      <c r="A10" s="237" t="s">
        <v>1678</v>
      </c>
      <c r="B10" s="237" t="s">
        <v>1677</v>
      </c>
      <c r="C10" s="236" t="s">
        <v>94</v>
      </c>
      <c r="D10" s="206">
        <v>267601.49486000004</v>
      </c>
      <c r="E10" s="206">
        <v>225416.04441999999</v>
      </c>
      <c r="F10" s="206">
        <v>42185.450440000001</v>
      </c>
      <c r="G10" s="206">
        <v>40749.192470000002</v>
      </c>
    </row>
    <row r="11" spans="1:7" s="150" customFormat="1" x14ac:dyDescent="0.2">
      <c r="A11" s="199" t="s">
        <v>1676</v>
      </c>
      <c r="B11" s="199" t="s">
        <v>1675</v>
      </c>
      <c r="C11" s="201" t="s">
        <v>1674</v>
      </c>
      <c r="D11" s="226">
        <v>275.25</v>
      </c>
      <c r="E11" s="226">
        <v>264.98750000000001</v>
      </c>
      <c r="F11" s="226">
        <v>10.262499999999999</v>
      </c>
      <c r="G11" s="226">
        <v>13.858000000000001</v>
      </c>
    </row>
    <row r="12" spans="1:7" s="150" customFormat="1" x14ac:dyDescent="0.2">
      <c r="A12" s="199" t="s">
        <v>1673</v>
      </c>
      <c r="B12" s="199" t="s">
        <v>1672</v>
      </c>
      <c r="C12" s="201" t="s">
        <v>1671</v>
      </c>
      <c r="D12" s="197">
        <v>169478.58730000001</v>
      </c>
      <c r="E12" s="226">
        <v>132023.90881999998</v>
      </c>
      <c r="F12" s="197">
        <v>37454.678479999995</v>
      </c>
      <c r="G12" s="226">
        <v>37477.969830000002</v>
      </c>
    </row>
    <row r="13" spans="1:7" s="150" customFormat="1" x14ac:dyDescent="0.2">
      <c r="A13" s="199" t="s">
        <v>1670</v>
      </c>
      <c r="B13" s="199" t="s">
        <v>232</v>
      </c>
      <c r="C13" s="201" t="s">
        <v>1669</v>
      </c>
      <c r="D13" s="197">
        <v>209.33304000000001</v>
      </c>
      <c r="E13" s="226">
        <v>35.78</v>
      </c>
      <c r="F13" s="197">
        <v>173.55304000000001</v>
      </c>
      <c r="G13" s="226">
        <v>197.76904000000002</v>
      </c>
    </row>
    <row r="14" spans="1:7" s="150" customFormat="1" x14ac:dyDescent="0.2">
      <c r="A14" s="199" t="s">
        <v>1668</v>
      </c>
      <c r="B14" s="199" t="s">
        <v>1667</v>
      </c>
      <c r="C14" s="201" t="s">
        <v>1666</v>
      </c>
      <c r="D14" s="197"/>
      <c r="E14" s="226">
        <v>0</v>
      </c>
      <c r="F14" s="197"/>
      <c r="G14" s="226">
        <v>0</v>
      </c>
    </row>
    <row r="15" spans="1:7" s="150" customFormat="1" x14ac:dyDescent="0.2">
      <c r="A15" s="199" t="s">
        <v>1665</v>
      </c>
      <c r="B15" s="199" t="s">
        <v>1664</v>
      </c>
      <c r="C15" s="201" t="s">
        <v>1663</v>
      </c>
      <c r="D15" s="197">
        <v>84563.29740000001</v>
      </c>
      <c r="E15" s="226">
        <v>84563.29740000001</v>
      </c>
      <c r="F15" s="197"/>
      <c r="G15" s="226">
        <v>0</v>
      </c>
    </row>
    <row r="16" spans="1:7" s="150" customFormat="1" x14ac:dyDescent="0.2">
      <c r="A16" s="199" t="s">
        <v>1662</v>
      </c>
      <c r="B16" s="199" t="s">
        <v>1661</v>
      </c>
      <c r="C16" s="201" t="s">
        <v>1660</v>
      </c>
      <c r="D16" s="197">
        <v>8417.7275000000009</v>
      </c>
      <c r="E16" s="226">
        <v>6564.2407000000003</v>
      </c>
      <c r="F16" s="197">
        <v>1853.4868000000001</v>
      </c>
      <c r="G16" s="226">
        <v>595.58580000000006</v>
      </c>
    </row>
    <row r="17" spans="1:7" s="150" customFormat="1" x14ac:dyDescent="0.2">
      <c r="A17" s="199" t="s">
        <v>1659</v>
      </c>
      <c r="B17" s="199" t="s">
        <v>1658</v>
      </c>
      <c r="C17" s="201" t="s">
        <v>1657</v>
      </c>
      <c r="D17" s="197">
        <v>4657.2996199999998</v>
      </c>
      <c r="E17" s="226">
        <v>1963.83</v>
      </c>
      <c r="F17" s="197">
        <v>2693.4696200000003</v>
      </c>
      <c r="G17" s="226">
        <v>2464.0097999999998</v>
      </c>
    </row>
    <row r="18" spans="1:7" s="150" customFormat="1" x14ac:dyDescent="0.2">
      <c r="A18" s="199" t="s">
        <v>1656</v>
      </c>
      <c r="B18" s="199" t="s">
        <v>1655</v>
      </c>
      <c r="C18" s="201" t="s">
        <v>1654</v>
      </c>
      <c r="D18" s="197"/>
      <c r="E18" s="226">
        <v>0</v>
      </c>
      <c r="F18" s="197"/>
      <c r="G18" s="226">
        <v>0</v>
      </c>
    </row>
    <row r="19" spans="1:7" s="150" customFormat="1" x14ac:dyDescent="0.2">
      <c r="A19" s="200" t="s">
        <v>1653</v>
      </c>
      <c r="B19" s="199" t="s">
        <v>1652</v>
      </c>
      <c r="C19" s="201" t="s">
        <v>1651</v>
      </c>
      <c r="D19" s="197"/>
      <c r="E19" s="226">
        <v>0</v>
      </c>
      <c r="F19" s="197"/>
      <c r="G19" s="226">
        <v>0</v>
      </c>
    </row>
    <row r="20" spans="1:7" s="261" customFormat="1" x14ac:dyDescent="0.2">
      <c r="A20" s="237" t="s">
        <v>1650</v>
      </c>
      <c r="B20" s="237" t="s">
        <v>1649</v>
      </c>
      <c r="C20" s="236" t="s">
        <v>94</v>
      </c>
      <c r="D20" s="206">
        <v>49645003.155960001</v>
      </c>
      <c r="E20" s="206">
        <v>14032493.83642</v>
      </c>
      <c r="F20" s="206">
        <v>35612509.319540001</v>
      </c>
      <c r="G20" s="206">
        <v>35450951.217330001</v>
      </c>
    </row>
    <row r="21" spans="1:7" s="150" customFormat="1" x14ac:dyDescent="0.2">
      <c r="A21" s="199" t="s">
        <v>1648</v>
      </c>
      <c r="B21" s="199" t="s">
        <v>180</v>
      </c>
      <c r="C21" s="201" t="s">
        <v>1647</v>
      </c>
      <c r="D21" s="226">
        <v>4510531.5925500002</v>
      </c>
      <c r="E21" s="226">
        <v>0</v>
      </c>
      <c r="F21" s="226">
        <v>4510531.5925500002</v>
      </c>
      <c r="G21" s="226">
        <v>4487396.98288</v>
      </c>
    </row>
    <row r="22" spans="1:7" s="150" customFormat="1" x14ac:dyDescent="0.2">
      <c r="A22" s="199" t="s">
        <v>1646</v>
      </c>
      <c r="B22" s="199" t="s">
        <v>1645</v>
      </c>
      <c r="C22" s="201" t="s">
        <v>1644</v>
      </c>
      <c r="D22" s="197">
        <v>11129.715400000001</v>
      </c>
      <c r="E22" s="226">
        <v>0</v>
      </c>
      <c r="F22" s="197">
        <v>11129.715400000001</v>
      </c>
      <c r="G22" s="226">
        <v>11115.419400000001</v>
      </c>
    </row>
    <row r="23" spans="1:7" s="150" customFormat="1" x14ac:dyDescent="0.2">
      <c r="A23" s="199" t="s">
        <v>1643</v>
      </c>
      <c r="B23" s="199" t="s">
        <v>1642</v>
      </c>
      <c r="C23" s="201" t="s">
        <v>1641</v>
      </c>
      <c r="D23" s="197">
        <v>35514223.094569996</v>
      </c>
      <c r="E23" s="226">
        <v>6626314.7410600008</v>
      </c>
      <c r="F23" s="197">
        <v>28887908.35351</v>
      </c>
      <c r="G23" s="226">
        <v>28717973.935520001</v>
      </c>
    </row>
    <row r="24" spans="1:7" s="150" customFormat="1" ht="21" x14ac:dyDescent="0.2">
      <c r="A24" s="199" t="s">
        <v>1640</v>
      </c>
      <c r="B24" s="199" t="s">
        <v>1639</v>
      </c>
      <c r="C24" s="201" t="s">
        <v>1638</v>
      </c>
      <c r="D24" s="197">
        <v>6279081.9605400003</v>
      </c>
      <c r="E24" s="226">
        <v>4546030.8663699999</v>
      </c>
      <c r="F24" s="197">
        <v>1733051.0941700002</v>
      </c>
      <c r="G24" s="226">
        <v>1745570.0363</v>
      </c>
    </row>
    <row r="25" spans="1:7" s="150" customFormat="1" x14ac:dyDescent="0.2">
      <c r="A25" s="199" t="s">
        <v>1637</v>
      </c>
      <c r="B25" s="199" t="s">
        <v>1636</v>
      </c>
      <c r="C25" s="201" t="s">
        <v>1635</v>
      </c>
      <c r="D25" s="197"/>
      <c r="E25" s="226">
        <v>0</v>
      </c>
      <c r="F25" s="197"/>
      <c r="G25" s="226">
        <v>0</v>
      </c>
    </row>
    <row r="26" spans="1:7" s="150" customFormat="1" x14ac:dyDescent="0.2">
      <c r="A26" s="199" t="s">
        <v>1634</v>
      </c>
      <c r="B26" s="199" t="s">
        <v>1633</v>
      </c>
      <c r="C26" s="201" t="s">
        <v>1632</v>
      </c>
      <c r="D26" s="197">
        <v>2859961.1859899997</v>
      </c>
      <c r="E26" s="226">
        <v>2859953.2119899997</v>
      </c>
      <c r="F26" s="197">
        <v>7.9740000000000002</v>
      </c>
      <c r="G26" s="226">
        <v>0</v>
      </c>
    </row>
    <row r="27" spans="1:7" s="150" customFormat="1" x14ac:dyDescent="0.2">
      <c r="A27" s="199" t="s">
        <v>1631</v>
      </c>
      <c r="B27" s="199" t="s">
        <v>1630</v>
      </c>
      <c r="C27" s="201" t="s">
        <v>1629</v>
      </c>
      <c r="D27" s="197">
        <v>360.54669000000001</v>
      </c>
      <c r="E27" s="226">
        <v>195.017</v>
      </c>
      <c r="F27" s="197">
        <v>165.52969000000002</v>
      </c>
      <c r="G27" s="226">
        <v>252.34072</v>
      </c>
    </row>
    <row r="28" spans="1:7" s="150" customFormat="1" x14ac:dyDescent="0.2">
      <c r="A28" s="199" t="s">
        <v>1628</v>
      </c>
      <c r="B28" s="199" t="s">
        <v>1627</v>
      </c>
      <c r="C28" s="201" t="s">
        <v>1626</v>
      </c>
      <c r="D28" s="197">
        <v>469004.57999</v>
      </c>
      <c r="E28" s="226">
        <v>0</v>
      </c>
      <c r="F28" s="197">
        <v>469004.57999</v>
      </c>
      <c r="G28" s="226">
        <v>487963.27246000001</v>
      </c>
    </row>
    <row r="29" spans="1:7" s="150" customFormat="1" x14ac:dyDescent="0.2">
      <c r="A29" s="199" t="s">
        <v>1625</v>
      </c>
      <c r="B29" s="199" t="s">
        <v>1624</v>
      </c>
      <c r="C29" s="201" t="s">
        <v>1623</v>
      </c>
      <c r="D29" s="197">
        <v>710.48023000000001</v>
      </c>
      <c r="E29" s="226">
        <v>0</v>
      </c>
      <c r="F29" s="197">
        <v>710.48023000000001</v>
      </c>
      <c r="G29" s="226">
        <v>679.23005000000001</v>
      </c>
    </row>
    <row r="30" spans="1:7" s="150" customFormat="1" x14ac:dyDescent="0.2">
      <c r="A30" s="200" t="s">
        <v>1622</v>
      </c>
      <c r="B30" s="199" t="s">
        <v>1621</v>
      </c>
      <c r="C30" s="201" t="s">
        <v>1620</v>
      </c>
      <c r="D30" s="197"/>
      <c r="E30" s="197"/>
      <c r="F30" s="197"/>
      <c r="G30" s="197"/>
    </row>
    <row r="31" spans="1:7" s="261" customFormat="1" x14ac:dyDescent="0.2">
      <c r="A31" s="237" t="s">
        <v>1619</v>
      </c>
      <c r="B31" s="237" t="s">
        <v>1618</v>
      </c>
      <c r="C31" s="236" t="s">
        <v>94</v>
      </c>
      <c r="D31" s="206">
        <v>301.17655999999999</v>
      </c>
      <c r="E31" s="206">
        <v>0</v>
      </c>
      <c r="F31" s="206">
        <v>301.17655999999999</v>
      </c>
      <c r="G31" s="206">
        <v>294.89305999999999</v>
      </c>
    </row>
    <row r="32" spans="1:7" s="150" customFormat="1" x14ac:dyDescent="0.2">
      <c r="A32" s="199" t="s">
        <v>1617</v>
      </c>
      <c r="B32" s="199" t="s">
        <v>1616</v>
      </c>
      <c r="C32" s="201" t="s">
        <v>1615</v>
      </c>
      <c r="D32" s="226">
        <v>0</v>
      </c>
      <c r="E32" s="226">
        <v>0</v>
      </c>
      <c r="F32" s="226">
        <v>0</v>
      </c>
      <c r="G32" s="226">
        <v>0</v>
      </c>
    </row>
    <row r="33" spans="1:9" s="150" customFormat="1" x14ac:dyDescent="0.2">
      <c r="A33" s="199" t="s">
        <v>1614</v>
      </c>
      <c r="B33" s="199" t="s">
        <v>1613</v>
      </c>
      <c r="C33" s="201" t="s">
        <v>1612</v>
      </c>
      <c r="D33" s="226">
        <v>0</v>
      </c>
      <c r="E33" s="226">
        <v>0</v>
      </c>
      <c r="F33" s="226">
        <v>0</v>
      </c>
      <c r="G33" s="226">
        <v>0</v>
      </c>
    </row>
    <row r="34" spans="1:9" s="150" customFormat="1" x14ac:dyDescent="0.2">
      <c r="A34" s="199" t="s">
        <v>1611</v>
      </c>
      <c r="B34" s="199" t="s">
        <v>1610</v>
      </c>
      <c r="C34" s="201" t="s">
        <v>1609</v>
      </c>
      <c r="D34" s="226">
        <v>0</v>
      </c>
      <c r="E34" s="226">
        <v>0</v>
      </c>
      <c r="F34" s="226">
        <v>0</v>
      </c>
      <c r="G34" s="226">
        <v>0</v>
      </c>
    </row>
    <row r="35" spans="1:9" s="150" customFormat="1" x14ac:dyDescent="0.2">
      <c r="A35" s="199" t="s">
        <v>1605</v>
      </c>
      <c r="B35" s="199" t="s">
        <v>1604</v>
      </c>
      <c r="C35" s="201" t="s">
        <v>1603</v>
      </c>
      <c r="D35" s="197"/>
      <c r="E35" s="226">
        <v>0</v>
      </c>
      <c r="F35" s="197"/>
      <c r="G35" s="226">
        <v>0</v>
      </c>
    </row>
    <row r="36" spans="1:9" s="150" customFormat="1" x14ac:dyDescent="0.2">
      <c r="A36" s="199" t="s">
        <v>1602</v>
      </c>
      <c r="B36" s="199" t="s">
        <v>1601</v>
      </c>
      <c r="C36" s="201" t="s">
        <v>1600</v>
      </c>
      <c r="D36" s="197">
        <v>301.17655999999999</v>
      </c>
      <c r="E36" s="226">
        <v>0</v>
      </c>
      <c r="F36" s="197">
        <v>301.17655999999999</v>
      </c>
      <c r="G36" s="226">
        <v>294.89305999999999</v>
      </c>
      <c r="I36" s="261"/>
    </row>
    <row r="37" spans="1:9" s="261" customFormat="1" x14ac:dyDescent="0.2">
      <c r="A37" s="237" t="s">
        <v>1593</v>
      </c>
      <c r="B37" s="237" t="s">
        <v>1592</v>
      </c>
      <c r="C37" s="236" t="s">
        <v>94</v>
      </c>
      <c r="D37" s="206">
        <v>3809.7741700000001</v>
      </c>
      <c r="E37" s="206">
        <v>0</v>
      </c>
      <c r="F37" s="206">
        <v>3809.7741700000001</v>
      </c>
      <c r="G37" s="206">
        <v>3862.0347200000001</v>
      </c>
      <c r="I37" s="150"/>
    </row>
    <row r="38" spans="1:9" s="150" customFormat="1" x14ac:dyDescent="0.2">
      <c r="A38" s="199" t="s">
        <v>1591</v>
      </c>
      <c r="B38" s="199" t="s">
        <v>1590</v>
      </c>
      <c r="C38" s="201" t="s">
        <v>1589</v>
      </c>
      <c r="D38" s="197"/>
      <c r="E38" s="226">
        <v>0</v>
      </c>
      <c r="F38" s="197"/>
      <c r="G38" s="226">
        <v>0</v>
      </c>
    </row>
    <row r="39" spans="1:9" s="150" customFormat="1" x14ac:dyDescent="0.2">
      <c r="A39" s="199" t="s">
        <v>1588</v>
      </c>
      <c r="B39" s="199" t="s">
        <v>1587</v>
      </c>
      <c r="C39" s="201" t="s">
        <v>1586</v>
      </c>
      <c r="D39" s="197"/>
      <c r="E39" s="226">
        <v>0</v>
      </c>
      <c r="F39" s="197"/>
      <c r="G39" s="226">
        <v>0</v>
      </c>
    </row>
    <row r="40" spans="1:9" s="150" customFormat="1" x14ac:dyDescent="0.2">
      <c r="A40" s="199" t="s">
        <v>1585</v>
      </c>
      <c r="B40" s="199" t="s">
        <v>1584</v>
      </c>
      <c r="C40" s="201" t="s">
        <v>1583</v>
      </c>
      <c r="D40" s="197">
        <v>653.61400000000003</v>
      </c>
      <c r="E40" s="226">
        <v>0</v>
      </c>
      <c r="F40" s="197">
        <v>653.61400000000003</v>
      </c>
      <c r="G40" s="226">
        <v>621.86205000000007</v>
      </c>
      <c r="I40" s="261"/>
    </row>
    <row r="41" spans="1:9" s="150" customFormat="1" x14ac:dyDescent="0.2">
      <c r="A41" s="199" t="s">
        <v>1579</v>
      </c>
      <c r="B41" s="199" t="s">
        <v>1578</v>
      </c>
      <c r="C41" s="201" t="s">
        <v>1577</v>
      </c>
      <c r="D41" s="197">
        <v>3156.1601700000001</v>
      </c>
      <c r="E41" s="226">
        <v>0</v>
      </c>
      <c r="F41" s="197">
        <v>3156.1601700000001</v>
      </c>
      <c r="G41" s="226">
        <v>3240.1726699999999</v>
      </c>
    </row>
    <row r="42" spans="1:9" s="150" customFormat="1" x14ac:dyDescent="0.2">
      <c r="A42" s="199" t="s">
        <v>1576</v>
      </c>
      <c r="B42" s="227" t="s">
        <v>1575</v>
      </c>
      <c r="C42" s="248" t="s">
        <v>1574</v>
      </c>
      <c r="D42" s="197"/>
      <c r="E42" s="226">
        <v>0</v>
      </c>
      <c r="F42" s="197"/>
      <c r="G42" s="226">
        <v>0</v>
      </c>
    </row>
    <row r="43" spans="1:9" s="261" customFormat="1" x14ac:dyDescent="0.2">
      <c r="A43" s="237" t="s">
        <v>1573</v>
      </c>
      <c r="B43" s="237" t="s">
        <v>1572</v>
      </c>
      <c r="C43" s="236" t="s">
        <v>94</v>
      </c>
      <c r="D43" s="206">
        <v>3292345.1353200004</v>
      </c>
      <c r="E43" s="206">
        <v>7160.3708099999994</v>
      </c>
      <c r="F43" s="206">
        <v>3285184.7645100001</v>
      </c>
      <c r="G43" s="206">
        <v>2941841.12946</v>
      </c>
      <c r="I43" s="150"/>
    </row>
    <row r="44" spans="1:9" s="150" customFormat="1" x14ac:dyDescent="0.2">
      <c r="A44" s="208" t="s">
        <v>1571</v>
      </c>
      <c r="B44" s="208" t="s">
        <v>1570</v>
      </c>
      <c r="C44" s="247" t="s">
        <v>94</v>
      </c>
      <c r="D44" s="206">
        <v>333209.95886000001</v>
      </c>
      <c r="E44" s="206">
        <v>0</v>
      </c>
      <c r="F44" s="206">
        <v>333209.95886000001</v>
      </c>
      <c r="G44" s="206">
        <v>314554.61708</v>
      </c>
    </row>
    <row r="45" spans="1:9" s="150" customFormat="1" x14ac:dyDescent="0.2">
      <c r="A45" s="199" t="s">
        <v>1569</v>
      </c>
      <c r="B45" s="199" t="s">
        <v>1568</v>
      </c>
      <c r="C45" s="201" t="s">
        <v>1567</v>
      </c>
      <c r="D45" s="197"/>
      <c r="E45" s="226">
        <v>0</v>
      </c>
      <c r="F45" s="197"/>
      <c r="G45" s="226">
        <v>0</v>
      </c>
    </row>
    <row r="46" spans="1:9" s="150" customFormat="1" x14ac:dyDescent="0.2">
      <c r="A46" s="199" t="s">
        <v>1566</v>
      </c>
      <c r="B46" s="199" t="s">
        <v>1565</v>
      </c>
      <c r="C46" s="201" t="s">
        <v>1564</v>
      </c>
      <c r="D46" s="197">
        <v>266433.18034999998</v>
      </c>
      <c r="E46" s="226">
        <v>0</v>
      </c>
      <c r="F46" s="197">
        <v>266433.18034999998</v>
      </c>
      <c r="G46" s="226">
        <v>251325.30976</v>
      </c>
    </row>
    <row r="47" spans="1:9" s="150" customFormat="1" x14ac:dyDescent="0.2">
      <c r="A47" s="199" t="s">
        <v>1563</v>
      </c>
      <c r="B47" s="199" t="s">
        <v>1562</v>
      </c>
      <c r="C47" s="201" t="s">
        <v>1561</v>
      </c>
      <c r="D47" s="197">
        <v>1145.87123</v>
      </c>
      <c r="E47" s="226">
        <v>0</v>
      </c>
      <c r="F47" s="197">
        <v>1145.87123</v>
      </c>
      <c r="G47" s="226">
        <v>1763.05412</v>
      </c>
    </row>
    <row r="48" spans="1:9" s="150" customFormat="1" x14ac:dyDescent="0.2">
      <c r="A48" s="199" t="s">
        <v>1560</v>
      </c>
      <c r="B48" s="199" t="s">
        <v>1559</v>
      </c>
      <c r="C48" s="201" t="s">
        <v>1558</v>
      </c>
      <c r="D48" s="197">
        <v>7200.0032699999992</v>
      </c>
      <c r="E48" s="226">
        <v>0</v>
      </c>
      <c r="F48" s="197">
        <v>7200.0032699999992</v>
      </c>
      <c r="G48" s="226">
        <v>8321.5527000000002</v>
      </c>
    </row>
    <row r="49" spans="1:9" s="150" customFormat="1" x14ac:dyDescent="0.2">
      <c r="A49" s="199" t="s">
        <v>1557</v>
      </c>
      <c r="B49" s="199" t="s">
        <v>1556</v>
      </c>
      <c r="C49" s="201" t="s">
        <v>1555</v>
      </c>
      <c r="D49" s="197"/>
      <c r="E49" s="226">
        <v>0</v>
      </c>
      <c r="F49" s="197"/>
      <c r="G49" s="226">
        <v>0</v>
      </c>
    </row>
    <row r="50" spans="1:9" s="150" customFormat="1" x14ac:dyDescent="0.2">
      <c r="A50" s="199" t="s">
        <v>1554</v>
      </c>
      <c r="B50" s="199" t="s">
        <v>1553</v>
      </c>
      <c r="C50" s="201" t="s">
        <v>1552</v>
      </c>
      <c r="D50" s="197">
        <v>16779.863079999999</v>
      </c>
      <c r="E50" s="226">
        <v>0</v>
      </c>
      <c r="F50" s="197">
        <v>16779.863079999999</v>
      </c>
      <c r="G50" s="226">
        <v>13815.1908</v>
      </c>
      <c r="I50" s="261"/>
    </row>
    <row r="51" spans="1:9" s="150" customFormat="1" x14ac:dyDescent="0.2">
      <c r="A51" s="199" t="s">
        <v>1551</v>
      </c>
      <c r="B51" s="199" t="s">
        <v>1550</v>
      </c>
      <c r="C51" s="201" t="s">
        <v>1549</v>
      </c>
      <c r="D51" s="197"/>
      <c r="E51" s="226">
        <v>0</v>
      </c>
      <c r="F51" s="197"/>
      <c r="G51" s="226">
        <v>0</v>
      </c>
    </row>
    <row r="52" spans="1:9" s="150" customFormat="1" x14ac:dyDescent="0.2">
      <c r="A52" s="199" t="s">
        <v>1548</v>
      </c>
      <c r="B52" s="199" t="s">
        <v>1547</v>
      </c>
      <c r="C52" s="201" t="s">
        <v>1546</v>
      </c>
      <c r="D52" s="197">
        <v>40062.556969999998</v>
      </c>
      <c r="E52" s="226">
        <v>0</v>
      </c>
      <c r="F52" s="197">
        <v>40062.556969999998</v>
      </c>
      <c r="G52" s="226">
        <v>37920.921179999998</v>
      </c>
    </row>
    <row r="53" spans="1:9" s="150" customFormat="1" x14ac:dyDescent="0.2">
      <c r="A53" s="199" t="s">
        <v>1545</v>
      </c>
      <c r="B53" s="199" t="s">
        <v>1544</v>
      </c>
      <c r="C53" s="201" t="s">
        <v>1543</v>
      </c>
      <c r="D53" s="197">
        <v>84.915689999999998</v>
      </c>
      <c r="E53" s="226">
        <v>0</v>
      </c>
      <c r="F53" s="197">
        <v>84.915689999999998</v>
      </c>
      <c r="G53" s="226">
        <v>56.448419999999999</v>
      </c>
    </row>
    <row r="54" spans="1:9" s="261" customFormat="1" x14ac:dyDescent="0.2">
      <c r="A54" s="227" t="s">
        <v>1542</v>
      </c>
      <c r="B54" s="227" t="s">
        <v>1541</v>
      </c>
      <c r="C54" s="248" t="s">
        <v>1540</v>
      </c>
      <c r="D54" s="197">
        <v>1503.56827</v>
      </c>
      <c r="E54" s="226">
        <v>0</v>
      </c>
      <c r="F54" s="197">
        <v>1503.56827</v>
      </c>
      <c r="G54" s="226">
        <v>1352.1401000000001</v>
      </c>
      <c r="I54" s="150"/>
    </row>
    <row r="55" spans="1:9" s="150" customFormat="1" x14ac:dyDescent="0.2">
      <c r="A55" s="208" t="s">
        <v>1539</v>
      </c>
      <c r="B55" s="208" t="s">
        <v>1538</v>
      </c>
      <c r="C55" s="247" t="s">
        <v>94</v>
      </c>
      <c r="D55" s="206">
        <v>927709.25983</v>
      </c>
      <c r="E55" s="206">
        <v>7160.3708099999994</v>
      </c>
      <c r="F55" s="206">
        <v>920548.88902</v>
      </c>
      <c r="G55" s="206">
        <v>799002.35841999995</v>
      </c>
    </row>
    <row r="56" spans="1:9" s="150" customFormat="1" x14ac:dyDescent="0.2">
      <c r="A56" s="225" t="s">
        <v>1537</v>
      </c>
      <c r="B56" s="225" t="s">
        <v>1536</v>
      </c>
      <c r="C56" s="246" t="s">
        <v>1535</v>
      </c>
      <c r="D56" s="197">
        <v>502003.82342999999</v>
      </c>
      <c r="E56" s="226">
        <v>6392.6380199999994</v>
      </c>
      <c r="F56" s="197">
        <v>495611.18541000003</v>
      </c>
      <c r="G56" s="226">
        <v>500469.55973000004</v>
      </c>
    </row>
    <row r="57" spans="1:9" s="150" customFormat="1" x14ac:dyDescent="0.2">
      <c r="A57" s="199" t="s">
        <v>1528</v>
      </c>
      <c r="B57" s="199" t="s">
        <v>1527</v>
      </c>
      <c r="C57" s="201" t="s">
        <v>1526</v>
      </c>
      <c r="D57" s="197">
        <v>30856.498889999999</v>
      </c>
      <c r="E57" s="226">
        <v>0</v>
      </c>
      <c r="F57" s="197">
        <v>30856.498889999999</v>
      </c>
      <c r="G57" s="226">
        <v>30216.039129999997</v>
      </c>
    </row>
    <row r="58" spans="1:9" s="150" customFormat="1" x14ac:dyDescent="0.2">
      <c r="A58" s="199" t="s">
        <v>1525</v>
      </c>
      <c r="B58" s="199" t="s">
        <v>1524</v>
      </c>
      <c r="C58" s="201" t="s">
        <v>1523</v>
      </c>
      <c r="D58" s="197">
        <v>12799.52641</v>
      </c>
      <c r="E58" s="226">
        <v>0</v>
      </c>
      <c r="F58" s="197">
        <v>12799.52641</v>
      </c>
      <c r="G58" s="226">
        <v>14343.65756</v>
      </c>
    </row>
    <row r="59" spans="1:9" s="150" customFormat="1" x14ac:dyDescent="0.2">
      <c r="A59" s="199" t="s">
        <v>1522</v>
      </c>
      <c r="B59" s="199" t="s">
        <v>1521</v>
      </c>
      <c r="C59" s="201" t="s">
        <v>1520</v>
      </c>
      <c r="D59" s="197"/>
      <c r="E59" s="226">
        <v>0</v>
      </c>
      <c r="F59" s="197"/>
      <c r="G59" s="226">
        <v>0</v>
      </c>
    </row>
    <row r="60" spans="1:9" s="150" customFormat="1" x14ac:dyDescent="0.2">
      <c r="A60" s="199" t="s">
        <v>1513</v>
      </c>
      <c r="B60" s="199" t="s">
        <v>1512</v>
      </c>
      <c r="C60" s="201" t="s">
        <v>1511</v>
      </c>
      <c r="D60" s="197">
        <v>2982.9094799999998</v>
      </c>
      <c r="E60" s="226">
        <v>0</v>
      </c>
      <c r="F60" s="197">
        <v>2982.9094799999998</v>
      </c>
      <c r="G60" s="226">
        <v>3302.8651099999997</v>
      </c>
    </row>
    <row r="61" spans="1:9" s="150" customFormat="1" x14ac:dyDescent="0.2">
      <c r="A61" s="199" t="s">
        <v>1510</v>
      </c>
      <c r="B61" s="199" t="s">
        <v>1302</v>
      </c>
      <c r="C61" s="201" t="s">
        <v>1301</v>
      </c>
      <c r="D61" s="226">
        <v>0</v>
      </c>
      <c r="E61" s="226">
        <v>0</v>
      </c>
      <c r="F61" s="226">
        <v>0</v>
      </c>
      <c r="G61" s="226">
        <v>0</v>
      </c>
    </row>
    <row r="62" spans="1:9" s="150" customFormat="1" x14ac:dyDescent="0.2">
      <c r="A62" s="199" t="s">
        <v>1509</v>
      </c>
      <c r="B62" s="199" t="s">
        <v>1299</v>
      </c>
      <c r="C62" s="201" t="s">
        <v>1298</v>
      </c>
      <c r="D62" s="226">
        <v>0</v>
      </c>
      <c r="E62" s="226">
        <v>0</v>
      </c>
      <c r="F62" s="226">
        <v>0</v>
      </c>
      <c r="G62" s="226">
        <v>62.951999999999998</v>
      </c>
    </row>
    <row r="63" spans="1:9" s="150" customFormat="1" x14ac:dyDescent="0.2">
      <c r="A63" s="199" t="s">
        <v>1508</v>
      </c>
      <c r="B63" s="199" t="s">
        <v>1296</v>
      </c>
      <c r="C63" s="201" t="s">
        <v>1295</v>
      </c>
      <c r="D63" s="226">
        <v>0</v>
      </c>
      <c r="E63" s="226">
        <v>0</v>
      </c>
      <c r="F63" s="226">
        <v>0</v>
      </c>
      <c r="G63" s="226">
        <v>0</v>
      </c>
    </row>
    <row r="64" spans="1:9" s="150" customFormat="1" x14ac:dyDescent="0.2">
      <c r="A64" s="199" t="s">
        <v>1507</v>
      </c>
      <c r="B64" s="199" t="s">
        <v>1293</v>
      </c>
      <c r="C64" s="201" t="s">
        <v>1292</v>
      </c>
      <c r="D64" s="226">
        <v>5917.61</v>
      </c>
      <c r="E64" s="226">
        <v>0</v>
      </c>
      <c r="F64" s="226">
        <v>5917.61</v>
      </c>
      <c r="G64" s="226">
        <v>8544.259</v>
      </c>
    </row>
    <row r="65" spans="1:9" s="150" customFormat="1" x14ac:dyDescent="0.2">
      <c r="A65" s="199" t="s">
        <v>1506</v>
      </c>
      <c r="B65" s="199" t="s">
        <v>1290</v>
      </c>
      <c r="C65" s="201" t="s">
        <v>1289</v>
      </c>
      <c r="D65" s="226">
        <v>0</v>
      </c>
      <c r="E65" s="226">
        <v>0</v>
      </c>
      <c r="F65" s="226">
        <v>0</v>
      </c>
      <c r="G65" s="226">
        <v>0</v>
      </c>
    </row>
    <row r="66" spans="1:9" s="150" customFormat="1" x14ac:dyDescent="0.2">
      <c r="A66" s="199" t="s">
        <v>1505</v>
      </c>
      <c r="B66" s="199" t="s">
        <v>162</v>
      </c>
      <c r="C66" s="201" t="s">
        <v>1287</v>
      </c>
      <c r="D66" s="226">
        <v>3578.5056099999997</v>
      </c>
      <c r="E66" s="226">
        <v>0</v>
      </c>
      <c r="F66" s="226">
        <v>3578.5056099999997</v>
      </c>
      <c r="G66" s="226">
        <v>6504.2336100000002</v>
      </c>
      <c r="I66" s="261"/>
    </row>
    <row r="67" spans="1:9" s="150" customFormat="1" x14ac:dyDescent="0.2">
      <c r="A67" s="199" t="s">
        <v>1504</v>
      </c>
      <c r="B67" s="199" t="s">
        <v>1503</v>
      </c>
      <c r="C67" s="201" t="s">
        <v>1502</v>
      </c>
      <c r="D67" s="226">
        <v>36.590000000000003</v>
      </c>
      <c r="E67" s="226">
        <v>0</v>
      </c>
      <c r="F67" s="226">
        <v>36.590000000000003</v>
      </c>
      <c r="G67" s="226">
        <v>34.588999999999999</v>
      </c>
      <c r="I67" s="261"/>
    </row>
    <row r="68" spans="1:9" s="150" customFormat="1" x14ac:dyDescent="0.2">
      <c r="A68" s="199" t="s">
        <v>1501</v>
      </c>
      <c r="B68" s="199" t="s">
        <v>1500</v>
      </c>
      <c r="C68" s="201" t="s">
        <v>1499</v>
      </c>
      <c r="D68" s="226">
        <v>703.10631000000001</v>
      </c>
      <c r="E68" s="226">
        <v>0</v>
      </c>
      <c r="F68" s="226">
        <v>703.10631000000001</v>
      </c>
      <c r="G68" s="226">
        <v>1703.9327499999999</v>
      </c>
      <c r="I68" s="261"/>
    </row>
    <row r="69" spans="1:9" s="150" customFormat="1" x14ac:dyDescent="0.2">
      <c r="A69" s="199" t="s">
        <v>1498</v>
      </c>
      <c r="B69" s="199" t="s">
        <v>1497</v>
      </c>
      <c r="C69" s="201" t="s">
        <v>1496</v>
      </c>
      <c r="D69" s="226">
        <v>36317.054259999997</v>
      </c>
      <c r="E69" s="226">
        <v>0</v>
      </c>
      <c r="F69" s="226">
        <v>36317.054259999997</v>
      </c>
      <c r="G69" s="226">
        <v>31001.016510000001</v>
      </c>
    </row>
    <row r="70" spans="1:9" s="150" customFormat="1" x14ac:dyDescent="0.2">
      <c r="A70" s="199" t="s">
        <v>1482</v>
      </c>
      <c r="B70" s="199" t="s">
        <v>1481</v>
      </c>
      <c r="C70" s="201" t="s">
        <v>1480</v>
      </c>
      <c r="D70" s="226">
        <v>339.30799999999999</v>
      </c>
      <c r="E70" s="226">
        <v>0</v>
      </c>
      <c r="F70" s="226">
        <v>339.30799999999999</v>
      </c>
      <c r="G70" s="226">
        <v>0</v>
      </c>
    </row>
    <row r="71" spans="1:9" s="150" customFormat="1" x14ac:dyDescent="0.2">
      <c r="A71" s="199" t="s">
        <v>1478</v>
      </c>
      <c r="B71" s="199" t="s">
        <v>1477</v>
      </c>
      <c r="C71" s="201" t="s">
        <v>1476</v>
      </c>
      <c r="D71" s="226">
        <v>19399.26339</v>
      </c>
      <c r="E71" s="226">
        <v>0</v>
      </c>
      <c r="F71" s="226">
        <v>19399.26339</v>
      </c>
      <c r="G71" s="226">
        <v>19924.848409999999</v>
      </c>
    </row>
    <row r="72" spans="1:9" s="150" customFormat="1" x14ac:dyDescent="0.2">
      <c r="A72" s="199" t="s">
        <v>1475</v>
      </c>
      <c r="B72" s="199" t="s">
        <v>1474</v>
      </c>
      <c r="C72" s="201" t="s">
        <v>1473</v>
      </c>
      <c r="D72" s="226">
        <v>3531.1471699999997</v>
      </c>
      <c r="E72" s="226">
        <v>0</v>
      </c>
      <c r="F72" s="226">
        <v>3531.1471699999997</v>
      </c>
      <c r="G72" s="226">
        <v>4355.2982400000001</v>
      </c>
      <c r="I72" s="262"/>
    </row>
    <row r="73" spans="1:9" s="150" customFormat="1" x14ac:dyDescent="0.2">
      <c r="A73" s="199" t="s">
        <v>1472</v>
      </c>
      <c r="B73" s="199" t="s">
        <v>1471</v>
      </c>
      <c r="C73" s="201" t="s">
        <v>1470</v>
      </c>
      <c r="D73" s="226">
        <v>278860.23757999996</v>
      </c>
      <c r="E73" s="226">
        <v>0</v>
      </c>
      <c r="F73" s="226">
        <v>278860.23757999996</v>
      </c>
      <c r="G73" s="226">
        <v>152248.41282</v>
      </c>
      <c r="I73" s="262"/>
    </row>
    <row r="74" spans="1:9" s="261" customFormat="1" x14ac:dyDescent="0.2">
      <c r="A74" s="267" t="s">
        <v>1469</v>
      </c>
      <c r="B74" s="267" t="s">
        <v>1468</v>
      </c>
      <c r="C74" s="266" t="s">
        <v>1467</v>
      </c>
      <c r="D74" s="260">
        <v>30383.6793</v>
      </c>
      <c r="E74" s="260">
        <v>767.73279000000002</v>
      </c>
      <c r="F74" s="260">
        <v>29615.946510000002</v>
      </c>
      <c r="G74" s="260">
        <v>26290.69455</v>
      </c>
      <c r="I74" s="191"/>
    </row>
    <row r="75" spans="1:9" s="261" customFormat="1" x14ac:dyDescent="0.2">
      <c r="A75" s="237" t="s">
        <v>1466</v>
      </c>
      <c r="B75" s="237" t="s">
        <v>1465</v>
      </c>
      <c r="C75" s="236" t="s">
        <v>94</v>
      </c>
      <c r="D75" s="206">
        <v>2031425.9166300001</v>
      </c>
      <c r="E75" s="206">
        <v>0</v>
      </c>
      <c r="F75" s="206">
        <v>2031425.9166300001</v>
      </c>
      <c r="G75" s="206">
        <v>1828284.15396</v>
      </c>
      <c r="I75" s="209"/>
    </row>
    <row r="76" spans="1:9" s="261" customFormat="1" x14ac:dyDescent="0.2">
      <c r="A76" s="227" t="s">
        <v>1464</v>
      </c>
      <c r="B76" s="227" t="s">
        <v>1463</v>
      </c>
      <c r="C76" s="248" t="s">
        <v>1462</v>
      </c>
      <c r="D76" s="197"/>
      <c r="E76" s="197"/>
      <c r="F76" s="197"/>
      <c r="G76" s="197"/>
      <c r="I76" s="209"/>
    </row>
    <row r="77" spans="1:9" s="150" customFormat="1" x14ac:dyDescent="0.2">
      <c r="A77" s="199" t="s">
        <v>1461</v>
      </c>
      <c r="B77" s="199" t="s">
        <v>1460</v>
      </c>
      <c r="C77" s="201" t="s">
        <v>1459</v>
      </c>
      <c r="D77" s="197"/>
      <c r="E77" s="197"/>
      <c r="F77" s="197"/>
      <c r="G77" s="197"/>
      <c r="I77" s="261"/>
    </row>
    <row r="78" spans="1:9" s="150" customFormat="1" x14ac:dyDescent="0.2">
      <c r="A78" s="199" t="s">
        <v>1458</v>
      </c>
      <c r="B78" s="199" t="s">
        <v>1457</v>
      </c>
      <c r="C78" s="201" t="s">
        <v>1456</v>
      </c>
      <c r="D78" s="197"/>
      <c r="E78" s="197"/>
      <c r="F78" s="197"/>
      <c r="G78" s="197"/>
      <c r="I78" s="261"/>
    </row>
    <row r="79" spans="1:9" s="150" customFormat="1" x14ac:dyDescent="0.2">
      <c r="A79" s="199" t="s">
        <v>1455</v>
      </c>
      <c r="B79" s="199" t="s">
        <v>1454</v>
      </c>
      <c r="C79" s="201" t="s">
        <v>1453</v>
      </c>
      <c r="D79" s="197">
        <v>9136.5705099999996</v>
      </c>
      <c r="E79" s="197"/>
      <c r="F79" s="197">
        <v>9136.5705099999996</v>
      </c>
      <c r="G79" s="197">
        <v>21783.680179999999</v>
      </c>
      <c r="I79" s="261"/>
    </row>
    <row r="80" spans="1:9" s="150" customFormat="1" x14ac:dyDescent="0.2">
      <c r="A80" s="199" t="s">
        <v>1452</v>
      </c>
      <c r="B80" s="199" t="s">
        <v>1451</v>
      </c>
      <c r="C80" s="201" t="s">
        <v>1450</v>
      </c>
      <c r="D80" s="197">
        <v>59079.933669999999</v>
      </c>
      <c r="E80" s="197"/>
      <c r="F80" s="197">
        <v>59079.933669999999</v>
      </c>
      <c r="G80" s="197">
        <v>61761.16156</v>
      </c>
    </row>
    <row r="81" spans="1:9" s="150" customFormat="1" x14ac:dyDescent="0.2">
      <c r="A81" s="199" t="s">
        <v>1449</v>
      </c>
      <c r="B81" s="199" t="s">
        <v>1448</v>
      </c>
      <c r="C81" s="201" t="s">
        <v>1447</v>
      </c>
      <c r="D81" s="197">
        <v>1895786.3814400001</v>
      </c>
      <c r="E81" s="197"/>
      <c r="F81" s="197">
        <v>1895786.3814400001</v>
      </c>
      <c r="G81" s="197">
        <v>1695702.4759899999</v>
      </c>
    </row>
    <row r="82" spans="1:9" s="150" customFormat="1" x14ac:dyDescent="0.2">
      <c r="A82" s="199" t="s">
        <v>1446</v>
      </c>
      <c r="B82" s="199" t="s">
        <v>1445</v>
      </c>
      <c r="C82" s="201" t="s">
        <v>1444</v>
      </c>
      <c r="D82" s="197">
        <v>52228.583159999995</v>
      </c>
      <c r="E82" s="197"/>
      <c r="F82" s="197">
        <v>52228.583159999995</v>
      </c>
      <c r="G82" s="197">
        <v>36624.183149999997</v>
      </c>
    </row>
    <row r="83" spans="1:9" s="150" customFormat="1" x14ac:dyDescent="0.2">
      <c r="A83" s="199" t="s">
        <v>1437</v>
      </c>
      <c r="B83" s="199" t="s">
        <v>1436</v>
      </c>
      <c r="C83" s="201" t="s">
        <v>1435</v>
      </c>
      <c r="D83" s="197">
        <v>3571.5525600000001</v>
      </c>
      <c r="E83" s="197"/>
      <c r="F83" s="197">
        <v>3571.5525600000001</v>
      </c>
      <c r="G83" s="197">
        <v>2249.1867400000001</v>
      </c>
    </row>
    <row r="84" spans="1:9" s="150" customFormat="1" x14ac:dyDescent="0.2">
      <c r="A84" s="199" t="s">
        <v>1434</v>
      </c>
      <c r="B84" s="199" t="s">
        <v>1433</v>
      </c>
      <c r="C84" s="201" t="s">
        <v>1432</v>
      </c>
      <c r="D84" s="197">
        <v>52.747</v>
      </c>
      <c r="E84" s="197"/>
      <c r="F84" s="197">
        <v>52.747</v>
      </c>
      <c r="G84" s="197">
        <v>89.31</v>
      </c>
      <c r="I84" s="261"/>
    </row>
    <row r="85" spans="1:9" s="150" customFormat="1" x14ac:dyDescent="0.2">
      <c r="A85" s="195" t="s">
        <v>1431</v>
      </c>
      <c r="B85" s="195" t="s">
        <v>1430</v>
      </c>
      <c r="C85" s="194" t="s">
        <v>1429</v>
      </c>
      <c r="D85" s="193">
        <v>11570.148289999999</v>
      </c>
      <c r="E85" s="193"/>
      <c r="F85" s="193">
        <v>11570.148289999999</v>
      </c>
      <c r="G85" s="193">
        <v>10074.15634</v>
      </c>
    </row>
    <row r="86" spans="1:9" s="262" customFormat="1" x14ac:dyDescent="0.2">
      <c r="A86" s="265"/>
      <c r="B86" s="265"/>
      <c r="C86" s="265"/>
      <c r="D86" s="263"/>
      <c r="E86" s="264"/>
      <c r="F86" s="263"/>
      <c r="G86" s="263"/>
    </row>
    <row r="87" spans="1:9" s="262" customFormat="1" x14ac:dyDescent="0.2">
      <c r="A87" s="265"/>
      <c r="B87" s="265"/>
      <c r="C87" s="265"/>
      <c r="D87" s="263"/>
      <c r="E87" s="264"/>
      <c r="F87" s="263"/>
      <c r="G87" s="263"/>
    </row>
    <row r="88" spans="1:9" ht="12.75" customHeight="1" x14ac:dyDescent="0.2">
      <c r="A88" s="242"/>
      <c r="B88" s="241"/>
      <c r="C88" s="240"/>
      <c r="D88" s="214">
        <v>1</v>
      </c>
      <c r="E88" s="214">
        <v>2</v>
      </c>
      <c r="F88" s="205"/>
      <c r="G88" s="204"/>
    </row>
    <row r="89" spans="1:9" s="209" customFormat="1" ht="14.25" customHeight="1" x14ac:dyDescent="0.2">
      <c r="A89" s="1271" t="s">
        <v>1428</v>
      </c>
      <c r="B89" s="1272"/>
      <c r="C89" s="1277" t="s">
        <v>1427</v>
      </c>
      <c r="D89" s="1291" t="s">
        <v>1426</v>
      </c>
      <c r="E89" s="1291"/>
      <c r="F89" s="205"/>
      <c r="G89" s="204"/>
    </row>
    <row r="90" spans="1:9" s="209" customFormat="1" x14ac:dyDescent="0.2">
      <c r="A90" s="1275"/>
      <c r="B90" s="1276"/>
      <c r="C90" s="1282"/>
      <c r="D90" s="833" t="s">
        <v>1425</v>
      </c>
      <c r="E90" s="213" t="s">
        <v>1424</v>
      </c>
      <c r="F90" s="205"/>
      <c r="G90" s="204"/>
    </row>
    <row r="91" spans="1:9" s="261" customFormat="1" x14ac:dyDescent="0.2">
      <c r="A91" s="237"/>
      <c r="B91" s="237" t="s">
        <v>1423</v>
      </c>
      <c r="C91" s="236" t="s">
        <v>94</v>
      </c>
      <c r="D91" s="206">
        <v>38943990.48522</v>
      </c>
      <c r="E91" s="206">
        <v>38437698.467040002</v>
      </c>
      <c r="F91" s="211"/>
      <c r="G91" s="210"/>
      <c r="I91" s="150"/>
    </row>
    <row r="92" spans="1:9" s="261" customFormat="1" x14ac:dyDescent="0.2">
      <c r="A92" s="237" t="s">
        <v>1422</v>
      </c>
      <c r="B92" s="237" t="s">
        <v>1421</v>
      </c>
      <c r="C92" s="236" t="s">
        <v>94</v>
      </c>
      <c r="D92" s="206">
        <v>36704953.687710002</v>
      </c>
      <c r="E92" s="206">
        <v>36471904.155929998</v>
      </c>
      <c r="F92" s="211"/>
      <c r="G92" s="210"/>
      <c r="I92" s="150"/>
    </row>
    <row r="93" spans="1:9" s="261" customFormat="1" x14ac:dyDescent="0.2">
      <c r="A93" s="237" t="s">
        <v>1420</v>
      </c>
      <c r="B93" s="237" t="s">
        <v>1419</v>
      </c>
      <c r="C93" s="236" t="s">
        <v>94</v>
      </c>
      <c r="D93" s="206">
        <v>36025661.126169994</v>
      </c>
      <c r="E93" s="206">
        <v>35814694.472010002</v>
      </c>
      <c r="F93" s="211"/>
      <c r="G93" s="210"/>
      <c r="I93" s="150"/>
    </row>
    <row r="94" spans="1:9" s="150" customFormat="1" x14ac:dyDescent="0.2">
      <c r="A94" s="199" t="s">
        <v>1418</v>
      </c>
      <c r="B94" s="199" t="s">
        <v>1417</v>
      </c>
      <c r="C94" s="201" t="s">
        <v>1416</v>
      </c>
      <c r="D94" s="197">
        <v>30189211.850299999</v>
      </c>
      <c r="E94" s="197">
        <v>30058256.413959999</v>
      </c>
      <c r="F94" s="205"/>
      <c r="G94" s="204"/>
    </row>
    <row r="95" spans="1:9" s="150" customFormat="1" x14ac:dyDescent="0.2">
      <c r="A95" s="199" t="s">
        <v>1415</v>
      </c>
      <c r="B95" s="199" t="s">
        <v>1414</v>
      </c>
      <c r="C95" s="201" t="s">
        <v>1413</v>
      </c>
      <c r="D95" s="226">
        <v>6457672.0967399999</v>
      </c>
      <c r="E95" s="226">
        <v>6377564.8089499995</v>
      </c>
      <c r="F95" s="205"/>
      <c r="G95" s="202"/>
      <c r="I95" s="261"/>
    </row>
    <row r="96" spans="1:9" s="150" customFormat="1" x14ac:dyDescent="0.2">
      <c r="A96" s="199" t="s">
        <v>1412</v>
      </c>
      <c r="B96" s="199" t="s">
        <v>1411</v>
      </c>
      <c r="C96" s="201" t="s">
        <v>1410</v>
      </c>
      <c r="D96" s="226">
        <v>0</v>
      </c>
      <c r="E96" s="226">
        <v>-1.3787700000000001</v>
      </c>
      <c r="F96" s="203"/>
      <c r="G96" s="202"/>
    </row>
    <row r="97" spans="1:9" s="150" customFormat="1" x14ac:dyDescent="0.2">
      <c r="A97" s="199" t="s">
        <v>1409</v>
      </c>
      <c r="B97" s="199" t="s">
        <v>1408</v>
      </c>
      <c r="C97" s="201" t="s">
        <v>1407</v>
      </c>
      <c r="D97" s="226">
        <v>-633696.85150999995</v>
      </c>
      <c r="E97" s="226">
        <v>-633727.32394000003</v>
      </c>
      <c r="F97" s="203"/>
      <c r="G97" s="202"/>
    </row>
    <row r="98" spans="1:9" s="150" customFormat="1" x14ac:dyDescent="0.2">
      <c r="A98" s="199" t="s">
        <v>1406</v>
      </c>
      <c r="B98" s="199" t="s">
        <v>1405</v>
      </c>
      <c r="C98" s="201" t="s">
        <v>1404</v>
      </c>
      <c r="D98" s="226">
        <v>0</v>
      </c>
      <c r="E98" s="226">
        <v>0</v>
      </c>
      <c r="F98" s="203"/>
      <c r="G98" s="202"/>
    </row>
    <row r="99" spans="1:9" s="150" customFormat="1" x14ac:dyDescent="0.2">
      <c r="A99" s="199" t="s">
        <v>1403</v>
      </c>
      <c r="B99" s="199" t="s">
        <v>1402</v>
      </c>
      <c r="C99" s="201" t="s">
        <v>1401</v>
      </c>
      <c r="D99" s="226">
        <v>12474.030640000001</v>
      </c>
      <c r="E99" s="226">
        <v>12601.95181</v>
      </c>
      <c r="F99" s="203"/>
      <c r="G99" s="202"/>
      <c r="I99" s="261"/>
    </row>
    <row r="100" spans="1:9" s="261" customFormat="1" x14ac:dyDescent="0.2">
      <c r="A100" s="237" t="s">
        <v>1400</v>
      </c>
      <c r="B100" s="237" t="s">
        <v>1399</v>
      </c>
      <c r="C100" s="236" t="s">
        <v>94</v>
      </c>
      <c r="D100" s="206">
        <v>938396.60379999992</v>
      </c>
      <c r="E100" s="206">
        <v>902913.58302000002</v>
      </c>
      <c r="F100" s="211"/>
      <c r="G100" s="210"/>
    </row>
    <row r="101" spans="1:9" s="150" customFormat="1" x14ac:dyDescent="0.2">
      <c r="A101" s="199" t="s">
        <v>1398</v>
      </c>
      <c r="B101" s="199" t="s">
        <v>1397</v>
      </c>
      <c r="C101" s="201" t="s">
        <v>1396</v>
      </c>
      <c r="D101" s="197">
        <v>58447.424469999998</v>
      </c>
      <c r="E101" s="197">
        <v>60136.537219999998</v>
      </c>
      <c r="F101" s="205"/>
      <c r="G101" s="204"/>
    </row>
    <row r="102" spans="1:9" s="150" customFormat="1" x14ac:dyDescent="0.2">
      <c r="A102" s="199" t="s">
        <v>1395</v>
      </c>
      <c r="B102" s="199" t="s">
        <v>1394</v>
      </c>
      <c r="C102" s="201" t="s">
        <v>1393</v>
      </c>
      <c r="D102" s="226">
        <v>62143.026560000006</v>
      </c>
      <c r="E102" s="226">
        <v>41258.212780000002</v>
      </c>
      <c r="F102" s="205"/>
      <c r="G102" s="204"/>
      <c r="I102" s="261"/>
    </row>
    <row r="103" spans="1:9" s="150" customFormat="1" ht="13.5" customHeight="1" x14ac:dyDescent="0.2">
      <c r="A103" s="199" t="s">
        <v>1392</v>
      </c>
      <c r="B103" s="199" t="s">
        <v>1391</v>
      </c>
      <c r="C103" s="201" t="s">
        <v>1390</v>
      </c>
      <c r="D103" s="226">
        <v>166761.50212000002</v>
      </c>
      <c r="E103" s="226">
        <v>202422.36772000001</v>
      </c>
      <c r="F103" s="205"/>
      <c r="G103" s="204"/>
    </row>
    <row r="104" spans="1:9" s="150" customFormat="1" x14ac:dyDescent="0.2">
      <c r="A104" s="199" t="s">
        <v>1389</v>
      </c>
      <c r="B104" s="199" t="s">
        <v>1388</v>
      </c>
      <c r="C104" s="201" t="s">
        <v>1387</v>
      </c>
      <c r="D104" s="226">
        <v>42035.291149999997</v>
      </c>
      <c r="E104" s="226">
        <v>45030.83193</v>
      </c>
      <c r="F104" s="203"/>
      <c r="G104" s="202"/>
    </row>
    <row r="105" spans="1:9" s="150" customFormat="1" x14ac:dyDescent="0.2">
      <c r="A105" s="199" t="s">
        <v>1386</v>
      </c>
      <c r="B105" s="199" t="s">
        <v>1385</v>
      </c>
      <c r="C105" s="201" t="s">
        <v>1384</v>
      </c>
      <c r="D105" s="226">
        <v>609009.35950000002</v>
      </c>
      <c r="E105" s="226">
        <v>554065.63337000005</v>
      </c>
      <c r="F105" s="205"/>
      <c r="G105" s="204"/>
    </row>
    <row r="106" spans="1:9" s="261" customFormat="1" x14ac:dyDescent="0.2">
      <c r="A106" s="237" t="s">
        <v>1380</v>
      </c>
      <c r="B106" s="237" t="s">
        <v>1379</v>
      </c>
      <c r="C106" s="236" t="s">
        <v>94</v>
      </c>
      <c r="D106" s="206">
        <v>-259104.04225999999</v>
      </c>
      <c r="E106" s="206">
        <v>-245703.89909999998</v>
      </c>
      <c r="F106" s="211"/>
      <c r="G106" s="210"/>
      <c r="I106" s="150"/>
    </row>
    <row r="107" spans="1:9" s="150" customFormat="1" x14ac:dyDescent="0.2">
      <c r="A107" s="199" t="s">
        <v>1378</v>
      </c>
      <c r="B107" s="199" t="s">
        <v>1377</v>
      </c>
      <c r="C107" s="201" t="s">
        <v>94</v>
      </c>
      <c r="D107" s="197">
        <v>-31896.754949999999</v>
      </c>
      <c r="E107" s="197">
        <v>-139789.39858000001</v>
      </c>
      <c r="F107" s="205"/>
      <c r="G107" s="202"/>
      <c r="I107" s="261"/>
    </row>
    <row r="108" spans="1:9" s="150" customFormat="1" x14ac:dyDescent="0.2">
      <c r="A108" s="199" t="s">
        <v>1376</v>
      </c>
      <c r="B108" s="199" t="s">
        <v>1375</v>
      </c>
      <c r="C108" s="201" t="s">
        <v>1374</v>
      </c>
      <c r="D108" s="226">
        <v>0</v>
      </c>
      <c r="E108" s="226">
        <v>0</v>
      </c>
      <c r="F108" s="203"/>
      <c r="G108" s="204"/>
    </row>
    <row r="109" spans="1:9" s="150" customFormat="1" x14ac:dyDescent="0.2">
      <c r="A109" s="199" t="s">
        <v>1373</v>
      </c>
      <c r="B109" s="199" t="s">
        <v>1372</v>
      </c>
      <c r="C109" s="201" t="s">
        <v>1371</v>
      </c>
      <c r="D109" s="226">
        <v>-227207.28731000001</v>
      </c>
      <c r="E109" s="226">
        <v>-105914.50052</v>
      </c>
      <c r="F109" s="203"/>
      <c r="G109" s="202"/>
    </row>
    <row r="110" spans="1:9" s="261" customFormat="1" x14ac:dyDescent="0.2">
      <c r="A110" s="237" t="s">
        <v>1370</v>
      </c>
      <c r="B110" s="237" t="s">
        <v>1369</v>
      </c>
      <c r="C110" s="236" t="s">
        <v>94</v>
      </c>
      <c r="D110" s="206">
        <v>2239036.7975100004</v>
      </c>
      <c r="E110" s="206">
        <v>1965794.3111099999</v>
      </c>
      <c r="F110" s="211"/>
      <c r="G110" s="210"/>
      <c r="I110" s="150"/>
    </row>
    <row r="111" spans="1:9" s="261" customFormat="1" x14ac:dyDescent="0.2">
      <c r="A111" s="237" t="s">
        <v>1368</v>
      </c>
      <c r="B111" s="237" t="s">
        <v>1366</v>
      </c>
      <c r="C111" s="236" t="s">
        <v>94</v>
      </c>
      <c r="D111" s="206">
        <v>3270</v>
      </c>
      <c r="E111" s="206">
        <v>14690.8</v>
      </c>
      <c r="F111" s="211"/>
      <c r="G111" s="210"/>
      <c r="I111" s="150"/>
    </row>
    <row r="112" spans="1:9" s="150" customFormat="1" x14ac:dyDescent="0.2">
      <c r="A112" s="199" t="s">
        <v>1367</v>
      </c>
      <c r="B112" s="199" t="s">
        <v>1366</v>
      </c>
      <c r="C112" s="201" t="s">
        <v>1365</v>
      </c>
      <c r="D112" s="197">
        <v>3270</v>
      </c>
      <c r="E112" s="197">
        <v>14690.8</v>
      </c>
      <c r="F112" s="203"/>
      <c r="G112" s="202"/>
    </row>
    <row r="113" spans="1:9" s="261" customFormat="1" x14ac:dyDescent="0.2">
      <c r="A113" s="237" t="s">
        <v>1364</v>
      </c>
      <c r="B113" s="237" t="s">
        <v>1363</v>
      </c>
      <c r="C113" s="236" t="s">
        <v>94</v>
      </c>
      <c r="D113" s="206">
        <v>257619.54515000002</v>
      </c>
      <c r="E113" s="206">
        <v>132625.29451000001</v>
      </c>
      <c r="F113" s="211"/>
      <c r="G113" s="210"/>
      <c r="I113" s="150"/>
    </row>
    <row r="114" spans="1:9" s="150" customFormat="1" x14ac:dyDescent="0.2">
      <c r="A114" s="199" t="s">
        <v>1362</v>
      </c>
      <c r="B114" s="199" t="s">
        <v>1361</v>
      </c>
      <c r="C114" s="201" t="s">
        <v>1360</v>
      </c>
      <c r="D114" s="197">
        <v>28600.421999999999</v>
      </c>
      <c r="E114" s="197">
        <v>16946.536</v>
      </c>
      <c r="F114" s="203"/>
      <c r="G114" s="202"/>
    </row>
    <row r="115" spans="1:9" s="150" customFormat="1" x14ac:dyDescent="0.2">
      <c r="A115" s="199" t="s">
        <v>1359</v>
      </c>
      <c r="B115" s="199" t="s">
        <v>1358</v>
      </c>
      <c r="C115" s="201" t="s">
        <v>1357</v>
      </c>
      <c r="D115" s="226">
        <v>41159.782850000003</v>
      </c>
      <c r="E115" s="226">
        <v>500</v>
      </c>
      <c r="F115" s="203"/>
      <c r="G115" s="202"/>
    </row>
    <row r="116" spans="1:9" s="150" customFormat="1" x14ac:dyDescent="0.2">
      <c r="A116" s="199" t="s">
        <v>1353</v>
      </c>
      <c r="B116" s="199" t="s">
        <v>1352</v>
      </c>
      <c r="C116" s="201" t="s">
        <v>1351</v>
      </c>
      <c r="D116" s="226">
        <v>33291.368999999999</v>
      </c>
      <c r="E116" s="226">
        <v>26772.822210000002</v>
      </c>
      <c r="F116" s="203"/>
      <c r="G116" s="202"/>
    </row>
    <row r="117" spans="1:9" s="150" customFormat="1" x14ac:dyDescent="0.2">
      <c r="A117" s="199" t="s">
        <v>1344</v>
      </c>
      <c r="B117" s="199" t="s">
        <v>1343</v>
      </c>
      <c r="C117" s="201" t="s">
        <v>1342</v>
      </c>
      <c r="D117" s="226">
        <v>13153.41302</v>
      </c>
      <c r="E117" s="226">
        <v>16310.191279999999</v>
      </c>
      <c r="F117" s="203"/>
      <c r="G117" s="202"/>
    </row>
    <row r="118" spans="1:9" s="150" customFormat="1" x14ac:dyDescent="0.2">
      <c r="A118" s="199" t="s">
        <v>1341</v>
      </c>
      <c r="B118" s="199" t="s">
        <v>1340</v>
      </c>
      <c r="C118" s="201" t="s">
        <v>1339</v>
      </c>
      <c r="D118" s="226">
        <v>141414.55828</v>
      </c>
      <c r="E118" s="226">
        <v>72095.745020000002</v>
      </c>
      <c r="F118" s="203"/>
      <c r="G118" s="202"/>
    </row>
    <row r="119" spans="1:9" s="261" customFormat="1" x14ac:dyDescent="0.2">
      <c r="A119" s="237" t="s">
        <v>1338</v>
      </c>
      <c r="B119" s="237" t="s">
        <v>1337</v>
      </c>
      <c r="C119" s="236" t="s">
        <v>94</v>
      </c>
      <c r="D119" s="206">
        <v>1978147.2523599998</v>
      </c>
      <c r="E119" s="206">
        <v>1818478.2165999999</v>
      </c>
      <c r="F119" s="211"/>
      <c r="G119" s="210"/>
      <c r="I119" s="150"/>
    </row>
    <row r="120" spans="1:9" s="150" customFormat="1" x14ac:dyDescent="0.2">
      <c r="A120" s="199" t="s">
        <v>1336</v>
      </c>
      <c r="B120" s="199" t="s">
        <v>1335</v>
      </c>
      <c r="C120" s="201" t="s">
        <v>1334</v>
      </c>
      <c r="D120" s="197">
        <v>85929.543999999994</v>
      </c>
      <c r="E120" s="197">
        <v>119200</v>
      </c>
      <c r="F120" s="203"/>
      <c r="G120" s="202"/>
    </row>
    <row r="121" spans="1:9" s="150" customFormat="1" x14ac:dyDescent="0.2">
      <c r="A121" s="199" t="s">
        <v>1327</v>
      </c>
      <c r="B121" s="199" t="s">
        <v>1326</v>
      </c>
      <c r="C121" s="201" t="s">
        <v>1325</v>
      </c>
      <c r="D121" s="226">
        <v>0</v>
      </c>
      <c r="E121" s="226">
        <v>0</v>
      </c>
      <c r="F121" s="203"/>
      <c r="G121" s="202"/>
    </row>
    <row r="122" spans="1:9" s="150" customFormat="1" x14ac:dyDescent="0.2">
      <c r="A122" s="199" t="s">
        <v>1324</v>
      </c>
      <c r="B122" s="199" t="s">
        <v>1323</v>
      </c>
      <c r="C122" s="201" t="s">
        <v>1322</v>
      </c>
      <c r="D122" s="226">
        <v>596429.74427000002</v>
      </c>
      <c r="E122" s="226">
        <v>571166.16904999991</v>
      </c>
      <c r="F122" s="205"/>
      <c r="G122" s="204"/>
    </row>
    <row r="123" spans="1:9" s="150" customFormat="1" x14ac:dyDescent="0.2">
      <c r="A123" s="199" t="s">
        <v>1318</v>
      </c>
      <c r="B123" s="199" t="s">
        <v>1317</v>
      </c>
      <c r="C123" s="201" t="s">
        <v>1316</v>
      </c>
      <c r="D123" s="226">
        <v>68885.744609999994</v>
      </c>
      <c r="E123" s="226">
        <v>65549.476689999996</v>
      </c>
      <c r="F123" s="205"/>
      <c r="G123" s="204"/>
    </row>
    <row r="124" spans="1:9" s="150" customFormat="1" x14ac:dyDescent="0.2">
      <c r="A124" s="199" t="s">
        <v>1312</v>
      </c>
      <c r="B124" s="199" t="s">
        <v>1311</v>
      </c>
      <c r="C124" s="201" t="s">
        <v>1310</v>
      </c>
      <c r="D124" s="226">
        <v>800</v>
      </c>
      <c r="E124" s="226">
        <v>0</v>
      </c>
      <c r="F124" s="203"/>
      <c r="G124" s="202"/>
    </row>
    <row r="125" spans="1:9" s="150" customFormat="1" ht="12.75" customHeight="1" x14ac:dyDescent="0.2">
      <c r="A125" s="199" t="s">
        <v>1309</v>
      </c>
      <c r="B125" s="199" t="s">
        <v>1308</v>
      </c>
      <c r="C125" s="201" t="s">
        <v>1307</v>
      </c>
      <c r="D125" s="226">
        <v>424592.44</v>
      </c>
      <c r="E125" s="226">
        <v>367104.91249999998</v>
      </c>
      <c r="F125" s="205"/>
      <c r="G125" s="204"/>
    </row>
    <row r="126" spans="1:9" s="150" customFormat="1" ht="12.75" customHeight="1" x14ac:dyDescent="0.2">
      <c r="A126" s="199" t="s">
        <v>1306</v>
      </c>
      <c r="B126" s="199" t="s">
        <v>1305</v>
      </c>
      <c r="C126" s="201" t="s">
        <v>1304</v>
      </c>
      <c r="D126" s="226">
        <v>38607.684869999997</v>
      </c>
      <c r="E126" s="226">
        <v>38457.542159999997</v>
      </c>
      <c r="F126" s="205"/>
      <c r="G126" s="204"/>
    </row>
    <row r="127" spans="1:9" s="150" customFormat="1" ht="12.75" customHeight="1" x14ac:dyDescent="0.2">
      <c r="A127" s="199" t="s">
        <v>1303</v>
      </c>
      <c r="B127" s="199" t="s">
        <v>1302</v>
      </c>
      <c r="C127" s="201" t="s">
        <v>1301</v>
      </c>
      <c r="D127" s="226">
        <v>188284.22634999998</v>
      </c>
      <c r="E127" s="226">
        <v>164231.24180000002</v>
      </c>
      <c r="F127" s="205"/>
      <c r="G127" s="204"/>
    </row>
    <row r="128" spans="1:9" s="150" customFormat="1" ht="12.75" customHeight="1" x14ac:dyDescent="0.2">
      <c r="A128" s="199" t="s">
        <v>1300</v>
      </c>
      <c r="B128" s="199" t="s">
        <v>1299</v>
      </c>
      <c r="C128" s="201" t="s">
        <v>1298</v>
      </c>
      <c r="D128" s="226">
        <v>82860.936000000002</v>
      </c>
      <c r="E128" s="226">
        <v>71727.078999999998</v>
      </c>
      <c r="F128" s="205"/>
      <c r="G128" s="204"/>
    </row>
    <row r="129" spans="1:9" s="150" customFormat="1" ht="12.75" customHeight="1" x14ac:dyDescent="0.2">
      <c r="A129" s="199" t="s">
        <v>1297</v>
      </c>
      <c r="B129" s="199" t="s">
        <v>1296</v>
      </c>
      <c r="C129" s="201" t="s">
        <v>1295</v>
      </c>
      <c r="D129" s="226">
        <v>0</v>
      </c>
      <c r="E129" s="226">
        <v>0</v>
      </c>
      <c r="F129" s="205"/>
      <c r="G129" s="204"/>
    </row>
    <row r="130" spans="1:9" s="150" customFormat="1" ht="12.75" customHeight="1" x14ac:dyDescent="0.2">
      <c r="A130" s="199" t="s">
        <v>1294</v>
      </c>
      <c r="B130" s="199" t="s">
        <v>1293</v>
      </c>
      <c r="C130" s="201" t="s">
        <v>1292</v>
      </c>
      <c r="D130" s="226">
        <v>178.57499999999999</v>
      </c>
      <c r="E130" s="226">
        <v>648.79100000000005</v>
      </c>
      <c r="F130" s="203"/>
      <c r="G130" s="202"/>
    </row>
    <row r="131" spans="1:9" s="150" customFormat="1" ht="12.75" customHeight="1" x14ac:dyDescent="0.2">
      <c r="A131" s="199" t="s">
        <v>1291</v>
      </c>
      <c r="B131" s="199" t="s">
        <v>1290</v>
      </c>
      <c r="C131" s="201" t="s">
        <v>1289</v>
      </c>
      <c r="D131" s="226">
        <v>79002.207999999999</v>
      </c>
      <c r="E131" s="226">
        <v>63534.207000000002</v>
      </c>
      <c r="F131" s="205"/>
      <c r="G131" s="204"/>
    </row>
    <row r="132" spans="1:9" s="150" customFormat="1" ht="12.75" customHeight="1" x14ac:dyDescent="0.2">
      <c r="A132" s="199" t="s">
        <v>1288</v>
      </c>
      <c r="B132" s="199" t="s">
        <v>162</v>
      </c>
      <c r="C132" s="201" t="s">
        <v>1287</v>
      </c>
      <c r="D132" s="226">
        <v>6358.1496299999999</v>
      </c>
      <c r="E132" s="226">
        <v>13617.95285</v>
      </c>
      <c r="F132" s="203"/>
      <c r="G132" s="202"/>
    </row>
    <row r="133" spans="1:9" s="150" customFormat="1" ht="12.75" customHeight="1" x14ac:dyDescent="0.2">
      <c r="A133" s="199" t="s">
        <v>1286</v>
      </c>
      <c r="B133" s="199" t="s">
        <v>1285</v>
      </c>
      <c r="C133" s="201" t="s">
        <v>1284</v>
      </c>
      <c r="D133" s="226">
        <v>6.5170000000000003</v>
      </c>
      <c r="E133" s="226">
        <v>0</v>
      </c>
      <c r="F133" s="205"/>
      <c r="G133" s="204"/>
    </row>
    <row r="134" spans="1:9" s="150" customFormat="1" ht="12.75" customHeight="1" x14ac:dyDescent="0.2">
      <c r="A134" s="199" t="s">
        <v>1283</v>
      </c>
      <c r="B134" s="199" t="s">
        <v>1282</v>
      </c>
      <c r="C134" s="201" t="s">
        <v>1281</v>
      </c>
      <c r="D134" s="226">
        <v>228.52120000000002</v>
      </c>
      <c r="E134" s="226">
        <v>29.754000000000001</v>
      </c>
      <c r="F134" s="203"/>
      <c r="G134" s="202"/>
      <c r="I134" s="191"/>
    </row>
    <row r="135" spans="1:9" s="150" customFormat="1" ht="12.75" customHeight="1" x14ac:dyDescent="0.2">
      <c r="A135" s="199" t="s">
        <v>1280</v>
      </c>
      <c r="B135" s="199" t="s">
        <v>1279</v>
      </c>
      <c r="C135" s="201" t="s">
        <v>1278</v>
      </c>
      <c r="D135" s="226">
        <v>3859.68156</v>
      </c>
      <c r="E135" s="226">
        <v>480.44916999999998</v>
      </c>
      <c r="F135" s="205"/>
      <c r="G135" s="204"/>
      <c r="I135" s="191"/>
    </row>
    <row r="136" spans="1:9" s="150" customFormat="1" ht="12.75" customHeight="1" x14ac:dyDescent="0.2">
      <c r="A136" s="199" t="s">
        <v>1262</v>
      </c>
      <c r="B136" s="199" t="s">
        <v>1261</v>
      </c>
      <c r="C136" s="201" t="s">
        <v>1260</v>
      </c>
      <c r="D136" s="226">
        <v>75620.182189999992</v>
      </c>
      <c r="E136" s="226">
        <v>31922.357410000001</v>
      </c>
      <c r="F136" s="203"/>
      <c r="G136" s="202"/>
      <c r="I136" s="191"/>
    </row>
    <row r="137" spans="1:9" s="150" customFormat="1" ht="12.75" customHeight="1" x14ac:dyDescent="0.2">
      <c r="A137" s="200" t="s">
        <v>1256</v>
      </c>
      <c r="B137" s="199" t="s">
        <v>1255</v>
      </c>
      <c r="C137" s="201" t="s">
        <v>1254</v>
      </c>
      <c r="D137" s="226">
        <v>19305.90582</v>
      </c>
      <c r="E137" s="226">
        <v>25424.055680000001</v>
      </c>
      <c r="F137" s="205"/>
      <c r="G137" s="204"/>
      <c r="I137" s="191"/>
    </row>
    <row r="138" spans="1:9" s="150" customFormat="1" ht="12.75" customHeight="1" x14ac:dyDescent="0.2">
      <c r="A138" s="199" t="s">
        <v>1253</v>
      </c>
      <c r="B138" s="199" t="s">
        <v>1252</v>
      </c>
      <c r="C138" s="201" t="s">
        <v>1251</v>
      </c>
      <c r="D138" s="226">
        <v>40514.497810000001</v>
      </c>
      <c r="E138" s="226">
        <v>34620.713560000004</v>
      </c>
      <c r="F138" s="203"/>
      <c r="G138" s="202"/>
      <c r="I138" s="191"/>
    </row>
    <row r="139" spans="1:9" s="150" customFormat="1" ht="12.75" customHeight="1" x14ac:dyDescent="0.2">
      <c r="A139" s="199" t="s">
        <v>1250</v>
      </c>
      <c r="B139" s="199" t="s">
        <v>1249</v>
      </c>
      <c r="C139" s="201" t="s">
        <v>1248</v>
      </c>
      <c r="D139" s="226">
        <v>130785.40223000001</v>
      </c>
      <c r="E139" s="226">
        <v>153722.60799000002</v>
      </c>
      <c r="F139" s="205"/>
      <c r="G139" s="204"/>
      <c r="I139" s="191"/>
    </row>
    <row r="140" spans="1:9" s="150" customFormat="1" ht="12.75" customHeight="1" x14ac:dyDescent="0.2">
      <c r="A140" s="195" t="s">
        <v>1247</v>
      </c>
      <c r="B140" s="195" t="s">
        <v>1246</v>
      </c>
      <c r="C140" s="194" t="s">
        <v>1245</v>
      </c>
      <c r="D140" s="193">
        <v>135897.29181999998</v>
      </c>
      <c r="E140" s="193">
        <v>97040.906739999991</v>
      </c>
      <c r="F140" s="203"/>
      <c r="G140" s="202"/>
      <c r="I140" s="191"/>
    </row>
    <row r="141" spans="1:9" s="150" customFormat="1" x14ac:dyDescent="0.2">
      <c r="C141" s="148"/>
      <c r="D141" s="192"/>
      <c r="E141" s="192"/>
      <c r="F141" s="192"/>
      <c r="G141" s="192"/>
    </row>
    <row r="142" spans="1:9" s="150" customFormat="1" x14ac:dyDescent="0.2">
      <c r="C142" s="148"/>
      <c r="D142" s="192"/>
      <c r="E142" s="192"/>
      <c r="F142" s="192"/>
      <c r="G142" s="192"/>
    </row>
    <row r="143" spans="1:9" s="150" customFormat="1" x14ac:dyDescent="0.2">
      <c r="C143" s="148"/>
      <c r="D143" s="192"/>
      <c r="E143" s="192"/>
      <c r="F143" s="192"/>
      <c r="G143" s="192"/>
    </row>
    <row r="144" spans="1:9" s="150" customFormat="1" x14ac:dyDescent="0.2">
      <c r="C144" s="148"/>
      <c r="D144" s="192"/>
      <c r="E144" s="192"/>
      <c r="F144" s="192"/>
      <c r="G144" s="192"/>
    </row>
    <row r="145" spans="1:7" s="150" customFormat="1" x14ac:dyDescent="0.2">
      <c r="C145" s="148"/>
      <c r="D145" s="192"/>
      <c r="E145" s="192"/>
      <c r="F145" s="192"/>
      <c r="G145" s="192"/>
    </row>
    <row r="146" spans="1:7" s="150" customFormat="1" x14ac:dyDescent="0.2">
      <c r="C146" s="148"/>
      <c r="D146" s="192"/>
      <c r="E146" s="192"/>
      <c r="F146" s="192"/>
      <c r="G146" s="192"/>
    </row>
    <row r="147" spans="1:7" s="150" customFormat="1" x14ac:dyDescent="0.2">
      <c r="C147" s="148"/>
      <c r="D147" s="192"/>
      <c r="E147" s="192"/>
      <c r="F147" s="192"/>
      <c r="G147" s="192"/>
    </row>
    <row r="148" spans="1:7" s="150" customFormat="1" x14ac:dyDescent="0.2">
      <c r="C148" s="148"/>
      <c r="D148" s="192"/>
      <c r="E148" s="192"/>
      <c r="F148" s="192"/>
      <c r="G148" s="192"/>
    </row>
    <row r="149" spans="1:7" s="150" customFormat="1" x14ac:dyDescent="0.2">
      <c r="C149" s="148"/>
      <c r="D149" s="192"/>
      <c r="E149" s="192"/>
      <c r="F149" s="192"/>
      <c r="G149" s="192"/>
    </row>
    <row r="150" spans="1:7" s="150" customFormat="1" x14ac:dyDescent="0.2">
      <c r="C150" s="148"/>
      <c r="D150" s="192"/>
      <c r="E150" s="192"/>
      <c r="F150" s="192"/>
      <c r="G150" s="192"/>
    </row>
    <row r="151" spans="1:7" s="150" customFormat="1" x14ac:dyDescent="0.2">
      <c r="C151" s="148"/>
      <c r="D151" s="192"/>
      <c r="E151" s="192"/>
      <c r="F151" s="192"/>
      <c r="G151" s="192"/>
    </row>
    <row r="152" spans="1:7" s="150" customFormat="1" x14ac:dyDescent="0.2">
      <c r="C152" s="148"/>
      <c r="D152" s="192"/>
      <c r="E152" s="192"/>
      <c r="F152" s="192"/>
      <c r="G152" s="192"/>
    </row>
    <row r="153" spans="1:7" x14ac:dyDescent="0.2">
      <c r="A153" s="191"/>
      <c r="D153" s="192"/>
      <c r="E153" s="192"/>
      <c r="F153" s="192"/>
      <c r="G153" s="192"/>
    </row>
    <row r="154" spans="1:7" x14ac:dyDescent="0.2">
      <c r="A154" s="191"/>
      <c r="D154" s="192"/>
      <c r="E154" s="192"/>
      <c r="F154" s="192"/>
      <c r="G154" s="192"/>
    </row>
    <row r="155" spans="1:7" x14ac:dyDescent="0.2">
      <c r="A155" s="191"/>
      <c r="D155" s="192"/>
      <c r="E155" s="192"/>
      <c r="F155" s="192"/>
      <c r="G155" s="192"/>
    </row>
    <row r="156" spans="1:7" x14ac:dyDescent="0.2">
      <c r="A156" s="191"/>
      <c r="D156" s="192"/>
      <c r="E156" s="192"/>
      <c r="F156" s="192"/>
      <c r="G156" s="192"/>
    </row>
    <row r="157" spans="1:7" x14ac:dyDescent="0.2">
      <c r="A157" s="191"/>
      <c r="D157" s="192"/>
      <c r="E157" s="192"/>
      <c r="F157" s="192"/>
      <c r="G157" s="192"/>
    </row>
    <row r="158" spans="1:7" x14ac:dyDescent="0.2">
      <c r="A158" s="191"/>
      <c r="D158" s="192"/>
      <c r="E158" s="192"/>
      <c r="F158" s="192"/>
      <c r="G158" s="192"/>
    </row>
    <row r="159" spans="1:7" x14ac:dyDescent="0.2">
      <c r="A159" s="191"/>
      <c r="D159" s="192"/>
      <c r="E159" s="192"/>
      <c r="F159" s="192"/>
      <c r="G159" s="192"/>
    </row>
    <row r="160" spans="1:7" x14ac:dyDescent="0.2">
      <c r="A160" s="191"/>
      <c r="D160" s="192"/>
      <c r="E160" s="192"/>
      <c r="F160" s="192"/>
      <c r="G160" s="192"/>
    </row>
    <row r="161" spans="1:7" x14ac:dyDescent="0.2">
      <c r="A161" s="191"/>
      <c r="D161" s="192"/>
      <c r="E161" s="192"/>
      <c r="F161" s="192"/>
      <c r="G161" s="192"/>
    </row>
    <row r="162" spans="1:7" x14ac:dyDescent="0.2">
      <c r="A162" s="191"/>
      <c r="D162" s="192"/>
      <c r="E162" s="192"/>
      <c r="F162" s="192"/>
      <c r="G162" s="192"/>
    </row>
    <row r="163" spans="1:7" x14ac:dyDescent="0.2">
      <c r="A163" s="191"/>
      <c r="D163" s="192"/>
      <c r="E163" s="192"/>
      <c r="F163" s="192"/>
      <c r="G163" s="192"/>
    </row>
    <row r="164" spans="1:7" x14ac:dyDescent="0.2">
      <c r="A164" s="191"/>
      <c r="D164" s="192"/>
      <c r="E164" s="192"/>
      <c r="F164" s="192"/>
      <c r="G164" s="192"/>
    </row>
    <row r="165" spans="1:7" x14ac:dyDescent="0.2">
      <c r="A165" s="191"/>
      <c r="D165" s="192"/>
      <c r="E165" s="192"/>
      <c r="F165" s="192"/>
      <c r="G165" s="192"/>
    </row>
    <row r="166" spans="1:7" x14ac:dyDescent="0.2">
      <c r="A166" s="191"/>
      <c r="D166" s="192"/>
      <c r="E166" s="192"/>
      <c r="F166" s="192"/>
      <c r="G166" s="192"/>
    </row>
    <row r="167" spans="1:7" x14ac:dyDescent="0.2">
      <c r="A167" s="191"/>
      <c r="D167" s="192"/>
      <c r="E167" s="192"/>
      <c r="F167" s="192"/>
      <c r="G167" s="192"/>
    </row>
    <row r="168" spans="1:7" x14ac:dyDescent="0.2">
      <c r="A168" s="191"/>
      <c r="D168" s="192"/>
      <c r="E168" s="192"/>
      <c r="F168" s="192"/>
      <c r="G168" s="192"/>
    </row>
    <row r="169" spans="1:7" x14ac:dyDescent="0.2">
      <c r="A169" s="191"/>
      <c r="D169" s="192"/>
      <c r="E169" s="192"/>
      <c r="F169" s="192"/>
      <c r="G169" s="192"/>
    </row>
    <row r="170" spans="1:7" x14ac:dyDescent="0.2">
      <c r="A170" s="191"/>
      <c r="D170" s="192"/>
      <c r="E170" s="192"/>
      <c r="F170" s="192"/>
      <c r="G170" s="192"/>
    </row>
    <row r="171" spans="1:7" x14ac:dyDescent="0.2">
      <c r="A171" s="191"/>
      <c r="D171" s="192"/>
      <c r="E171" s="192"/>
      <c r="F171" s="192"/>
      <c r="G171" s="192"/>
    </row>
    <row r="172" spans="1:7" x14ac:dyDescent="0.2">
      <c r="A172" s="191"/>
      <c r="D172" s="192"/>
      <c r="E172" s="192"/>
      <c r="F172" s="192"/>
      <c r="G172" s="192"/>
    </row>
    <row r="173" spans="1:7" x14ac:dyDescent="0.2">
      <c r="A173" s="191"/>
      <c r="D173" s="192"/>
      <c r="E173" s="192"/>
      <c r="F173" s="192"/>
      <c r="G173" s="192"/>
    </row>
    <row r="174" spans="1:7" x14ac:dyDescent="0.2">
      <c r="A174" s="191"/>
      <c r="D174" s="192"/>
      <c r="E174" s="192"/>
      <c r="F174" s="192"/>
      <c r="G174" s="192"/>
    </row>
    <row r="175" spans="1:7" x14ac:dyDescent="0.2">
      <c r="A175" s="191"/>
      <c r="D175" s="192"/>
      <c r="E175" s="192"/>
      <c r="F175" s="192"/>
      <c r="G175" s="192"/>
    </row>
    <row r="176" spans="1:7" x14ac:dyDescent="0.2">
      <c r="A176" s="191"/>
      <c r="D176" s="192"/>
      <c r="E176" s="192"/>
      <c r="F176" s="192"/>
      <c r="G176" s="192"/>
    </row>
    <row r="177" spans="1:7" x14ac:dyDescent="0.2">
      <c r="A177" s="191"/>
      <c r="D177" s="192"/>
      <c r="E177" s="192"/>
      <c r="F177" s="192"/>
      <c r="G177" s="192"/>
    </row>
    <row r="178" spans="1:7" x14ac:dyDescent="0.2">
      <c r="A178" s="191"/>
      <c r="D178" s="192"/>
      <c r="E178" s="192"/>
      <c r="F178" s="192"/>
      <c r="G178" s="192"/>
    </row>
    <row r="179" spans="1:7" x14ac:dyDescent="0.2">
      <c r="A179" s="191"/>
      <c r="D179" s="192"/>
      <c r="E179" s="192"/>
      <c r="F179" s="192"/>
      <c r="G179" s="192"/>
    </row>
    <row r="180" spans="1:7" x14ac:dyDescent="0.2">
      <c r="A180" s="191"/>
      <c r="D180" s="192"/>
      <c r="E180" s="192"/>
      <c r="F180" s="192"/>
      <c r="G180" s="192"/>
    </row>
    <row r="181" spans="1:7" x14ac:dyDescent="0.2">
      <c r="A181" s="191"/>
      <c r="D181" s="192"/>
      <c r="E181" s="192"/>
      <c r="F181" s="192"/>
      <c r="G181" s="192"/>
    </row>
    <row r="182" spans="1:7" x14ac:dyDescent="0.2">
      <c r="A182" s="191"/>
      <c r="D182" s="192"/>
      <c r="E182" s="192"/>
      <c r="F182" s="192"/>
      <c r="G182" s="192"/>
    </row>
    <row r="183" spans="1:7" x14ac:dyDescent="0.2">
      <c r="A183" s="191"/>
      <c r="D183" s="192"/>
      <c r="E183" s="192"/>
      <c r="F183" s="192"/>
      <c r="G183" s="192"/>
    </row>
    <row r="184" spans="1:7" x14ac:dyDescent="0.2">
      <c r="A184" s="191"/>
      <c r="D184" s="192"/>
      <c r="E184" s="192"/>
      <c r="F184" s="192"/>
      <c r="G184" s="192"/>
    </row>
    <row r="185" spans="1:7" x14ac:dyDescent="0.2">
      <c r="A185" s="191"/>
      <c r="D185" s="192"/>
      <c r="E185" s="192"/>
      <c r="F185" s="192"/>
      <c r="G185" s="192"/>
    </row>
    <row r="186" spans="1:7" x14ac:dyDescent="0.2">
      <c r="A186" s="191"/>
      <c r="D186" s="192"/>
      <c r="E186" s="192"/>
      <c r="F186" s="192"/>
      <c r="G186" s="192"/>
    </row>
    <row r="187" spans="1:7" x14ac:dyDescent="0.2">
      <c r="A187" s="191"/>
      <c r="D187" s="192"/>
      <c r="E187" s="192"/>
      <c r="F187" s="192"/>
      <c r="G187" s="192"/>
    </row>
    <row r="188" spans="1:7" x14ac:dyDescent="0.2">
      <c r="A188" s="191"/>
      <c r="D188" s="192"/>
      <c r="E188" s="192"/>
      <c r="F188" s="192"/>
      <c r="G188" s="192"/>
    </row>
    <row r="189" spans="1:7" x14ac:dyDescent="0.2">
      <c r="A189" s="191"/>
      <c r="D189" s="192"/>
      <c r="E189" s="192"/>
      <c r="F189" s="192"/>
      <c r="G189" s="192"/>
    </row>
    <row r="190" spans="1:7" x14ac:dyDescent="0.2">
      <c r="A190" s="191"/>
      <c r="D190" s="192"/>
      <c r="E190" s="192"/>
      <c r="F190" s="192"/>
      <c r="G190" s="192"/>
    </row>
    <row r="191" spans="1:7" x14ac:dyDescent="0.2">
      <c r="A191" s="191"/>
      <c r="D191" s="192"/>
      <c r="E191" s="192"/>
      <c r="F191" s="192"/>
      <c r="G191" s="192"/>
    </row>
    <row r="192" spans="1:7" x14ac:dyDescent="0.2">
      <c r="A192" s="191"/>
      <c r="D192" s="192"/>
      <c r="E192" s="192"/>
      <c r="F192" s="192"/>
      <c r="G192" s="192"/>
    </row>
    <row r="193" spans="1:7" x14ac:dyDescent="0.2">
      <c r="A193" s="191"/>
      <c r="D193" s="192"/>
      <c r="E193" s="192"/>
      <c r="F193" s="192"/>
      <c r="G193" s="192"/>
    </row>
    <row r="194" spans="1:7" x14ac:dyDescent="0.2">
      <c r="A194" s="191"/>
      <c r="D194" s="192"/>
      <c r="E194" s="192"/>
      <c r="F194" s="192"/>
      <c r="G194" s="192"/>
    </row>
    <row r="195" spans="1:7" x14ac:dyDescent="0.2">
      <c r="A195" s="191"/>
      <c r="D195" s="192"/>
      <c r="E195" s="192"/>
      <c r="F195" s="192"/>
      <c r="G195" s="192"/>
    </row>
    <row r="196" spans="1:7" x14ac:dyDescent="0.2">
      <c r="A196" s="191"/>
      <c r="D196" s="192"/>
      <c r="E196" s="192"/>
      <c r="F196" s="192"/>
      <c r="G196" s="192"/>
    </row>
    <row r="197" spans="1:7" x14ac:dyDescent="0.2">
      <c r="A197" s="191"/>
      <c r="D197" s="192"/>
      <c r="E197" s="192"/>
      <c r="F197" s="192"/>
      <c r="G197" s="192"/>
    </row>
    <row r="198" spans="1:7" x14ac:dyDescent="0.2">
      <c r="A198" s="191"/>
      <c r="D198" s="192"/>
      <c r="E198" s="192"/>
      <c r="F198" s="192"/>
      <c r="G198" s="192"/>
    </row>
    <row r="199" spans="1:7" x14ac:dyDescent="0.2">
      <c r="A199" s="191"/>
      <c r="D199" s="192"/>
      <c r="E199" s="192"/>
      <c r="F199" s="192"/>
      <c r="G199" s="192"/>
    </row>
    <row r="200" spans="1:7" x14ac:dyDescent="0.2">
      <c r="A200" s="191"/>
      <c r="D200" s="192"/>
      <c r="E200" s="192"/>
      <c r="F200" s="192"/>
      <c r="G200" s="192"/>
    </row>
    <row r="201" spans="1:7" x14ac:dyDescent="0.2">
      <c r="A201" s="191"/>
      <c r="D201" s="192"/>
      <c r="E201" s="192"/>
      <c r="F201" s="192"/>
      <c r="G201" s="192"/>
    </row>
    <row r="202" spans="1:7" x14ac:dyDescent="0.2">
      <c r="A202" s="191"/>
      <c r="D202" s="192"/>
      <c r="E202" s="192"/>
      <c r="F202" s="192"/>
      <c r="G202" s="192"/>
    </row>
    <row r="203" spans="1:7" x14ac:dyDescent="0.2">
      <c r="A203" s="191"/>
      <c r="D203" s="192"/>
      <c r="E203" s="192"/>
      <c r="F203" s="192"/>
      <c r="G203" s="192"/>
    </row>
    <row r="204" spans="1:7" x14ac:dyDescent="0.2">
      <c r="A204" s="191"/>
      <c r="D204" s="192"/>
      <c r="E204" s="192"/>
      <c r="F204" s="192"/>
      <c r="G204" s="192"/>
    </row>
    <row r="205" spans="1:7" x14ac:dyDescent="0.2">
      <c r="A205" s="191"/>
      <c r="D205" s="192"/>
      <c r="E205" s="192"/>
      <c r="F205" s="192"/>
      <c r="G205" s="192"/>
    </row>
    <row r="206" spans="1:7" x14ac:dyDescent="0.2">
      <c r="A206" s="191"/>
      <c r="D206" s="192"/>
      <c r="E206" s="192"/>
      <c r="F206" s="192"/>
      <c r="G206" s="192"/>
    </row>
    <row r="207" spans="1:7" x14ac:dyDescent="0.2">
      <c r="A207" s="191"/>
      <c r="D207" s="192"/>
      <c r="E207" s="192"/>
      <c r="F207" s="192"/>
      <c r="G207" s="192"/>
    </row>
    <row r="208" spans="1:7" x14ac:dyDescent="0.2">
      <c r="A208" s="191"/>
      <c r="D208" s="192"/>
      <c r="E208" s="192"/>
      <c r="F208" s="192"/>
      <c r="G208" s="192"/>
    </row>
    <row r="209" spans="1:7" x14ac:dyDescent="0.2">
      <c r="A209" s="191"/>
      <c r="D209" s="192"/>
      <c r="E209" s="192"/>
      <c r="F209" s="192"/>
      <c r="G209" s="192"/>
    </row>
    <row r="210" spans="1:7" x14ac:dyDescent="0.2">
      <c r="A210" s="191"/>
      <c r="D210" s="192"/>
      <c r="E210" s="192"/>
      <c r="F210" s="192"/>
      <c r="G210" s="192"/>
    </row>
    <row r="211" spans="1:7" x14ac:dyDescent="0.2">
      <c r="A211" s="191"/>
      <c r="D211" s="192"/>
      <c r="E211" s="192"/>
      <c r="F211" s="192"/>
      <c r="G211" s="192"/>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68" fitToHeight="2" orientation="portrait" useFirstPageNumber="1" r:id="rId1"/>
  <headerFooter>
    <oddHeader>&amp;L&amp;"Tahoma,Kurzíva"Závěrečný účet za rok 2017&amp;R&amp;"Tahoma,Kurzíva"Tabulka č. 32</oddHeader>
    <oddFooter>&amp;C&amp;"Tahoma,Obyčejné"&amp;P</oddFooter>
  </headerFooter>
  <rowBreaks count="1" manualBreakCount="1">
    <brk id="74"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Normal="100" zoomScaleSheetLayoutView="100" workbookViewId="0">
      <selection activeCell="L26" sqref="L26"/>
    </sheetView>
  </sheetViews>
  <sheetFormatPr defaultRowHeight="15" x14ac:dyDescent="0.2"/>
  <cols>
    <col min="1" max="1" width="11.7109375" style="25" customWidth="1"/>
    <col min="2" max="3" width="11" style="25" customWidth="1"/>
    <col min="4" max="4" width="11" style="29" customWidth="1"/>
    <col min="5" max="5" width="11" style="30" customWidth="1"/>
    <col min="6" max="9" width="11" style="25" customWidth="1"/>
    <col min="10" max="10" width="10.28515625" style="25" customWidth="1"/>
    <col min="11" max="11" width="11" style="25" customWidth="1"/>
    <col min="12" max="12" width="6.85546875" style="25" customWidth="1"/>
    <col min="13" max="16384" width="9.140625" style="25"/>
  </cols>
  <sheetData>
    <row r="1" spans="10:12" x14ac:dyDescent="0.2">
      <c r="J1" s="24"/>
      <c r="K1" s="24"/>
      <c r="L1" s="24"/>
    </row>
    <row r="2" spans="10:12" x14ac:dyDescent="0.2">
      <c r="J2" s="26"/>
      <c r="K2" s="24"/>
      <c r="L2" s="24"/>
    </row>
    <row r="3" spans="10:12" x14ac:dyDescent="0.2">
      <c r="J3" s="27"/>
      <c r="K3" s="24"/>
      <c r="L3" s="24"/>
    </row>
    <row r="4" spans="10:12" x14ac:dyDescent="0.2">
      <c r="J4" s="28"/>
      <c r="K4" s="24"/>
      <c r="L4" s="24"/>
    </row>
    <row r="5" spans="10:12" x14ac:dyDescent="0.2">
      <c r="J5" s="28"/>
      <c r="K5" s="24"/>
      <c r="L5" s="24"/>
    </row>
    <row r="6" spans="10:12" x14ac:dyDescent="0.2">
      <c r="J6" s="28"/>
      <c r="K6" s="24"/>
      <c r="L6" s="24"/>
    </row>
    <row r="7" spans="10:12" x14ac:dyDescent="0.2">
      <c r="J7" s="28"/>
      <c r="K7" s="24"/>
      <c r="L7" s="24"/>
    </row>
    <row r="8" spans="10:12" x14ac:dyDescent="0.2">
      <c r="J8" s="28"/>
      <c r="K8" s="24"/>
      <c r="L8" s="24"/>
    </row>
    <row r="9" spans="10:12" x14ac:dyDescent="0.2">
      <c r="J9" s="28"/>
      <c r="K9" s="24"/>
      <c r="L9" s="24"/>
    </row>
    <row r="10" spans="10:12" x14ac:dyDescent="0.2">
      <c r="J10" s="28"/>
      <c r="K10" s="24"/>
      <c r="L10" s="24"/>
    </row>
    <row r="11" spans="10:12" x14ac:dyDescent="0.2">
      <c r="J11" s="28"/>
      <c r="K11" s="24"/>
      <c r="L11" s="24"/>
    </row>
    <row r="12" spans="10:12" x14ac:dyDescent="0.2">
      <c r="J12" s="28"/>
      <c r="K12" s="24"/>
      <c r="L12" s="24"/>
    </row>
    <row r="13" spans="10:12" x14ac:dyDescent="0.2">
      <c r="J13" s="28"/>
      <c r="K13" s="24"/>
      <c r="L13" s="24"/>
    </row>
    <row r="14" spans="10:12" x14ac:dyDescent="0.2">
      <c r="J14" s="28"/>
      <c r="K14" s="24"/>
      <c r="L14" s="24"/>
    </row>
    <row r="15" spans="10:12" x14ac:dyDescent="0.2">
      <c r="J15" s="28"/>
      <c r="K15" s="24"/>
      <c r="L15" s="24"/>
    </row>
    <row r="16" spans="10:12" x14ac:dyDescent="0.2">
      <c r="J16" s="28"/>
      <c r="K16" s="24"/>
      <c r="L16" s="24"/>
    </row>
    <row r="17" spans="1:12" x14ac:dyDescent="0.2">
      <c r="J17" s="31"/>
      <c r="K17" s="24"/>
      <c r="L17" s="24"/>
    </row>
    <row r="18" spans="1:12" x14ac:dyDescent="0.2">
      <c r="A18" s="32" t="s">
        <v>8</v>
      </c>
      <c r="B18" s="33" t="s">
        <v>24</v>
      </c>
      <c r="C18" s="34"/>
      <c r="D18" s="35"/>
      <c r="E18" s="36"/>
      <c r="F18" s="37"/>
      <c r="G18" s="38"/>
      <c r="H18" s="37"/>
      <c r="I18" s="38"/>
      <c r="J18" s="31"/>
      <c r="K18" s="24"/>
      <c r="L18" s="24"/>
    </row>
    <row r="19" spans="1:12" x14ac:dyDescent="0.2">
      <c r="E19" s="39"/>
      <c r="J19" s="24"/>
      <c r="K19" s="24"/>
      <c r="L19" s="24"/>
    </row>
    <row r="20" spans="1:12" ht="161.25" customHeight="1" x14ac:dyDescent="0.2">
      <c r="A20" s="24"/>
      <c r="B20" s="24"/>
      <c r="C20" s="24"/>
      <c r="D20" s="40"/>
      <c r="F20" s="24"/>
      <c r="G20" s="24"/>
      <c r="H20" s="24"/>
      <c r="I20" s="24"/>
      <c r="J20" s="24"/>
      <c r="K20" s="24"/>
      <c r="L20" s="24"/>
    </row>
    <row r="28" spans="1:12" ht="15" customHeight="1" x14ac:dyDescent="0.2"/>
  </sheetData>
  <customSheetViews>
    <customSheetView guid="{53E72506-0B1D-4F4A-A157-6DE69D2E678D}" showPageBreaks="1" showGridLines="0" printArea="1" view="pageBreakPreview" topLeftCell="B1">
      <selection activeCell="P11" sqref="P11"/>
      <pageMargins left="0.78740157480314965" right="0.78740157480314965" top="0.98425196850393704" bottom="0.98425196850393704" header="0.51181102362204722" footer="0.51181102362204722"/>
      <pageSetup paperSize="9" firstPageNumber="150" orientation="landscape" useFirstPageNumber="1" r:id="rId1"/>
      <headerFooter alignWithMargins="0">
        <oddHeader>&amp;L&amp;"Tahoma,Kurzíva"&amp;9Závěrečný účet za rok 2014&amp;R&amp;"Tahoma,Kurzíva"&amp;9Graf č. 4</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54" orientation="landscape" useFirstPageNumber="1" r:id="rId2"/>
  <headerFooter scaleWithDoc="0" alignWithMargins="0">
    <oddHeader>&amp;L&amp;"Tahoma,Kurzíva"&amp;9Závěrečný účet za rok 2017&amp;R&amp;"Tahoma,Kurzíva"&amp;9Graf č. 4</oddHeader>
    <oddFooter>&amp;C&amp;"Tahoma,Obyčejné"&amp;P</oddFooter>
  </headerFooter>
  <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showGridLines="0" zoomScaleNormal="100" zoomScaleSheetLayoutView="100" workbookViewId="0">
      <selection activeCell="I6" sqref="I6"/>
    </sheetView>
  </sheetViews>
  <sheetFormatPr defaultRowHeight="12.75" x14ac:dyDescent="0.2"/>
  <cols>
    <col min="1" max="1" width="6.7109375" style="91" customWidth="1"/>
    <col min="2" max="2" width="58.42578125" style="91" customWidth="1"/>
    <col min="3" max="3" width="8.5703125" style="152" customWidth="1"/>
    <col min="4" max="7" width="15.42578125" style="91" customWidth="1"/>
    <col min="8" max="16384" width="9.140625" style="91"/>
  </cols>
  <sheetData>
    <row r="1" spans="1:7" s="277" customFormat="1" ht="18" customHeight="1" x14ac:dyDescent="0.2">
      <c r="A1" s="1270" t="s">
        <v>4071</v>
      </c>
      <c r="B1" s="1270"/>
      <c r="C1" s="1270"/>
      <c r="D1" s="1270"/>
      <c r="E1" s="1270"/>
      <c r="F1" s="1270"/>
      <c r="G1" s="1270"/>
    </row>
    <row r="2" spans="1:7" s="276" customFormat="1" ht="18" customHeight="1" x14ac:dyDescent="0.2">
      <c r="A2" s="1270" t="s">
        <v>1868</v>
      </c>
      <c r="B2" s="1270"/>
      <c r="C2" s="1270"/>
      <c r="D2" s="1270"/>
      <c r="E2" s="1270"/>
      <c r="F2" s="1270"/>
      <c r="G2" s="1270"/>
    </row>
    <row r="4" spans="1:7" ht="12.75" customHeight="1" x14ac:dyDescent="0.2">
      <c r="A4" s="275"/>
      <c r="B4" s="274"/>
      <c r="C4" s="273"/>
      <c r="D4" s="272">
        <v>1</v>
      </c>
      <c r="E4" s="272">
        <v>2</v>
      </c>
      <c r="F4" s="272">
        <v>3</v>
      </c>
      <c r="G4" s="272">
        <v>4</v>
      </c>
    </row>
    <row r="5" spans="1:7" s="269" customFormat="1" ht="12.75" customHeight="1" x14ac:dyDescent="0.2">
      <c r="A5" s="1292" t="s">
        <v>1428</v>
      </c>
      <c r="B5" s="1293"/>
      <c r="C5" s="1296" t="s">
        <v>1427</v>
      </c>
      <c r="D5" s="1298" t="s">
        <v>1867</v>
      </c>
      <c r="E5" s="1298"/>
      <c r="F5" s="1298" t="s">
        <v>1866</v>
      </c>
      <c r="G5" s="1298"/>
    </row>
    <row r="6" spans="1:7" s="269" customFormat="1" ht="21" x14ac:dyDescent="0.2">
      <c r="A6" s="1294"/>
      <c r="B6" s="1295"/>
      <c r="C6" s="1297"/>
      <c r="D6" s="271" t="s">
        <v>1865</v>
      </c>
      <c r="E6" s="271" t="s">
        <v>1864</v>
      </c>
      <c r="F6" s="270" t="s">
        <v>1865</v>
      </c>
      <c r="G6" s="270" t="s">
        <v>1864</v>
      </c>
    </row>
    <row r="7" spans="1:7" s="269" customFormat="1" x14ac:dyDescent="0.2">
      <c r="A7" s="237" t="s">
        <v>1680</v>
      </c>
      <c r="B7" s="237" t="s">
        <v>1863</v>
      </c>
      <c r="C7" s="236" t="s">
        <v>94</v>
      </c>
      <c r="D7" s="278">
        <v>13419314.343079999</v>
      </c>
      <c r="E7" s="278">
        <v>289171.91138000001</v>
      </c>
      <c r="F7" s="278">
        <v>12588187.28142</v>
      </c>
      <c r="G7" s="278">
        <v>326647.32591000001</v>
      </c>
    </row>
    <row r="8" spans="1:7" x14ac:dyDescent="0.2">
      <c r="A8" s="208" t="s">
        <v>1678</v>
      </c>
      <c r="B8" s="208" t="s">
        <v>1862</v>
      </c>
      <c r="C8" s="247" t="s">
        <v>94</v>
      </c>
      <c r="D8" s="278">
        <v>13413047.713260001</v>
      </c>
      <c r="E8" s="278">
        <v>284208.40341999999</v>
      </c>
      <c r="F8" s="278">
        <v>12597746.5571</v>
      </c>
      <c r="G8" s="278">
        <v>320610.12381999998</v>
      </c>
    </row>
    <row r="9" spans="1:7" x14ac:dyDescent="0.2">
      <c r="A9" s="225" t="s">
        <v>1676</v>
      </c>
      <c r="B9" s="225" t="s">
        <v>1861</v>
      </c>
      <c r="C9" s="246" t="s">
        <v>1860</v>
      </c>
      <c r="D9" s="235">
        <v>1524510.64148</v>
      </c>
      <c r="E9" s="235">
        <v>65924.215689999997</v>
      </c>
      <c r="F9" s="235">
        <v>1503362.26559</v>
      </c>
      <c r="G9" s="235">
        <v>74995.028749999998</v>
      </c>
    </row>
    <row r="10" spans="1:7" x14ac:dyDescent="0.2">
      <c r="A10" s="199" t="s">
        <v>1673</v>
      </c>
      <c r="B10" s="199" t="s">
        <v>1859</v>
      </c>
      <c r="C10" s="201" t="s">
        <v>1858</v>
      </c>
      <c r="D10" s="235">
        <v>402907.10941999999</v>
      </c>
      <c r="E10" s="235">
        <v>36641.456829999996</v>
      </c>
      <c r="F10" s="235">
        <v>430906.72738</v>
      </c>
      <c r="G10" s="235">
        <v>39549.016960000001</v>
      </c>
    </row>
    <row r="11" spans="1:7" x14ac:dyDescent="0.2">
      <c r="A11" s="199" t="s">
        <v>1670</v>
      </c>
      <c r="B11" s="199" t="s">
        <v>1857</v>
      </c>
      <c r="C11" s="201" t="s">
        <v>1856</v>
      </c>
      <c r="D11" s="235">
        <v>221.63547</v>
      </c>
      <c r="E11" s="235">
        <v>67.018119999999996</v>
      </c>
      <c r="F11" s="235">
        <v>370.41133000000002</v>
      </c>
      <c r="G11" s="235">
        <v>49.237480000000005</v>
      </c>
    </row>
    <row r="12" spans="1:7" x14ac:dyDescent="0.2">
      <c r="A12" s="199" t="s">
        <v>1668</v>
      </c>
      <c r="B12" s="199" t="s">
        <v>1855</v>
      </c>
      <c r="C12" s="201" t="s">
        <v>1854</v>
      </c>
      <c r="D12" s="235">
        <v>470176.48473999999</v>
      </c>
      <c r="E12" s="235">
        <v>14886.01374</v>
      </c>
      <c r="F12" s="235">
        <v>440350.95705999999</v>
      </c>
      <c r="G12" s="235">
        <v>14681.984920000001</v>
      </c>
    </row>
    <row r="13" spans="1:7" x14ac:dyDescent="0.2">
      <c r="A13" s="199" t="s">
        <v>1665</v>
      </c>
      <c r="B13" s="199" t="s">
        <v>1853</v>
      </c>
      <c r="C13" s="201" t="s">
        <v>1852</v>
      </c>
      <c r="D13" s="235">
        <v>-4835.3764900000006</v>
      </c>
      <c r="E13" s="235"/>
      <c r="F13" s="235">
        <v>-8920.5118299999995</v>
      </c>
      <c r="G13" s="235"/>
    </row>
    <row r="14" spans="1:7" x14ac:dyDescent="0.2">
      <c r="A14" s="199" t="s">
        <v>1662</v>
      </c>
      <c r="B14" s="199" t="s">
        <v>1851</v>
      </c>
      <c r="C14" s="201" t="s">
        <v>1850</v>
      </c>
      <c r="D14" s="235">
        <v>-41996.263650000001</v>
      </c>
      <c r="E14" s="235">
        <v>-829.10156999999992</v>
      </c>
      <c r="F14" s="235">
        <v>-38280.448020000003</v>
      </c>
      <c r="G14" s="235">
        <v>-764.41731000000004</v>
      </c>
    </row>
    <row r="15" spans="1:7" x14ac:dyDescent="0.2">
      <c r="A15" s="199" t="s">
        <v>1659</v>
      </c>
      <c r="B15" s="199" t="s">
        <v>1849</v>
      </c>
      <c r="C15" s="201" t="s">
        <v>1848</v>
      </c>
      <c r="D15" s="235">
        <v>-3342.6398399999998</v>
      </c>
      <c r="E15" s="235">
        <v>-2139.1657</v>
      </c>
      <c r="F15" s="235">
        <v>-3285.7667200000001</v>
      </c>
      <c r="G15" s="235">
        <v>5244.5865000000003</v>
      </c>
    </row>
    <row r="16" spans="1:7" x14ac:dyDescent="0.2">
      <c r="A16" s="199" t="s">
        <v>1656</v>
      </c>
      <c r="B16" s="199" t="s">
        <v>269</v>
      </c>
      <c r="C16" s="201" t="s">
        <v>1847</v>
      </c>
      <c r="D16" s="235">
        <v>717347.01192999992</v>
      </c>
      <c r="E16" s="235">
        <v>14668.444890000001</v>
      </c>
      <c r="F16" s="235">
        <v>738000.81032000005</v>
      </c>
      <c r="G16" s="235">
        <v>18787.856809999997</v>
      </c>
    </row>
    <row r="17" spans="1:7" x14ac:dyDescent="0.2">
      <c r="A17" s="199" t="s">
        <v>1653</v>
      </c>
      <c r="B17" s="199" t="s">
        <v>1846</v>
      </c>
      <c r="C17" s="201" t="s">
        <v>1845</v>
      </c>
      <c r="D17" s="235">
        <v>30958.279910000001</v>
      </c>
      <c r="E17" s="235">
        <v>508.89478000000003</v>
      </c>
      <c r="F17" s="235">
        <v>29656.217809999998</v>
      </c>
      <c r="G17" s="235">
        <v>729.75108</v>
      </c>
    </row>
    <row r="18" spans="1:7" x14ac:dyDescent="0.2">
      <c r="A18" s="199" t="s">
        <v>1844</v>
      </c>
      <c r="B18" s="199" t="s">
        <v>1843</v>
      </c>
      <c r="C18" s="201" t="s">
        <v>1842</v>
      </c>
      <c r="D18" s="235">
        <v>2394.6403500000001</v>
      </c>
      <c r="E18" s="235">
        <v>126.96850000000001</v>
      </c>
      <c r="F18" s="235">
        <v>2381.2248500000001</v>
      </c>
      <c r="G18" s="235">
        <v>199.98373000000001</v>
      </c>
    </row>
    <row r="19" spans="1:7" x14ac:dyDescent="0.2">
      <c r="A19" s="199" t="s">
        <v>1841</v>
      </c>
      <c r="B19" s="199" t="s">
        <v>1840</v>
      </c>
      <c r="C19" s="201" t="s">
        <v>1839</v>
      </c>
      <c r="D19" s="235">
        <v>-23123.916229999999</v>
      </c>
      <c r="E19" s="235">
        <v>-411.21960999999999</v>
      </c>
      <c r="F19" s="235">
        <v>-22849.869979999999</v>
      </c>
      <c r="G19" s="235">
        <v>-299.38703999999996</v>
      </c>
    </row>
    <row r="20" spans="1:7" x14ac:dyDescent="0.2">
      <c r="A20" s="199" t="s">
        <v>1838</v>
      </c>
      <c r="B20" s="199" t="s">
        <v>1837</v>
      </c>
      <c r="C20" s="201" t="s">
        <v>1836</v>
      </c>
      <c r="D20" s="235">
        <v>655292.58675000002</v>
      </c>
      <c r="E20" s="235">
        <v>22444.396479999999</v>
      </c>
      <c r="F20" s="235">
        <v>626201.39563000004</v>
      </c>
      <c r="G20" s="235">
        <v>25150.703809999999</v>
      </c>
    </row>
    <row r="21" spans="1:7" x14ac:dyDescent="0.2">
      <c r="A21" s="199" t="s">
        <v>1835</v>
      </c>
      <c r="B21" s="199" t="s">
        <v>1834</v>
      </c>
      <c r="C21" s="201" t="s">
        <v>1833</v>
      </c>
      <c r="D21" s="235">
        <v>6371072.77061</v>
      </c>
      <c r="E21" s="235">
        <v>84195.664220000006</v>
      </c>
      <c r="F21" s="235">
        <v>5817273.6203100001</v>
      </c>
      <c r="G21" s="235">
        <v>87391.278689999992</v>
      </c>
    </row>
    <row r="22" spans="1:7" x14ac:dyDescent="0.2">
      <c r="A22" s="199" t="s">
        <v>1832</v>
      </c>
      <c r="B22" s="199" t="s">
        <v>1831</v>
      </c>
      <c r="C22" s="201" t="s">
        <v>1830</v>
      </c>
      <c r="D22" s="235">
        <v>2121030.56256</v>
      </c>
      <c r="E22" s="235">
        <v>25748.468940000002</v>
      </c>
      <c r="F22" s="235">
        <v>1940600.8880999999</v>
      </c>
      <c r="G22" s="235">
        <v>26967.571390000001</v>
      </c>
    </row>
    <row r="23" spans="1:7" x14ac:dyDescent="0.2">
      <c r="A23" s="199" t="s">
        <v>1829</v>
      </c>
      <c r="B23" s="199" t="s">
        <v>1828</v>
      </c>
      <c r="C23" s="201" t="s">
        <v>1827</v>
      </c>
      <c r="D23" s="235">
        <v>25750.645920000003</v>
      </c>
      <c r="E23" s="235">
        <v>316.97219999999999</v>
      </c>
      <c r="F23" s="235">
        <v>23867.064309999998</v>
      </c>
      <c r="G23" s="235">
        <v>334.85539</v>
      </c>
    </row>
    <row r="24" spans="1:7" x14ac:dyDescent="0.2">
      <c r="A24" s="199" t="s">
        <v>1826</v>
      </c>
      <c r="B24" s="199" t="s">
        <v>1825</v>
      </c>
      <c r="C24" s="201" t="s">
        <v>1824</v>
      </c>
      <c r="D24" s="235">
        <v>178550.62742999999</v>
      </c>
      <c r="E24" s="235">
        <v>2701.6559500000003</v>
      </c>
      <c r="F24" s="235">
        <v>136832.65469</v>
      </c>
      <c r="G24" s="235">
        <v>2595.8500800000002</v>
      </c>
    </row>
    <row r="25" spans="1:7" x14ac:dyDescent="0.2">
      <c r="A25" s="199" t="s">
        <v>1823</v>
      </c>
      <c r="B25" s="199" t="s">
        <v>1822</v>
      </c>
      <c r="C25" s="201" t="s">
        <v>1821</v>
      </c>
      <c r="D25" s="235">
        <v>7366.3067199999996</v>
      </c>
      <c r="E25" s="235">
        <v>0.98466999999999993</v>
      </c>
      <c r="F25" s="235">
        <v>6938.1380300000001</v>
      </c>
      <c r="G25" s="235">
        <v>24.591060000000002</v>
      </c>
    </row>
    <row r="26" spans="1:7" x14ac:dyDescent="0.2">
      <c r="A26" s="199" t="s">
        <v>1820</v>
      </c>
      <c r="B26" s="199" t="s">
        <v>1819</v>
      </c>
      <c r="C26" s="201" t="s">
        <v>1818</v>
      </c>
      <c r="D26" s="235">
        <v>535.86605000000009</v>
      </c>
      <c r="E26" s="235">
        <v>327.73245000000003</v>
      </c>
      <c r="F26" s="235">
        <v>526.98691000000008</v>
      </c>
      <c r="G26" s="235">
        <v>315.41509000000002</v>
      </c>
    </row>
    <row r="27" spans="1:7" x14ac:dyDescent="0.2">
      <c r="A27" s="199" t="s">
        <v>1817</v>
      </c>
      <c r="B27" s="199" t="s">
        <v>1816</v>
      </c>
      <c r="C27" s="201" t="s">
        <v>1815</v>
      </c>
      <c r="D27" s="235">
        <v>4.3789999999999996</v>
      </c>
      <c r="E27" s="235"/>
      <c r="F27" s="235">
        <v>4.3789999999999996</v>
      </c>
      <c r="G27" s="235"/>
    </row>
    <row r="28" spans="1:7" x14ac:dyDescent="0.2">
      <c r="A28" s="199" t="s">
        <v>1814</v>
      </c>
      <c r="B28" s="199" t="s">
        <v>1813</v>
      </c>
      <c r="C28" s="201" t="s">
        <v>1812</v>
      </c>
      <c r="D28" s="235">
        <v>1650.5093100000001</v>
      </c>
      <c r="E28" s="235">
        <v>173.59873999999999</v>
      </c>
      <c r="F28" s="235">
        <v>1751.40463</v>
      </c>
      <c r="G28" s="235">
        <v>220.71423999999999</v>
      </c>
    </row>
    <row r="29" spans="1:7" x14ac:dyDescent="0.2">
      <c r="A29" s="199" t="s">
        <v>1811</v>
      </c>
      <c r="B29" s="199" t="s">
        <v>1735</v>
      </c>
      <c r="C29" s="201" t="s">
        <v>1810</v>
      </c>
      <c r="D29" s="235">
        <v>27.787490000000002</v>
      </c>
      <c r="E29" s="235"/>
      <c r="F29" s="235">
        <v>40.636720000000004</v>
      </c>
      <c r="G29" s="235"/>
    </row>
    <row r="30" spans="1:7" x14ac:dyDescent="0.2">
      <c r="A30" s="199" t="s">
        <v>1809</v>
      </c>
      <c r="B30" s="199" t="s">
        <v>1733</v>
      </c>
      <c r="C30" s="201" t="s">
        <v>1808</v>
      </c>
      <c r="D30" s="235">
        <v>401.71436</v>
      </c>
      <c r="E30" s="235">
        <v>0.6</v>
      </c>
      <c r="F30" s="235">
        <v>604.02053999999998</v>
      </c>
      <c r="G30" s="235">
        <v>0.1</v>
      </c>
    </row>
    <row r="31" spans="1:7" x14ac:dyDescent="0.2">
      <c r="A31" s="199" t="s">
        <v>1807</v>
      </c>
      <c r="B31" s="199" t="s">
        <v>1806</v>
      </c>
      <c r="C31" s="201" t="s">
        <v>1805</v>
      </c>
      <c r="D31" s="235"/>
      <c r="E31" s="235"/>
      <c r="F31" s="235"/>
      <c r="G31" s="235"/>
    </row>
    <row r="32" spans="1:7" x14ac:dyDescent="0.2">
      <c r="A32" s="199" t="s">
        <v>1804</v>
      </c>
      <c r="B32" s="199" t="s">
        <v>1803</v>
      </c>
      <c r="C32" s="201" t="s">
        <v>1802</v>
      </c>
      <c r="D32" s="235">
        <v>22156.760690000003</v>
      </c>
      <c r="E32" s="235">
        <v>345.57334000000003</v>
      </c>
      <c r="F32" s="235">
        <v>22580.568319999998</v>
      </c>
      <c r="G32" s="235">
        <v>258.66403000000003</v>
      </c>
    </row>
    <row r="33" spans="1:7" x14ac:dyDescent="0.2">
      <c r="A33" s="199" t="s">
        <v>1801</v>
      </c>
      <c r="B33" s="199" t="s">
        <v>1800</v>
      </c>
      <c r="C33" s="201" t="s">
        <v>1799</v>
      </c>
      <c r="D33" s="235">
        <v>9029.9449399999994</v>
      </c>
      <c r="E33" s="235">
        <v>18.934419999999999</v>
      </c>
      <c r="F33" s="235">
        <v>5218.4574199999997</v>
      </c>
      <c r="G33" s="235">
        <v>25.843349999999997</v>
      </c>
    </row>
    <row r="34" spans="1:7" x14ac:dyDescent="0.2">
      <c r="A34" s="199" t="s">
        <v>1798</v>
      </c>
      <c r="B34" s="199" t="s">
        <v>1797</v>
      </c>
      <c r="C34" s="201" t="s">
        <v>1796</v>
      </c>
      <c r="D34" s="235">
        <v>576.90799000000004</v>
      </c>
      <c r="E34" s="235">
        <v>0.98236000000000001</v>
      </c>
      <c r="F34" s="235">
        <v>932.02360999999996</v>
      </c>
      <c r="G34" s="235"/>
    </row>
    <row r="35" spans="1:7" x14ac:dyDescent="0.2">
      <c r="A35" s="199" t="s">
        <v>1795</v>
      </c>
      <c r="B35" s="199" t="s">
        <v>1794</v>
      </c>
      <c r="C35" s="201" t="s">
        <v>1793</v>
      </c>
      <c r="D35" s="235">
        <v>738179.18239999993</v>
      </c>
      <c r="E35" s="235">
        <v>15413.8421</v>
      </c>
      <c r="F35" s="235">
        <v>734215.74961000006</v>
      </c>
      <c r="G35" s="235">
        <v>20847.45751</v>
      </c>
    </row>
    <row r="36" spans="1:7" x14ac:dyDescent="0.2">
      <c r="A36" s="199" t="s">
        <v>1792</v>
      </c>
      <c r="B36" s="199" t="s">
        <v>1791</v>
      </c>
      <c r="C36" s="201" t="s">
        <v>1790</v>
      </c>
      <c r="D36" s="235"/>
      <c r="E36" s="235"/>
      <c r="F36" s="235"/>
      <c r="G36" s="235"/>
    </row>
    <row r="37" spans="1:7" x14ac:dyDescent="0.2">
      <c r="A37" s="199" t="s">
        <v>1789</v>
      </c>
      <c r="B37" s="199" t="s">
        <v>1788</v>
      </c>
      <c r="C37" s="201" t="s">
        <v>1787</v>
      </c>
      <c r="D37" s="235">
        <v>235.84110000000001</v>
      </c>
      <c r="E37" s="235"/>
      <c r="F37" s="235">
        <v>6882.3405300000004</v>
      </c>
      <c r="G37" s="235"/>
    </row>
    <row r="38" spans="1:7" x14ac:dyDescent="0.2">
      <c r="A38" s="199" t="s">
        <v>1786</v>
      </c>
      <c r="B38" s="199" t="s">
        <v>1785</v>
      </c>
      <c r="C38" s="201" t="s">
        <v>1784</v>
      </c>
      <c r="D38" s="235"/>
      <c r="E38" s="235"/>
      <c r="F38" s="235"/>
      <c r="G38" s="235"/>
    </row>
    <row r="39" spans="1:7" x14ac:dyDescent="0.2">
      <c r="A39" s="199" t="s">
        <v>1783</v>
      </c>
      <c r="B39" s="199" t="s">
        <v>1782</v>
      </c>
      <c r="C39" s="201" t="s">
        <v>1781</v>
      </c>
      <c r="D39" s="235">
        <v>-11420.8</v>
      </c>
      <c r="E39" s="235"/>
      <c r="F39" s="235">
        <v>4.2839999999999998</v>
      </c>
      <c r="G39" s="235"/>
    </row>
    <row r="40" spans="1:7" x14ac:dyDescent="0.2">
      <c r="A40" s="199" t="s">
        <v>1780</v>
      </c>
      <c r="B40" s="199" t="s">
        <v>1779</v>
      </c>
      <c r="C40" s="201" t="s">
        <v>1778</v>
      </c>
      <c r="D40" s="235">
        <v>5418.9311799999996</v>
      </c>
      <c r="E40" s="235">
        <v>109.15974</v>
      </c>
      <c r="F40" s="235">
        <v>604.46083999999996</v>
      </c>
      <c r="G40" s="235">
        <v>315.42546999999996</v>
      </c>
    </row>
    <row r="41" spans="1:7" x14ac:dyDescent="0.2">
      <c r="A41" s="199" t="s">
        <v>1777</v>
      </c>
      <c r="B41" s="199" t="s">
        <v>1776</v>
      </c>
      <c r="C41" s="201" t="s">
        <v>1775</v>
      </c>
      <c r="D41" s="235">
        <v>7042.91068</v>
      </c>
      <c r="E41" s="235">
        <v>144.26220000000001</v>
      </c>
      <c r="F41" s="235">
        <v>6111.6548700000003</v>
      </c>
      <c r="G41" s="235">
        <v>90.261499999999998</v>
      </c>
    </row>
    <row r="42" spans="1:7" x14ac:dyDescent="0.2">
      <c r="A42" s="199" t="s">
        <v>1774</v>
      </c>
      <c r="B42" s="199" t="s">
        <v>1773</v>
      </c>
      <c r="C42" s="201" t="s">
        <v>1772</v>
      </c>
      <c r="D42" s="235">
        <v>163135.81261000002</v>
      </c>
      <c r="E42" s="235">
        <v>1537.16975</v>
      </c>
      <c r="F42" s="235">
        <v>156658.9754</v>
      </c>
      <c r="G42" s="235">
        <v>1692.31323</v>
      </c>
    </row>
    <row r="43" spans="1:7" x14ac:dyDescent="0.2">
      <c r="A43" s="199" t="s">
        <v>1771</v>
      </c>
      <c r="B43" s="199" t="s">
        <v>1770</v>
      </c>
      <c r="C43" s="201" t="s">
        <v>1769</v>
      </c>
      <c r="D43" s="235">
        <v>41790.858380000005</v>
      </c>
      <c r="E43" s="235">
        <v>1284.8801899999999</v>
      </c>
      <c r="F43" s="235">
        <v>38204.835840000007</v>
      </c>
      <c r="G43" s="235">
        <v>1205.4371000000001</v>
      </c>
    </row>
    <row r="44" spans="1:7" x14ac:dyDescent="0.2">
      <c r="A44" s="208" t="s">
        <v>1650</v>
      </c>
      <c r="B44" s="208" t="s">
        <v>1768</v>
      </c>
      <c r="C44" s="247" t="s">
        <v>94</v>
      </c>
      <c r="D44" s="278">
        <v>3127.6925799999999</v>
      </c>
      <c r="E44" s="278">
        <v>66.450869999999995</v>
      </c>
      <c r="F44" s="278">
        <v>2049.7378899999999</v>
      </c>
      <c r="G44" s="278">
        <v>21.74982</v>
      </c>
    </row>
    <row r="45" spans="1:7" x14ac:dyDescent="0.2">
      <c r="A45" s="199" t="s">
        <v>1648</v>
      </c>
      <c r="B45" s="199" t="s">
        <v>1767</v>
      </c>
      <c r="C45" s="201" t="s">
        <v>1766</v>
      </c>
      <c r="D45" s="235"/>
      <c r="E45" s="235"/>
      <c r="F45" s="235"/>
      <c r="G45" s="235"/>
    </row>
    <row r="46" spans="1:7" x14ac:dyDescent="0.2">
      <c r="A46" s="199" t="s">
        <v>1646</v>
      </c>
      <c r="B46" s="199" t="s">
        <v>1707</v>
      </c>
      <c r="C46" s="201" t="s">
        <v>1765</v>
      </c>
      <c r="D46" s="235">
        <v>1257.0541899999998</v>
      </c>
      <c r="E46" s="235"/>
      <c r="F46" s="235">
        <v>1050.3490800000002</v>
      </c>
      <c r="G46" s="235"/>
    </row>
    <row r="47" spans="1:7" x14ac:dyDescent="0.2">
      <c r="A47" s="199" t="s">
        <v>1643</v>
      </c>
      <c r="B47" s="199" t="s">
        <v>1764</v>
      </c>
      <c r="C47" s="201" t="s">
        <v>1763</v>
      </c>
      <c r="D47" s="235">
        <v>1293.92985</v>
      </c>
      <c r="E47" s="235">
        <v>64.782120000000006</v>
      </c>
      <c r="F47" s="235">
        <v>426.16496000000001</v>
      </c>
      <c r="G47" s="235">
        <v>20.551669999999998</v>
      </c>
    </row>
    <row r="48" spans="1:7" x14ac:dyDescent="0.2">
      <c r="A48" s="199" t="s">
        <v>1640</v>
      </c>
      <c r="B48" s="199" t="s">
        <v>1762</v>
      </c>
      <c r="C48" s="201" t="s">
        <v>1761</v>
      </c>
      <c r="D48" s="235"/>
      <c r="E48" s="235"/>
      <c r="F48" s="235"/>
      <c r="G48" s="235"/>
    </row>
    <row r="49" spans="1:7" x14ac:dyDescent="0.2">
      <c r="A49" s="199" t="s">
        <v>1637</v>
      </c>
      <c r="B49" s="199" t="s">
        <v>1760</v>
      </c>
      <c r="C49" s="201" t="s">
        <v>1759</v>
      </c>
      <c r="D49" s="235">
        <v>576.70854000000008</v>
      </c>
      <c r="E49" s="235">
        <v>1.66875</v>
      </c>
      <c r="F49" s="235">
        <v>573.22384999999997</v>
      </c>
      <c r="G49" s="235">
        <v>1.19815</v>
      </c>
    </row>
    <row r="50" spans="1:7" x14ac:dyDescent="0.2">
      <c r="A50" s="208" t="s">
        <v>1619</v>
      </c>
      <c r="B50" s="208" t="s">
        <v>1758</v>
      </c>
      <c r="C50" s="247" t="s">
        <v>94</v>
      </c>
      <c r="D50" s="278">
        <v>126.61755000000001</v>
      </c>
      <c r="E50" s="278">
        <v>0</v>
      </c>
      <c r="F50" s="278">
        <v>15.50375</v>
      </c>
      <c r="G50" s="278">
        <v>0</v>
      </c>
    </row>
    <row r="51" spans="1:7" x14ac:dyDescent="0.2">
      <c r="A51" s="199" t="s">
        <v>1617</v>
      </c>
      <c r="B51" s="199" t="s">
        <v>1757</v>
      </c>
      <c r="C51" s="201" t="s">
        <v>1756</v>
      </c>
      <c r="D51" s="235"/>
      <c r="E51" s="235"/>
      <c r="F51" s="235"/>
      <c r="G51" s="235"/>
    </row>
    <row r="52" spans="1:7" x14ac:dyDescent="0.2">
      <c r="A52" s="199" t="s">
        <v>1614</v>
      </c>
      <c r="B52" s="199" t="s">
        <v>1755</v>
      </c>
      <c r="C52" s="201" t="s">
        <v>1754</v>
      </c>
      <c r="D52" s="235">
        <v>126.61755000000001</v>
      </c>
      <c r="E52" s="235"/>
      <c r="F52" s="235">
        <v>15.50375</v>
      </c>
      <c r="G52" s="235"/>
    </row>
    <row r="53" spans="1:7" x14ac:dyDescent="0.2">
      <c r="A53" s="208" t="s">
        <v>1753</v>
      </c>
      <c r="B53" s="208" t="s">
        <v>1293</v>
      </c>
      <c r="C53" s="247" t="s">
        <v>94</v>
      </c>
      <c r="D53" s="278">
        <v>3012.3196899999998</v>
      </c>
      <c r="E53" s="278">
        <v>4897.0570900000002</v>
      </c>
      <c r="F53" s="278">
        <v>-11624.517320000001</v>
      </c>
      <c r="G53" s="278">
        <v>6015.4522699999998</v>
      </c>
    </row>
    <row r="54" spans="1:7" x14ac:dyDescent="0.2">
      <c r="A54" s="199" t="s">
        <v>1752</v>
      </c>
      <c r="B54" s="199" t="s">
        <v>1293</v>
      </c>
      <c r="C54" s="201" t="s">
        <v>1751</v>
      </c>
      <c r="D54" s="235">
        <v>3006.9996900000001</v>
      </c>
      <c r="E54" s="235">
        <v>4897.0570900000002</v>
      </c>
      <c r="F54" s="235">
        <v>-8441.9573199999995</v>
      </c>
      <c r="G54" s="235">
        <v>6015.4522699999998</v>
      </c>
    </row>
    <row r="55" spans="1:7" x14ac:dyDescent="0.2">
      <c r="A55" s="199" t="s">
        <v>1750</v>
      </c>
      <c r="B55" s="199" t="s">
        <v>1749</v>
      </c>
      <c r="C55" s="201" t="s">
        <v>1748</v>
      </c>
      <c r="D55" s="235">
        <v>5.32</v>
      </c>
      <c r="E55" s="235"/>
      <c r="F55" s="235">
        <v>-3182.56</v>
      </c>
      <c r="G55" s="235"/>
    </row>
    <row r="56" spans="1:7" x14ac:dyDescent="0.2">
      <c r="A56" s="208" t="s">
        <v>1573</v>
      </c>
      <c r="B56" s="208" t="s">
        <v>1747</v>
      </c>
      <c r="C56" s="247" t="s">
        <v>94</v>
      </c>
      <c r="D56" s="278">
        <v>13320268.06941</v>
      </c>
      <c r="E56" s="278">
        <v>356321.4301</v>
      </c>
      <c r="F56" s="278">
        <v>12384472.103290001</v>
      </c>
      <c r="G56" s="278">
        <v>390573.10545999999</v>
      </c>
    </row>
    <row r="57" spans="1:7" x14ac:dyDescent="0.2">
      <c r="A57" s="208" t="s">
        <v>1571</v>
      </c>
      <c r="B57" s="208" t="s">
        <v>1746</v>
      </c>
      <c r="C57" s="247" t="s">
        <v>94</v>
      </c>
      <c r="D57" s="278">
        <v>6285550.40233</v>
      </c>
      <c r="E57" s="278">
        <v>351897.75729000004</v>
      </c>
      <c r="F57" s="278">
        <v>5884073.1633400004</v>
      </c>
      <c r="G57" s="278">
        <v>386131.88293999998</v>
      </c>
    </row>
    <row r="58" spans="1:7" x14ac:dyDescent="0.2">
      <c r="A58" s="199" t="s">
        <v>1569</v>
      </c>
      <c r="B58" s="199" t="s">
        <v>1745</v>
      </c>
      <c r="C58" s="201" t="s">
        <v>1744</v>
      </c>
      <c r="D58" s="235">
        <v>13940.83735</v>
      </c>
      <c r="E58" s="235">
        <v>21816.448069999999</v>
      </c>
      <c r="F58" s="235">
        <v>17243.493609999998</v>
      </c>
      <c r="G58" s="235">
        <v>28185.49266</v>
      </c>
    </row>
    <row r="59" spans="1:7" x14ac:dyDescent="0.2">
      <c r="A59" s="199" t="s">
        <v>1566</v>
      </c>
      <c r="B59" s="199" t="s">
        <v>1743</v>
      </c>
      <c r="C59" s="201" t="s">
        <v>1742</v>
      </c>
      <c r="D59" s="235">
        <v>5498229.8355</v>
      </c>
      <c r="E59" s="235">
        <v>235347.35444</v>
      </c>
      <c r="F59" s="235">
        <v>5109591.7619500002</v>
      </c>
      <c r="G59" s="235">
        <v>264779.27461999998</v>
      </c>
    </row>
    <row r="60" spans="1:7" x14ac:dyDescent="0.2">
      <c r="A60" s="199" t="s">
        <v>1563</v>
      </c>
      <c r="B60" s="199" t="s">
        <v>1741</v>
      </c>
      <c r="C60" s="201" t="s">
        <v>1740</v>
      </c>
      <c r="D60" s="235">
        <v>10273.13337</v>
      </c>
      <c r="E60" s="235">
        <v>61401.695520000001</v>
      </c>
      <c r="F60" s="235">
        <v>7560.6721900000002</v>
      </c>
      <c r="G60" s="235">
        <v>60566.94614</v>
      </c>
    </row>
    <row r="61" spans="1:7" x14ac:dyDescent="0.2">
      <c r="A61" s="199" t="s">
        <v>1560</v>
      </c>
      <c r="B61" s="199" t="s">
        <v>1739</v>
      </c>
      <c r="C61" s="201" t="s">
        <v>1738</v>
      </c>
      <c r="D61" s="235">
        <v>565679.48432000005</v>
      </c>
      <c r="E61" s="235">
        <v>21729.126090000002</v>
      </c>
      <c r="F61" s="235">
        <v>531017.82992000005</v>
      </c>
      <c r="G61" s="235">
        <v>21138.39241</v>
      </c>
    </row>
    <row r="62" spans="1:7" x14ac:dyDescent="0.2">
      <c r="A62" s="199" t="s">
        <v>1548</v>
      </c>
      <c r="B62" s="199" t="s">
        <v>1737</v>
      </c>
      <c r="C62" s="201" t="s">
        <v>1736</v>
      </c>
      <c r="D62" s="235">
        <v>355.54300999999998</v>
      </c>
      <c r="E62" s="235">
        <v>123.5654</v>
      </c>
      <c r="F62" s="235">
        <v>348.57592</v>
      </c>
      <c r="G62" s="235">
        <v>129.72683000000001</v>
      </c>
    </row>
    <row r="63" spans="1:7" x14ac:dyDescent="0.2">
      <c r="A63" s="199" t="s">
        <v>1545</v>
      </c>
      <c r="B63" s="199" t="s">
        <v>1735</v>
      </c>
      <c r="C63" s="201" t="s">
        <v>1734</v>
      </c>
      <c r="D63" s="235">
        <v>1060.7913100000001</v>
      </c>
      <c r="E63" s="235">
        <v>54.668879999999994</v>
      </c>
      <c r="F63" s="235">
        <v>690.00214000000005</v>
      </c>
      <c r="G63" s="235">
        <v>10.763299999999999</v>
      </c>
    </row>
    <row r="64" spans="1:7" x14ac:dyDescent="0.2">
      <c r="A64" s="199" t="s">
        <v>1542</v>
      </c>
      <c r="B64" s="199" t="s">
        <v>1733</v>
      </c>
      <c r="C64" s="201" t="s">
        <v>1732</v>
      </c>
      <c r="D64" s="235">
        <v>2039.3820000000001</v>
      </c>
      <c r="E64" s="235">
        <v>0.3508</v>
      </c>
      <c r="F64" s="235">
        <v>1863.0129999999999</v>
      </c>
      <c r="G64" s="235">
        <v>1</v>
      </c>
    </row>
    <row r="65" spans="1:7" x14ac:dyDescent="0.2">
      <c r="A65" s="199" t="s">
        <v>1731</v>
      </c>
      <c r="B65" s="199" t="s">
        <v>1730</v>
      </c>
      <c r="C65" s="201" t="s">
        <v>1729</v>
      </c>
      <c r="D65" s="235">
        <v>1595.0677800000001</v>
      </c>
      <c r="E65" s="235">
        <v>8.1349999999999998</v>
      </c>
      <c r="F65" s="235">
        <v>94.354729999999989</v>
      </c>
      <c r="G65" s="235">
        <v>0.152</v>
      </c>
    </row>
    <row r="66" spans="1:7" x14ac:dyDescent="0.2">
      <c r="A66" s="199" t="s">
        <v>1728</v>
      </c>
      <c r="B66" s="199" t="s">
        <v>1727</v>
      </c>
      <c r="C66" s="201" t="s">
        <v>1726</v>
      </c>
      <c r="D66" s="235">
        <v>36151.472030000004</v>
      </c>
      <c r="E66" s="235">
        <v>369.79096000000004</v>
      </c>
      <c r="F66" s="235">
        <v>35702.518799999998</v>
      </c>
      <c r="G66" s="235">
        <v>447.96651000000003</v>
      </c>
    </row>
    <row r="67" spans="1:7" x14ac:dyDescent="0.2">
      <c r="A67" s="199" t="s">
        <v>1725</v>
      </c>
      <c r="B67" s="199" t="s">
        <v>1724</v>
      </c>
      <c r="C67" s="201" t="s">
        <v>1723</v>
      </c>
      <c r="D67" s="235"/>
      <c r="E67" s="235"/>
      <c r="F67" s="235"/>
      <c r="G67" s="235"/>
    </row>
    <row r="68" spans="1:7" x14ac:dyDescent="0.2">
      <c r="A68" s="199" t="s">
        <v>1722</v>
      </c>
      <c r="B68" s="199" t="s">
        <v>1721</v>
      </c>
      <c r="C68" s="201" t="s">
        <v>1720</v>
      </c>
      <c r="D68" s="235">
        <v>2806.3919700000001</v>
      </c>
      <c r="E68" s="235"/>
      <c r="F68" s="235">
        <v>6042.8184299999994</v>
      </c>
      <c r="G68" s="235">
        <v>137.94826</v>
      </c>
    </row>
    <row r="69" spans="1:7" x14ac:dyDescent="0.2">
      <c r="A69" s="199" t="s">
        <v>1719</v>
      </c>
      <c r="B69" s="199" t="s">
        <v>1718</v>
      </c>
      <c r="C69" s="201" t="s">
        <v>1717</v>
      </c>
      <c r="D69" s="235"/>
      <c r="E69" s="235"/>
      <c r="F69" s="235"/>
      <c r="G69" s="235"/>
    </row>
    <row r="70" spans="1:7" x14ac:dyDescent="0.2">
      <c r="A70" s="199" t="s">
        <v>1716</v>
      </c>
      <c r="B70" s="199" t="s">
        <v>1715</v>
      </c>
      <c r="C70" s="201" t="s">
        <v>1714</v>
      </c>
      <c r="D70" s="235">
        <v>96662.109180000014</v>
      </c>
      <c r="E70" s="235">
        <v>524.76192000000003</v>
      </c>
      <c r="F70" s="235">
        <v>114402.2806</v>
      </c>
      <c r="G70" s="235">
        <v>449.83305999999999</v>
      </c>
    </row>
    <row r="71" spans="1:7" x14ac:dyDescent="0.2">
      <c r="A71" s="199" t="s">
        <v>1713</v>
      </c>
      <c r="B71" s="199" t="s">
        <v>1712</v>
      </c>
      <c r="C71" s="201" t="s">
        <v>1711</v>
      </c>
      <c r="D71" s="235">
        <v>56756.354509999997</v>
      </c>
      <c r="E71" s="235">
        <v>10521.860210000001</v>
      </c>
      <c r="F71" s="235">
        <v>59515.842049999999</v>
      </c>
      <c r="G71" s="235">
        <v>10284.38715</v>
      </c>
    </row>
    <row r="72" spans="1:7" x14ac:dyDescent="0.2">
      <c r="A72" s="208" t="s">
        <v>1539</v>
      </c>
      <c r="B72" s="208" t="s">
        <v>1710</v>
      </c>
      <c r="C72" s="247" t="s">
        <v>94</v>
      </c>
      <c r="D72" s="278">
        <v>80707.430680000005</v>
      </c>
      <c r="E72" s="278">
        <v>107.32377000000001</v>
      </c>
      <c r="F72" s="278">
        <v>74455.826860000001</v>
      </c>
      <c r="G72" s="278">
        <v>100.66364</v>
      </c>
    </row>
    <row r="73" spans="1:7" x14ac:dyDescent="0.2">
      <c r="A73" s="199" t="s">
        <v>1537</v>
      </c>
      <c r="B73" s="199" t="s">
        <v>1709</v>
      </c>
      <c r="C73" s="201" t="s">
        <v>1708</v>
      </c>
      <c r="D73" s="235"/>
      <c r="E73" s="235"/>
      <c r="F73" s="235"/>
      <c r="G73" s="235"/>
    </row>
    <row r="74" spans="1:7" x14ac:dyDescent="0.2">
      <c r="A74" s="199" t="s">
        <v>1534</v>
      </c>
      <c r="B74" s="199" t="s">
        <v>1707</v>
      </c>
      <c r="C74" s="201" t="s">
        <v>1706</v>
      </c>
      <c r="D74" s="235">
        <v>1707.43373</v>
      </c>
      <c r="E74" s="235">
        <v>2.0503299999999998</v>
      </c>
      <c r="F74" s="235">
        <v>2361.38958</v>
      </c>
      <c r="G74" s="235">
        <v>2.9710799999999997</v>
      </c>
    </row>
    <row r="75" spans="1:7" x14ac:dyDescent="0.2">
      <c r="A75" s="199" t="s">
        <v>1531</v>
      </c>
      <c r="B75" s="199" t="s">
        <v>1705</v>
      </c>
      <c r="C75" s="201" t="s">
        <v>1704</v>
      </c>
      <c r="D75" s="235">
        <v>333.31943999999999</v>
      </c>
      <c r="E75" s="235">
        <v>2.1073499999999998</v>
      </c>
      <c r="F75" s="235">
        <v>223.72785999999999</v>
      </c>
      <c r="G75" s="235">
        <v>6.1078100000000006</v>
      </c>
    </row>
    <row r="76" spans="1:7" x14ac:dyDescent="0.2">
      <c r="A76" s="199" t="s">
        <v>1528</v>
      </c>
      <c r="B76" s="199" t="s">
        <v>1703</v>
      </c>
      <c r="C76" s="201" t="s">
        <v>1702</v>
      </c>
      <c r="D76" s="235"/>
      <c r="E76" s="235"/>
      <c r="F76" s="235">
        <v>1.74</v>
      </c>
      <c r="G76" s="235"/>
    </row>
    <row r="77" spans="1:7" x14ac:dyDescent="0.2">
      <c r="A77" s="199" t="s">
        <v>1522</v>
      </c>
      <c r="B77" s="199" t="s">
        <v>1701</v>
      </c>
      <c r="C77" s="201" t="s">
        <v>1700</v>
      </c>
      <c r="D77" s="235">
        <v>78666.677510000009</v>
      </c>
      <c r="E77" s="235">
        <v>103.16609</v>
      </c>
      <c r="F77" s="235">
        <v>71868.969420000009</v>
      </c>
      <c r="G77" s="235">
        <v>91.58475</v>
      </c>
    </row>
    <row r="78" spans="1:7" x14ac:dyDescent="0.2">
      <c r="A78" s="208" t="s">
        <v>1699</v>
      </c>
      <c r="B78" s="208" t="s">
        <v>1698</v>
      </c>
      <c r="C78" s="247" t="s">
        <v>94</v>
      </c>
      <c r="D78" s="278">
        <v>6954010.2363999998</v>
      </c>
      <c r="E78" s="278">
        <v>4316.3490400000001</v>
      </c>
      <c r="F78" s="278">
        <v>6425943.1130900001</v>
      </c>
      <c r="G78" s="278">
        <v>4340.5588799999996</v>
      </c>
    </row>
    <row r="79" spans="1:7" x14ac:dyDescent="0.2">
      <c r="A79" s="199" t="s">
        <v>1697</v>
      </c>
      <c r="B79" s="199" t="s">
        <v>1696</v>
      </c>
      <c r="C79" s="201" t="s">
        <v>1695</v>
      </c>
      <c r="D79" s="235"/>
      <c r="E79" s="235"/>
      <c r="F79" s="235"/>
      <c r="G79" s="235"/>
    </row>
    <row r="80" spans="1:7" x14ac:dyDescent="0.2">
      <c r="A80" s="199" t="s">
        <v>1694</v>
      </c>
      <c r="B80" s="199" t="s">
        <v>1693</v>
      </c>
      <c r="C80" s="201" t="s">
        <v>1692</v>
      </c>
      <c r="D80" s="235">
        <v>6954010.2363999998</v>
      </c>
      <c r="E80" s="235">
        <v>4316.3490400000001</v>
      </c>
      <c r="F80" s="235">
        <v>6425943.1130900001</v>
      </c>
      <c r="G80" s="235">
        <v>4340.5588799999996</v>
      </c>
    </row>
    <row r="81" spans="1:7" x14ac:dyDescent="0.2">
      <c r="A81" s="208" t="s">
        <v>1422</v>
      </c>
      <c r="B81" s="208" t="s">
        <v>1691</v>
      </c>
      <c r="C81" s="247" t="s">
        <v>94</v>
      </c>
      <c r="D81" s="960" t="s">
        <v>4073</v>
      </c>
      <c r="E81" s="960" t="s">
        <v>4073</v>
      </c>
      <c r="F81" s="960" t="s">
        <v>4073</v>
      </c>
      <c r="G81" s="960" t="s">
        <v>4073</v>
      </c>
    </row>
    <row r="82" spans="1:7" x14ac:dyDescent="0.2">
      <c r="A82" s="208" t="s">
        <v>1690</v>
      </c>
      <c r="B82" s="208" t="s">
        <v>1689</v>
      </c>
      <c r="C82" s="247" t="s">
        <v>94</v>
      </c>
      <c r="D82" s="278">
        <v>-96033.953980000006</v>
      </c>
      <c r="E82" s="278">
        <v>72046.575810000009</v>
      </c>
      <c r="F82" s="278">
        <v>-215339.69545</v>
      </c>
      <c r="G82" s="278">
        <v>69941.231819999986</v>
      </c>
    </row>
    <row r="83" spans="1:7" x14ac:dyDescent="0.2">
      <c r="A83" s="208" t="s">
        <v>1688</v>
      </c>
      <c r="B83" s="208" t="s">
        <v>1377</v>
      </c>
      <c r="C83" s="247" t="s">
        <v>94</v>
      </c>
      <c r="D83" s="278">
        <v>-99046.273669999995</v>
      </c>
      <c r="E83" s="278">
        <v>67149.518719999993</v>
      </c>
      <c r="F83" s="278">
        <v>-203715.17812999999</v>
      </c>
      <c r="G83" s="278">
        <v>63925.779549999999</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1" firstPageNumber="470" orientation="portrait" useFirstPageNumber="1" r:id="rId1"/>
  <headerFooter>
    <oddHeader>&amp;L&amp;"Tahoma,Kurzíva"Závěrečný účet za rok 2017&amp;R&amp;"Tahoma,Kurzíva"Tabulka č. 33</oddHeader>
    <oddFooter>&amp;C&amp;"Tahoma,Obyčejné"&amp;P</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7"/>
  <sheetViews>
    <sheetView showGridLines="0" zoomScaleNormal="100" zoomScaleSheetLayoutView="100" workbookViewId="0">
      <selection activeCell="I7" sqref="I7"/>
    </sheetView>
  </sheetViews>
  <sheetFormatPr defaultRowHeight="12.75" x14ac:dyDescent="0.2"/>
  <cols>
    <col min="1" max="1" width="7" style="259" customWidth="1"/>
    <col min="2" max="2" width="45.42578125" style="191" customWidth="1"/>
    <col min="3" max="3" width="8.7109375" style="258" customWidth="1"/>
    <col min="4" max="7" width="13.85546875" style="190" customWidth="1"/>
    <col min="8" max="8" width="9.140625" style="191" customWidth="1"/>
    <col min="9" max="16384" width="9.140625" style="191"/>
  </cols>
  <sheetData>
    <row r="1" spans="1:7" s="219" customFormat="1" ht="18" customHeight="1" x14ac:dyDescent="0.2">
      <c r="A1" s="1270" t="s">
        <v>4071</v>
      </c>
      <c r="B1" s="1270"/>
      <c r="C1" s="1270"/>
      <c r="D1" s="1270"/>
      <c r="E1" s="1270"/>
      <c r="F1" s="1270"/>
      <c r="G1" s="1270"/>
    </row>
    <row r="2" spans="1:7" s="219" customFormat="1" ht="18" customHeight="1" x14ac:dyDescent="0.2">
      <c r="A2" s="1205" t="s">
        <v>4074</v>
      </c>
      <c r="B2" s="1205"/>
      <c r="C2" s="1205"/>
      <c r="D2" s="1205"/>
      <c r="E2" s="1205"/>
      <c r="F2" s="1205"/>
      <c r="G2" s="1205"/>
    </row>
    <row r="3" spans="1:7" s="150" customFormat="1" x14ac:dyDescent="0.2">
      <c r="C3" s="148"/>
      <c r="D3" s="192"/>
      <c r="E3" s="192"/>
      <c r="F3" s="192"/>
      <c r="G3" s="192"/>
    </row>
    <row r="4" spans="1:7" x14ac:dyDescent="0.2">
      <c r="A4" s="232"/>
      <c r="B4" s="232"/>
      <c r="C4" s="231"/>
      <c r="D4" s="230">
        <v>1</v>
      </c>
      <c r="E4" s="230">
        <v>2</v>
      </c>
      <c r="F4" s="230">
        <v>3</v>
      </c>
      <c r="G4" s="230">
        <v>4</v>
      </c>
    </row>
    <row r="5" spans="1:7" s="268" customFormat="1" ht="12.75" customHeight="1" x14ac:dyDescent="0.2">
      <c r="A5" s="1271" t="s">
        <v>1428</v>
      </c>
      <c r="B5" s="1272"/>
      <c r="C5" s="1277" t="s">
        <v>1427</v>
      </c>
      <c r="D5" s="1283" t="s">
        <v>1426</v>
      </c>
      <c r="E5" s="1284"/>
      <c r="F5" s="1284"/>
      <c r="G5" s="1285"/>
    </row>
    <row r="6" spans="1:7" s="209" customFormat="1" x14ac:dyDescent="0.2">
      <c r="A6" s="1273"/>
      <c r="B6" s="1274"/>
      <c r="C6" s="1278"/>
      <c r="D6" s="1286" t="s">
        <v>1425</v>
      </c>
      <c r="E6" s="1287"/>
      <c r="F6" s="1288"/>
      <c r="G6" s="1289" t="s">
        <v>1424</v>
      </c>
    </row>
    <row r="7" spans="1:7" s="209" customFormat="1" x14ac:dyDescent="0.2">
      <c r="A7" s="1275"/>
      <c r="B7" s="1276"/>
      <c r="C7" s="1282"/>
      <c r="D7" s="254" t="s">
        <v>1684</v>
      </c>
      <c r="E7" s="254" t="s">
        <v>1683</v>
      </c>
      <c r="F7" s="254" t="s">
        <v>1682</v>
      </c>
      <c r="G7" s="1290"/>
    </row>
    <row r="8" spans="1:7" s="209" customFormat="1" x14ac:dyDescent="0.2">
      <c r="A8" s="237"/>
      <c r="B8" s="237" t="s">
        <v>1681</v>
      </c>
      <c r="C8" s="236" t="s">
        <v>94</v>
      </c>
      <c r="D8" s="206">
        <v>24141255.563919999</v>
      </c>
      <c r="E8" s="206">
        <v>2854811.1031300002</v>
      </c>
      <c r="F8" s="206">
        <v>21286444.460790001</v>
      </c>
      <c r="G8" s="206">
        <v>21147393.85069</v>
      </c>
    </row>
    <row r="9" spans="1:7" s="261" customFormat="1" x14ac:dyDescent="0.2">
      <c r="A9" s="237" t="s">
        <v>1680</v>
      </c>
      <c r="B9" s="237" t="s">
        <v>1679</v>
      </c>
      <c r="C9" s="236" t="s">
        <v>94</v>
      </c>
      <c r="D9" s="206">
        <v>23808513.688529998</v>
      </c>
      <c r="E9" s="206">
        <v>2854771.6567299999</v>
      </c>
      <c r="F9" s="206">
        <v>20953742.031799998</v>
      </c>
      <c r="G9" s="206">
        <v>20822595.085269999</v>
      </c>
    </row>
    <row r="10" spans="1:7" s="261" customFormat="1" x14ac:dyDescent="0.2">
      <c r="A10" s="237" t="s">
        <v>1678</v>
      </c>
      <c r="B10" s="237" t="s">
        <v>1677</v>
      </c>
      <c r="C10" s="236" t="s">
        <v>94</v>
      </c>
      <c r="D10" s="206">
        <v>11816.885679999999</v>
      </c>
      <c r="E10" s="206">
        <v>9456.9451799999988</v>
      </c>
      <c r="F10" s="206">
        <v>2359.9405000000002</v>
      </c>
      <c r="G10" s="206">
        <v>423.596</v>
      </c>
    </row>
    <row r="11" spans="1:7" s="150" customFormat="1" x14ac:dyDescent="0.2">
      <c r="A11" s="199" t="s">
        <v>1676</v>
      </c>
      <c r="B11" s="199" t="s">
        <v>1675</v>
      </c>
      <c r="C11" s="201" t="s">
        <v>1674</v>
      </c>
      <c r="D11" s="226">
        <v>0</v>
      </c>
      <c r="E11" s="226">
        <v>0</v>
      </c>
      <c r="F11" s="226">
        <v>0</v>
      </c>
      <c r="G11" s="226">
        <v>0</v>
      </c>
    </row>
    <row r="12" spans="1:7" s="150" customFormat="1" x14ac:dyDescent="0.2">
      <c r="A12" s="199" t="s">
        <v>1673</v>
      </c>
      <c r="B12" s="199" t="s">
        <v>1672</v>
      </c>
      <c r="C12" s="201" t="s">
        <v>1671</v>
      </c>
      <c r="D12" s="197">
        <v>234.11920000000001</v>
      </c>
      <c r="E12" s="226">
        <v>234.11920000000001</v>
      </c>
      <c r="F12" s="197"/>
      <c r="G12" s="226">
        <v>0</v>
      </c>
    </row>
    <row r="13" spans="1:7" s="150" customFormat="1" x14ac:dyDescent="0.2">
      <c r="A13" s="199" t="s">
        <v>1670</v>
      </c>
      <c r="B13" s="199" t="s">
        <v>232</v>
      </c>
      <c r="C13" s="201" t="s">
        <v>1669</v>
      </c>
      <c r="D13" s="197"/>
      <c r="E13" s="226">
        <v>0</v>
      </c>
      <c r="F13" s="197"/>
      <c r="G13" s="226">
        <v>0</v>
      </c>
    </row>
    <row r="14" spans="1:7" s="150" customFormat="1" x14ac:dyDescent="0.2">
      <c r="A14" s="199" t="s">
        <v>1668</v>
      </c>
      <c r="B14" s="199" t="s">
        <v>1667</v>
      </c>
      <c r="C14" s="201" t="s">
        <v>1666</v>
      </c>
      <c r="D14" s="197"/>
      <c r="E14" s="226">
        <v>0</v>
      </c>
      <c r="F14" s="197"/>
      <c r="G14" s="226">
        <v>0</v>
      </c>
    </row>
    <row r="15" spans="1:7" s="150" customFormat="1" x14ac:dyDescent="0.2">
      <c r="A15" s="199" t="s">
        <v>1665</v>
      </c>
      <c r="B15" s="199" t="s">
        <v>1664</v>
      </c>
      <c r="C15" s="201" t="s">
        <v>1663</v>
      </c>
      <c r="D15" s="197">
        <v>4379.59148</v>
      </c>
      <c r="E15" s="226">
        <v>4379.59148</v>
      </c>
      <c r="F15" s="197"/>
      <c r="G15" s="226">
        <v>0</v>
      </c>
    </row>
    <row r="16" spans="1:7" s="150" customFormat="1" x14ac:dyDescent="0.2">
      <c r="A16" s="199" t="s">
        <v>1662</v>
      </c>
      <c r="B16" s="199" t="s">
        <v>1661</v>
      </c>
      <c r="C16" s="201" t="s">
        <v>1660</v>
      </c>
      <c r="D16" s="197">
        <v>6354.7834999999995</v>
      </c>
      <c r="E16" s="226">
        <v>4843.2344999999996</v>
      </c>
      <c r="F16" s="197">
        <v>1511.549</v>
      </c>
      <c r="G16" s="226">
        <v>423.596</v>
      </c>
    </row>
    <row r="17" spans="1:7" s="150" customFormat="1" x14ac:dyDescent="0.2">
      <c r="A17" s="199" t="s">
        <v>1659</v>
      </c>
      <c r="B17" s="199" t="s">
        <v>1658</v>
      </c>
      <c r="C17" s="201" t="s">
        <v>1657</v>
      </c>
      <c r="D17" s="197">
        <v>848.39149999999995</v>
      </c>
      <c r="E17" s="226">
        <v>0</v>
      </c>
      <c r="F17" s="197">
        <v>848.39149999999995</v>
      </c>
      <c r="G17" s="226">
        <v>0</v>
      </c>
    </row>
    <row r="18" spans="1:7" s="150" customFormat="1" x14ac:dyDescent="0.2">
      <c r="A18" s="199" t="s">
        <v>1656</v>
      </c>
      <c r="B18" s="199" t="s">
        <v>1655</v>
      </c>
      <c r="C18" s="201" t="s">
        <v>1654</v>
      </c>
      <c r="D18" s="197"/>
      <c r="E18" s="226">
        <v>0</v>
      </c>
      <c r="F18" s="197"/>
      <c r="G18" s="226">
        <v>0</v>
      </c>
    </row>
    <row r="19" spans="1:7" s="150" customFormat="1" x14ac:dyDescent="0.2">
      <c r="A19" s="200" t="s">
        <v>1653</v>
      </c>
      <c r="B19" s="199" t="s">
        <v>1652</v>
      </c>
      <c r="C19" s="201" t="s">
        <v>1651</v>
      </c>
      <c r="D19" s="197"/>
      <c r="E19" s="226">
        <v>0</v>
      </c>
      <c r="F19" s="197"/>
      <c r="G19" s="226">
        <v>0</v>
      </c>
    </row>
    <row r="20" spans="1:7" s="150" customFormat="1" x14ac:dyDescent="0.2">
      <c r="A20" s="237" t="s">
        <v>1650</v>
      </c>
      <c r="B20" s="237" t="s">
        <v>1649</v>
      </c>
      <c r="C20" s="236" t="s">
        <v>94</v>
      </c>
      <c r="D20" s="206">
        <v>23796169.07285</v>
      </c>
      <c r="E20" s="206">
        <v>2845314.7115500001</v>
      </c>
      <c r="F20" s="206">
        <v>20950854.361299999</v>
      </c>
      <c r="G20" s="206">
        <v>20821656.764109999</v>
      </c>
    </row>
    <row r="21" spans="1:7" s="261" customFormat="1" x14ac:dyDescent="0.2">
      <c r="A21" s="199" t="s">
        <v>1648</v>
      </c>
      <c r="B21" s="199" t="s">
        <v>180</v>
      </c>
      <c r="C21" s="201" t="s">
        <v>1647</v>
      </c>
      <c r="D21" s="226">
        <v>3821196.2605999997</v>
      </c>
      <c r="E21" s="226">
        <v>0</v>
      </c>
      <c r="F21" s="226">
        <v>3821196.2605999997</v>
      </c>
      <c r="G21" s="226">
        <v>3792985.3481999999</v>
      </c>
    </row>
    <row r="22" spans="1:7" s="150" customFormat="1" x14ac:dyDescent="0.2">
      <c r="A22" s="199" t="s">
        <v>1646</v>
      </c>
      <c r="B22" s="199" t="s">
        <v>1645</v>
      </c>
      <c r="C22" s="201" t="s">
        <v>1644</v>
      </c>
      <c r="D22" s="197"/>
      <c r="E22" s="226">
        <v>0</v>
      </c>
      <c r="F22" s="197"/>
      <c r="G22" s="226">
        <v>0</v>
      </c>
    </row>
    <row r="23" spans="1:7" s="150" customFormat="1" x14ac:dyDescent="0.2">
      <c r="A23" s="199" t="s">
        <v>1643</v>
      </c>
      <c r="B23" s="199" t="s">
        <v>1642</v>
      </c>
      <c r="C23" s="201" t="s">
        <v>1641</v>
      </c>
      <c r="D23" s="197">
        <v>18506616.66609</v>
      </c>
      <c r="E23" s="226">
        <v>1918632.6738199999</v>
      </c>
      <c r="F23" s="197">
        <v>16587983.99227</v>
      </c>
      <c r="G23" s="226">
        <v>16510055.924459999</v>
      </c>
    </row>
    <row r="24" spans="1:7" s="150" customFormat="1" ht="21" x14ac:dyDescent="0.2">
      <c r="A24" s="199" t="s">
        <v>1640</v>
      </c>
      <c r="B24" s="199" t="s">
        <v>1639</v>
      </c>
      <c r="C24" s="201" t="s">
        <v>1638</v>
      </c>
      <c r="D24" s="197">
        <v>1055858.0876799999</v>
      </c>
      <c r="E24" s="226">
        <v>880052.23100999999</v>
      </c>
      <c r="F24" s="197">
        <v>175805.85666999998</v>
      </c>
      <c r="G24" s="226">
        <v>177140.09451</v>
      </c>
    </row>
    <row r="25" spans="1:7" s="150" customFormat="1" x14ac:dyDescent="0.2">
      <c r="A25" s="199" t="s">
        <v>1637</v>
      </c>
      <c r="B25" s="199" t="s">
        <v>1636</v>
      </c>
      <c r="C25" s="201" t="s">
        <v>1635</v>
      </c>
      <c r="D25" s="197"/>
      <c r="E25" s="226">
        <v>0</v>
      </c>
      <c r="F25" s="197"/>
      <c r="G25" s="226">
        <v>0</v>
      </c>
    </row>
    <row r="26" spans="1:7" s="150" customFormat="1" x14ac:dyDescent="0.2">
      <c r="A26" s="199" t="s">
        <v>1634</v>
      </c>
      <c r="B26" s="199" t="s">
        <v>1633</v>
      </c>
      <c r="C26" s="201" t="s">
        <v>1632</v>
      </c>
      <c r="D26" s="197">
        <v>46627.022720000001</v>
      </c>
      <c r="E26" s="226">
        <v>46627.022720000001</v>
      </c>
      <c r="F26" s="197"/>
      <c r="G26" s="226">
        <v>0</v>
      </c>
    </row>
    <row r="27" spans="1:7" s="150" customFormat="1" x14ac:dyDescent="0.2">
      <c r="A27" s="199" t="s">
        <v>1631</v>
      </c>
      <c r="B27" s="199" t="s">
        <v>1630</v>
      </c>
      <c r="C27" s="201" t="s">
        <v>1629</v>
      </c>
      <c r="D27" s="197">
        <v>83.369</v>
      </c>
      <c r="E27" s="226">
        <v>2.7839999999999998</v>
      </c>
      <c r="F27" s="197">
        <v>80.584999999999994</v>
      </c>
      <c r="G27" s="226">
        <v>83.369</v>
      </c>
    </row>
    <row r="28" spans="1:7" s="150" customFormat="1" x14ac:dyDescent="0.2">
      <c r="A28" s="199" t="s">
        <v>1628</v>
      </c>
      <c r="B28" s="199" t="s">
        <v>1627</v>
      </c>
      <c r="C28" s="201" t="s">
        <v>1626</v>
      </c>
      <c r="D28" s="197">
        <v>365611.24676000001</v>
      </c>
      <c r="E28" s="226">
        <v>0</v>
      </c>
      <c r="F28" s="197">
        <v>365611.24676000001</v>
      </c>
      <c r="G28" s="226">
        <v>341102.85794000002</v>
      </c>
    </row>
    <row r="29" spans="1:7" s="150" customFormat="1" x14ac:dyDescent="0.2">
      <c r="A29" s="199" t="s">
        <v>1625</v>
      </c>
      <c r="B29" s="199" t="s">
        <v>1624</v>
      </c>
      <c r="C29" s="201" t="s">
        <v>1623</v>
      </c>
      <c r="D29" s="197">
        <v>176.42</v>
      </c>
      <c r="E29" s="226">
        <v>0</v>
      </c>
      <c r="F29" s="197">
        <v>176.42</v>
      </c>
      <c r="G29" s="226">
        <v>289.17</v>
      </c>
    </row>
    <row r="30" spans="1:7" s="150" customFormat="1" x14ac:dyDescent="0.2">
      <c r="A30" s="200" t="s">
        <v>1622</v>
      </c>
      <c r="B30" s="199" t="s">
        <v>1621</v>
      </c>
      <c r="C30" s="201" t="s">
        <v>1620</v>
      </c>
      <c r="D30" s="197"/>
      <c r="E30" s="197"/>
      <c r="F30" s="197"/>
      <c r="G30" s="197"/>
    </row>
    <row r="31" spans="1:7" s="150" customFormat="1" x14ac:dyDescent="0.2">
      <c r="A31" s="237" t="s">
        <v>1619</v>
      </c>
      <c r="B31" s="237" t="s">
        <v>1618</v>
      </c>
      <c r="C31" s="236" t="s">
        <v>94</v>
      </c>
      <c r="D31" s="206">
        <v>0</v>
      </c>
      <c r="E31" s="206">
        <v>0</v>
      </c>
      <c r="F31" s="206">
        <v>0</v>
      </c>
      <c r="G31" s="206">
        <v>0</v>
      </c>
    </row>
    <row r="32" spans="1:7" s="150" customFormat="1" x14ac:dyDescent="0.2">
      <c r="A32" s="199" t="s">
        <v>1617</v>
      </c>
      <c r="B32" s="199" t="s">
        <v>1616</v>
      </c>
      <c r="C32" s="201" t="s">
        <v>1615</v>
      </c>
      <c r="D32" s="226">
        <v>0</v>
      </c>
      <c r="E32" s="226">
        <v>0</v>
      </c>
      <c r="F32" s="226">
        <v>0</v>
      </c>
      <c r="G32" s="226">
        <v>0</v>
      </c>
    </row>
    <row r="33" spans="1:7" s="261" customFormat="1" x14ac:dyDescent="0.2">
      <c r="A33" s="199" t="s">
        <v>1614</v>
      </c>
      <c r="B33" s="199" t="s">
        <v>1613</v>
      </c>
      <c r="C33" s="201" t="s">
        <v>1612</v>
      </c>
      <c r="D33" s="226">
        <v>0</v>
      </c>
      <c r="E33" s="226">
        <v>0</v>
      </c>
      <c r="F33" s="226">
        <v>0</v>
      </c>
      <c r="G33" s="226">
        <v>0</v>
      </c>
    </row>
    <row r="34" spans="1:7" s="150" customFormat="1" x14ac:dyDescent="0.2">
      <c r="A34" s="199" t="s">
        <v>1611</v>
      </c>
      <c r="B34" s="199" t="s">
        <v>1610</v>
      </c>
      <c r="C34" s="201" t="s">
        <v>1609</v>
      </c>
      <c r="D34" s="226">
        <v>0</v>
      </c>
      <c r="E34" s="226">
        <v>0</v>
      </c>
      <c r="F34" s="226">
        <v>0</v>
      </c>
      <c r="G34" s="226">
        <v>0</v>
      </c>
    </row>
    <row r="35" spans="1:7" s="150" customFormat="1" x14ac:dyDescent="0.2">
      <c r="A35" s="199" t="s">
        <v>1605</v>
      </c>
      <c r="B35" s="199" t="s">
        <v>1604</v>
      </c>
      <c r="C35" s="201" t="s">
        <v>1603</v>
      </c>
      <c r="D35" s="197"/>
      <c r="E35" s="226">
        <v>0</v>
      </c>
      <c r="F35" s="197"/>
      <c r="G35" s="226">
        <v>0</v>
      </c>
    </row>
    <row r="36" spans="1:7" s="150" customFormat="1" x14ac:dyDescent="0.2">
      <c r="A36" s="199" t="s">
        <v>1602</v>
      </c>
      <c r="B36" s="199" t="s">
        <v>1601</v>
      </c>
      <c r="C36" s="201" t="s">
        <v>1600</v>
      </c>
      <c r="D36" s="197"/>
      <c r="E36" s="226">
        <v>0</v>
      </c>
      <c r="F36" s="197"/>
      <c r="G36" s="226">
        <v>0</v>
      </c>
    </row>
    <row r="37" spans="1:7" s="150" customFormat="1" x14ac:dyDescent="0.2">
      <c r="A37" s="237" t="s">
        <v>1593</v>
      </c>
      <c r="B37" s="237" t="s">
        <v>1592</v>
      </c>
      <c r="C37" s="236" t="s">
        <v>94</v>
      </c>
      <c r="D37" s="206">
        <v>527.73</v>
      </c>
      <c r="E37" s="206">
        <v>0</v>
      </c>
      <c r="F37" s="206">
        <v>527.73</v>
      </c>
      <c r="G37" s="206">
        <v>514.72515999999996</v>
      </c>
    </row>
    <row r="38" spans="1:7" s="150" customFormat="1" x14ac:dyDescent="0.2">
      <c r="A38" s="199" t="s">
        <v>1591</v>
      </c>
      <c r="B38" s="199" t="s">
        <v>1590</v>
      </c>
      <c r="C38" s="201" t="s">
        <v>1589</v>
      </c>
      <c r="D38" s="197"/>
      <c r="E38" s="226">
        <v>0</v>
      </c>
      <c r="F38" s="197"/>
      <c r="G38" s="226">
        <v>0</v>
      </c>
    </row>
    <row r="39" spans="1:7" s="150" customFormat="1" x14ac:dyDescent="0.2">
      <c r="A39" s="199" t="s">
        <v>1588</v>
      </c>
      <c r="B39" s="199" t="s">
        <v>1587</v>
      </c>
      <c r="C39" s="201" t="s">
        <v>1586</v>
      </c>
      <c r="D39" s="197"/>
      <c r="E39" s="226">
        <v>0</v>
      </c>
      <c r="F39" s="197"/>
      <c r="G39" s="226">
        <v>0</v>
      </c>
    </row>
    <row r="40" spans="1:7" s="150" customFormat="1" x14ac:dyDescent="0.2">
      <c r="A40" s="199" t="s">
        <v>1585</v>
      </c>
      <c r="B40" s="199" t="s">
        <v>1584</v>
      </c>
      <c r="C40" s="201" t="s">
        <v>1583</v>
      </c>
      <c r="D40" s="197">
        <v>527.73</v>
      </c>
      <c r="E40" s="226">
        <v>0</v>
      </c>
      <c r="F40" s="197">
        <v>527.73</v>
      </c>
      <c r="G40" s="226">
        <v>514.72515999999996</v>
      </c>
    </row>
    <row r="41" spans="1:7" s="261" customFormat="1" x14ac:dyDescent="0.2">
      <c r="A41" s="199" t="s">
        <v>1579</v>
      </c>
      <c r="B41" s="199" t="s">
        <v>1578</v>
      </c>
      <c r="C41" s="201" t="s">
        <v>1577</v>
      </c>
      <c r="D41" s="197"/>
      <c r="E41" s="226">
        <v>0</v>
      </c>
      <c r="F41" s="197"/>
      <c r="G41" s="226">
        <v>0</v>
      </c>
    </row>
    <row r="42" spans="1:7" s="261" customFormat="1" x14ac:dyDescent="0.2">
      <c r="A42" s="199" t="s">
        <v>1576</v>
      </c>
      <c r="B42" s="227" t="s">
        <v>1575</v>
      </c>
      <c r="C42" s="248" t="s">
        <v>1574</v>
      </c>
      <c r="D42" s="197"/>
      <c r="E42" s="226">
        <v>0</v>
      </c>
      <c r="F42" s="197"/>
      <c r="G42" s="226">
        <v>0</v>
      </c>
    </row>
    <row r="43" spans="1:7" s="150" customFormat="1" x14ac:dyDescent="0.2">
      <c r="A43" s="237" t="s">
        <v>1573</v>
      </c>
      <c r="B43" s="237" t="s">
        <v>1572</v>
      </c>
      <c r="C43" s="236" t="s">
        <v>94</v>
      </c>
      <c r="D43" s="206">
        <v>332741.87539</v>
      </c>
      <c r="E43" s="206">
        <v>39.446400000000004</v>
      </c>
      <c r="F43" s="206">
        <v>332702.42898999999</v>
      </c>
      <c r="G43" s="206">
        <v>324798.76542000001</v>
      </c>
    </row>
    <row r="44" spans="1:7" s="150" customFormat="1" x14ac:dyDescent="0.2">
      <c r="A44" s="208" t="s">
        <v>1571</v>
      </c>
      <c r="B44" s="208" t="s">
        <v>1570</v>
      </c>
      <c r="C44" s="247" t="s">
        <v>94</v>
      </c>
      <c r="D44" s="206">
        <v>112569.49404000001</v>
      </c>
      <c r="E44" s="206">
        <v>0</v>
      </c>
      <c r="F44" s="206">
        <v>112569.49404000001</v>
      </c>
      <c r="G44" s="206">
        <v>111445.66627</v>
      </c>
    </row>
    <row r="45" spans="1:7" s="150" customFormat="1" x14ac:dyDescent="0.2">
      <c r="A45" s="199" t="s">
        <v>1569</v>
      </c>
      <c r="B45" s="199" t="s">
        <v>1568</v>
      </c>
      <c r="C45" s="201" t="s">
        <v>1567</v>
      </c>
      <c r="D45" s="197"/>
      <c r="E45" s="226">
        <v>0</v>
      </c>
      <c r="F45" s="197"/>
      <c r="G45" s="226">
        <v>0</v>
      </c>
    </row>
    <row r="46" spans="1:7" s="150" customFormat="1" x14ac:dyDescent="0.2">
      <c r="A46" s="199" t="s">
        <v>1566</v>
      </c>
      <c r="B46" s="199" t="s">
        <v>1565</v>
      </c>
      <c r="C46" s="201" t="s">
        <v>1564</v>
      </c>
      <c r="D46" s="197">
        <v>112569.49404000001</v>
      </c>
      <c r="E46" s="226">
        <v>0</v>
      </c>
      <c r="F46" s="197">
        <v>112569.49404000001</v>
      </c>
      <c r="G46" s="226">
        <v>111445.66627</v>
      </c>
    </row>
    <row r="47" spans="1:7" s="150" customFormat="1" x14ac:dyDescent="0.2">
      <c r="A47" s="199" t="s">
        <v>1563</v>
      </c>
      <c r="B47" s="199" t="s">
        <v>1562</v>
      </c>
      <c r="C47" s="201" t="s">
        <v>1561</v>
      </c>
      <c r="D47" s="197"/>
      <c r="E47" s="226">
        <v>0</v>
      </c>
      <c r="F47" s="197"/>
      <c r="G47" s="226">
        <v>0</v>
      </c>
    </row>
    <row r="48" spans="1:7" s="150" customFormat="1" x14ac:dyDescent="0.2">
      <c r="A48" s="199" t="s">
        <v>1560</v>
      </c>
      <c r="B48" s="199" t="s">
        <v>1559</v>
      </c>
      <c r="C48" s="201" t="s">
        <v>1558</v>
      </c>
      <c r="D48" s="197"/>
      <c r="E48" s="226">
        <v>0</v>
      </c>
      <c r="F48" s="197"/>
      <c r="G48" s="226">
        <v>0</v>
      </c>
    </row>
    <row r="49" spans="1:7" s="150" customFormat="1" x14ac:dyDescent="0.2">
      <c r="A49" s="199" t="s">
        <v>1557</v>
      </c>
      <c r="B49" s="199" t="s">
        <v>1556</v>
      </c>
      <c r="C49" s="201" t="s">
        <v>1555</v>
      </c>
      <c r="D49" s="197"/>
      <c r="E49" s="226">
        <v>0</v>
      </c>
      <c r="F49" s="197"/>
      <c r="G49" s="226">
        <v>0</v>
      </c>
    </row>
    <row r="50" spans="1:7" s="150" customFormat="1" x14ac:dyDescent="0.2">
      <c r="A50" s="199" t="s">
        <v>1554</v>
      </c>
      <c r="B50" s="199" t="s">
        <v>1553</v>
      </c>
      <c r="C50" s="201" t="s">
        <v>1552</v>
      </c>
      <c r="D50" s="197"/>
      <c r="E50" s="226">
        <v>0</v>
      </c>
      <c r="F50" s="197"/>
      <c r="G50" s="226">
        <v>0</v>
      </c>
    </row>
    <row r="51" spans="1:7" s="150" customFormat="1" x14ac:dyDescent="0.2">
      <c r="A51" s="199" t="s">
        <v>1551</v>
      </c>
      <c r="B51" s="199" t="s">
        <v>1550</v>
      </c>
      <c r="C51" s="201" t="s">
        <v>1549</v>
      </c>
      <c r="D51" s="197"/>
      <c r="E51" s="226">
        <v>0</v>
      </c>
      <c r="F51" s="197"/>
      <c r="G51" s="226">
        <v>0</v>
      </c>
    </row>
    <row r="52" spans="1:7" s="150" customFormat="1" x14ac:dyDescent="0.2">
      <c r="A52" s="199" t="s">
        <v>1548</v>
      </c>
      <c r="B52" s="199" t="s">
        <v>1547</v>
      </c>
      <c r="C52" s="201" t="s">
        <v>1546</v>
      </c>
      <c r="D52" s="197"/>
      <c r="E52" s="226">
        <v>0</v>
      </c>
      <c r="F52" s="197"/>
      <c r="G52" s="226">
        <v>0</v>
      </c>
    </row>
    <row r="53" spans="1:7" s="261" customFormat="1" x14ac:dyDescent="0.2">
      <c r="A53" s="199" t="s">
        <v>1545</v>
      </c>
      <c r="B53" s="199" t="s">
        <v>1544</v>
      </c>
      <c r="C53" s="201" t="s">
        <v>1543</v>
      </c>
      <c r="D53" s="197"/>
      <c r="E53" s="226">
        <v>0</v>
      </c>
      <c r="F53" s="197"/>
      <c r="G53" s="226">
        <v>0</v>
      </c>
    </row>
    <row r="54" spans="1:7" s="150" customFormat="1" x14ac:dyDescent="0.2">
      <c r="A54" s="227" t="s">
        <v>1542</v>
      </c>
      <c r="B54" s="227" t="s">
        <v>1541</v>
      </c>
      <c r="C54" s="248" t="s">
        <v>1540</v>
      </c>
      <c r="D54" s="197"/>
      <c r="E54" s="226">
        <v>0</v>
      </c>
      <c r="F54" s="197"/>
      <c r="G54" s="226">
        <v>0</v>
      </c>
    </row>
    <row r="55" spans="1:7" s="150" customFormat="1" x14ac:dyDescent="0.2">
      <c r="A55" s="208" t="s">
        <v>1539</v>
      </c>
      <c r="B55" s="208" t="s">
        <v>1538</v>
      </c>
      <c r="C55" s="247" t="s">
        <v>94</v>
      </c>
      <c r="D55" s="206">
        <v>5190.7237400000004</v>
      </c>
      <c r="E55" s="206">
        <v>39.446400000000004</v>
      </c>
      <c r="F55" s="206">
        <v>5151.2773399999996</v>
      </c>
      <c r="G55" s="206">
        <v>16482.093820000002</v>
      </c>
    </row>
    <row r="56" spans="1:7" s="150" customFormat="1" x14ac:dyDescent="0.2">
      <c r="A56" s="225" t="s">
        <v>1537</v>
      </c>
      <c r="B56" s="225" t="s">
        <v>1536</v>
      </c>
      <c r="C56" s="246" t="s">
        <v>1535</v>
      </c>
      <c r="D56" s="197">
        <v>1365.9985800000002</v>
      </c>
      <c r="E56" s="226">
        <v>39.446400000000004</v>
      </c>
      <c r="F56" s="197">
        <v>1326.5521799999999</v>
      </c>
      <c r="G56" s="226">
        <v>13475.275820000001</v>
      </c>
    </row>
    <row r="57" spans="1:7" s="150" customFormat="1" x14ac:dyDescent="0.2">
      <c r="A57" s="199" t="s">
        <v>1528</v>
      </c>
      <c r="B57" s="199" t="s">
        <v>1527</v>
      </c>
      <c r="C57" s="201" t="s">
        <v>1526</v>
      </c>
      <c r="D57" s="197">
        <v>1263.1780000000001</v>
      </c>
      <c r="E57" s="226">
        <v>0</v>
      </c>
      <c r="F57" s="197">
        <v>1263.1780000000001</v>
      </c>
      <c r="G57" s="226">
        <v>660.12750000000005</v>
      </c>
    </row>
    <row r="58" spans="1:7" s="150" customFormat="1" x14ac:dyDescent="0.2">
      <c r="A58" s="199" t="s">
        <v>1525</v>
      </c>
      <c r="B58" s="199" t="s">
        <v>1524</v>
      </c>
      <c r="C58" s="201" t="s">
        <v>1523</v>
      </c>
      <c r="D58" s="197">
        <v>622.48653000000002</v>
      </c>
      <c r="E58" s="226">
        <v>0</v>
      </c>
      <c r="F58" s="197">
        <v>622.48653000000002</v>
      </c>
      <c r="G58" s="226">
        <v>1094.64002</v>
      </c>
    </row>
    <row r="59" spans="1:7" s="150" customFormat="1" x14ac:dyDescent="0.2">
      <c r="A59" s="199" t="s">
        <v>1522</v>
      </c>
      <c r="B59" s="199" t="s">
        <v>1521</v>
      </c>
      <c r="C59" s="201" t="s">
        <v>1520</v>
      </c>
      <c r="D59" s="197"/>
      <c r="E59" s="226">
        <v>0</v>
      </c>
      <c r="F59" s="197"/>
      <c r="G59" s="226">
        <v>0</v>
      </c>
    </row>
    <row r="60" spans="1:7" s="150" customFormat="1" x14ac:dyDescent="0.2">
      <c r="A60" s="199" t="s">
        <v>1513</v>
      </c>
      <c r="B60" s="199" t="s">
        <v>1512</v>
      </c>
      <c r="C60" s="201" t="s">
        <v>1511</v>
      </c>
      <c r="D60" s="197">
        <v>101.33405</v>
      </c>
      <c r="E60" s="226">
        <v>0</v>
      </c>
      <c r="F60" s="197">
        <v>101.33405</v>
      </c>
      <c r="G60" s="226">
        <v>123.01102</v>
      </c>
    </row>
    <row r="61" spans="1:7" s="150" customFormat="1" x14ac:dyDescent="0.2">
      <c r="A61" s="199" t="s">
        <v>1510</v>
      </c>
      <c r="B61" s="199" t="s">
        <v>1302</v>
      </c>
      <c r="C61" s="201" t="s">
        <v>1301</v>
      </c>
      <c r="D61" s="226">
        <v>0</v>
      </c>
      <c r="E61" s="226">
        <v>0</v>
      </c>
      <c r="F61" s="226">
        <v>0</v>
      </c>
      <c r="G61" s="226">
        <v>0</v>
      </c>
    </row>
    <row r="62" spans="1:7" s="150" customFormat="1" x14ac:dyDescent="0.2">
      <c r="A62" s="199" t="s">
        <v>1509</v>
      </c>
      <c r="B62" s="199" t="s">
        <v>1299</v>
      </c>
      <c r="C62" s="201" t="s">
        <v>1298</v>
      </c>
      <c r="D62" s="226">
        <v>0</v>
      </c>
      <c r="E62" s="226">
        <v>0</v>
      </c>
      <c r="F62" s="226">
        <v>0</v>
      </c>
      <c r="G62" s="226">
        <v>0</v>
      </c>
    </row>
    <row r="63" spans="1:7" s="150" customFormat="1" x14ac:dyDescent="0.2">
      <c r="A63" s="199" t="s">
        <v>1508</v>
      </c>
      <c r="B63" s="199" t="s">
        <v>1296</v>
      </c>
      <c r="C63" s="201" t="s">
        <v>1295</v>
      </c>
      <c r="D63" s="226">
        <v>0</v>
      </c>
      <c r="E63" s="226">
        <v>0</v>
      </c>
      <c r="F63" s="226">
        <v>0</v>
      </c>
      <c r="G63" s="226">
        <v>0</v>
      </c>
    </row>
    <row r="64" spans="1:7" s="150" customFormat="1" x14ac:dyDescent="0.2">
      <c r="A64" s="199" t="s">
        <v>1507</v>
      </c>
      <c r="B64" s="199" t="s">
        <v>1293</v>
      </c>
      <c r="C64" s="201" t="s">
        <v>1292</v>
      </c>
      <c r="D64" s="226">
        <v>784.68</v>
      </c>
      <c r="E64" s="226">
        <v>0</v>
      </c>
      <c r="F64" s="226">
        <v>784.68</v>
      </c>
      <c r="G64" s="226">
        <v>427.24</v>
      </c>
    </row>
    <row r="65" spans="1:7" s="150" customFormat="1" x14ac:dyDescent="0.2">
      <c r="A65" s="199" t="s">
        <v>1506</v>
      </c>
      <c r="B65" s="199" t="s">
        <v>1290</v>
      </c>
      <c r="C65" s="201" t="s">
        <v>1289</v>
      </c>
      <c r="D65" s="226">
        <v>0</v>
      </c>
      <c r="E65" s="226">
        <v>0</v>
      </c>
      <c r="F65" s="226">
        <v>0</v>
      </c>
      <c r="G65" s="226">
        <v>0</v>
      </c>
    </row>
    <row r="66" spans="1:7" s="150" customFormat="1" x14ac:dyDescent="0.2">
      <c r="A66" s="199" t="s">
        <v>1505</v>
      </c>
      <c r="B66" s="199" t="s">
        <v>162</v>
      </c>
      <c r="C66" s="201" t="s">
        <v>1287</v>
      </c>
      <c r="D66" s="226">
        <v>0</v>
      </c>
      <c r="E66" s="226">
        <v>0</v>
      </c>
      <c r="F66" s="226">
        <v>0</v>
      </c>
      <c r="G66" s="226">
        <v>0</v>
      </c>
    </row>
    <row r="67" spans="1:7" s="150" customFormat="1" x14ac:dyDescent="0.2">
      <c r="A67" s="199" t="s">
        <v>1504</v>
      </c>
      <c r="B67" s="199" t="s">
        <v>1503</v>
      </c>
      <c r="C67" s="201" t="s">
        <v>1502</v>
      </c>
      <c r="D67" s="226">
        <v>0</v>
      </c>
      <c r="E67" s="226">
        <v>0</v>
      </c>
      <c r="F67" s="226">
        <v>0</v>
      </c>
      <c r="G67" s="226">
        <v>0</v>
      </c>
    </row>
    <row r="68" spans="1:7" s="150" customFormat="1" x14ac:dyDescent="0.2">
      <c r="A68" s="199" t="s">
        <v>1501</v>
      </c>
      <c r="B68" s="199" t="s">
        <v>1500</v>
      </c>
      <c r="C68" s="201" t="s">
        <v>1499</v>
      </c>
      <c r="D68" s="226">
        <v>0</v>
      </c>
      <c r="E68" s="226">
        <v>0</v>
      </c>
      <c r="F68" s="226">
        <v>0</v>
      </c>
      <c r="G68" s="226">
        <v>0</v>
      </c>
    </row>
    <row r="69" spans="1:7" s="150" customFormat="1" x14ac:dyDescent="0.2">
      <c r="A69" s="199" t="s">
        <v>1498</v>
      </c>
      <c r="B69" s="199" t="s">
        <v>1497</v>
      </c>
      <c r="C69" s="201" t="s">
        <v>1496</v>
      </c>
      <c r="D69" s="226">
        <v>0</v>
      </c>
      <c r="E69" s="226">
        <v>0</v>
      </c>
      <c r="F69" s="226">
        <v>0</v>
      </c>
      <c r="G69" s="226">
        <v>0</v>
      </c>
    </row>
    <row r="70" spans="1:7" s="150" customFormat="1" x14ac:dyDescent="0.2">
      <c r="A70" s="199" t="s">
        <v>1482</v>
      </c>
      <c r="B70" s="199" t="s">
        <v>1481</v>
      </c>
      <c r="C70" s="201" t="s">
        <v>1480</v>
      </c>
      <c r="D70" s="226">
        <v>0</v>
      </c>
      <c r="E70" s="226">
        <v>0</v>
      </c>
      <c r="F70" s="226">
        <v>0</v>
      </c>
      <c r="G70" s="226">
        <v>0</v>
      </c>
    </row>
    <row r="71" spans="1:7" s="150" customFormat="1" x14ac:dyDescent="0.2">
      <c r="A71" s="199" t="s">
        <v>1478</v>
      </c>
      <c r="B71" s="199" t="s">
        <v>1477</v>
      </c>
      <c r="C71" s="201" t="s">
        <v>1476</v>
      </c>
      <c r="D71" s="226">
        <v>264.21557000000001</v>
      </c>
      <c r="E71" s="226">
        <v>0</v>
      </c>
      <c r="F71" s="226">
        <v>264.21557000000001</v>
      </c>
      <c r="G71" s="226">
        <v>383.8997</v>
      </c>
    </row>
    <row r="72" spans="1:7" s="150" customFormat="1" x14ac:dyDescent="0.2">
      <c r="A72" s="199" t="s">
        <v>1475</v>
      </c>
      <c r="B72" s="199" t="s">
        <v>1474</v>
      </c>
      <c r="C72" s="201" t="s">
        <v>1473</v>
      </c>
      <c r="D72" s="226">
        <v>0</v>
      </c>
      <c r="E72" s="226">
        <v>0</v>
      </c>
      <c r="F72" s="226">
        <v>0</v>
      </c>
      <c r="G72" s="226">
        <v>0</v>
      </c>
    </row>
    <row r="73" spans="1:7" s="150" customFormat="1" x14ac:dyDescent="0.2">
      <c r="A73" s="199" t="s">
        <v>1472</v>
      </c>
      <c r="B73" s="199" t="s">
        <v>1471</v>
      </c>
      <c r="C73" s="201" t="s">
        <v>1470</v>
      </c>
      <c r="D73" s="226">
        <v>777.04350999999997</v>
      </c>
      <c r="E73" s="226">
        <v>0</v>
      </c>
      <c r="F73" s="226">
        <v>777.04350999999997</v>
      </c>
      <c r="G73" s="226">
        <v>301.73746999999997</v>
      </c>
    </row>
    <row r="74" spans="1:7" s="150" customFormat="1" x14ac:dyDescent="0.2">
      <c r="A74" s="267" t="s">
        <v>1469</v>
      </c>
      <c r="B74" s="267" t="s">
        <v>1468</v>
      </c>
      <c r="C74" s="266" t="s">
        <v>1467</v>
      </c>
      <c r="D74" s="260">
        <v>11.7875</v>
      </c>
      <c r="E74" s="260">
        <v>0</v>
      </c>
      <c r="F74" s="260">
        <v>11.7875</v>
      </c>
      <c r="G74" s="260">
        <v>16.162290000000002</v>
      </c>
    </row>
    <row r="75" spans="1:7" s="150" customFormat="1" x14ac:dyDescent="0.2">
      <c r="A75" s="237" t="s">
        <v>1466</v>
      </c>
      <c r="B75" s="237" t="s">
        <v>1465</v>
      </c>
      <c r="C75" s="236" t="s">
        <v>94</v>
      </c>
      <c r="D75" s="206">
        <v>214981.65761000002</v>
      </c>
      <c r="E75" s="206">
        <v>0</v>
      </c>
      <c r="F75" s="206">
        <v>214981.65761000002</v>
      </c>
      <c r="G75" s="206">
        <v>196871.00533000001</v>
      </c>
    </row>
    <row r="76" spans="1:7" s="262" customFormat="1" x14ac:dyDescent="0.2">
      <c r="A76" s="227" t="s">
        <v>1464</v>
      </c>
      <c r="B76" s="227" t="s">
        <v>1463</v>
      </c>
      <c r="C76" s="248" t="s">
        <v>1462</v>
      </c>
      <c r="D76" s="197"/>
      <c r="E76" s="197"/>
      <c r="F76" s="197"/>
      <c r="G76" s="197"/>
    </row>
    <row r="77" spans="1:7" s="262" customFormat="1" x14ac:dyDescent="0.2">
      <c r="A77" s="199" t="s">
        <v>1461</v>
      </c>
      <c r="B77" s="199" t="s">
        <v>1460</v>
      </c>
      <c r="C77" s="201" t="s">
        <v>1459</v>
      </c>
      <c r="D77" s="197"/>
      <c r="E77" s="197"/>
      <c r="F77" s="197"/>
      <c r="G77" s="197"/>
    </row>
    <row r="78" spans="1:7" x14ac:dyDescent="0.2">
      <c r="A78" s="199" t="s">
        <v>1458</v>
      </c>
      <c r="B78" s="199" t="s">
        <v>1457</v>
      </c>
      <c r="C78" s="201" t="s">
        <v>1456</v>
      </c>
      <c r="D78" s="197"/>
      <c r="E78" s="197"/>
      <c r="F78" s="197"/>
      <c r="G78" s="197"/>
    </row>
    <row r="79" spans="1:7" s="209" customFormat="1" x14ac:dyDescent="0.2">
      <c r="A79" s="199" t="s">
        <v>1455</v>
      </c>
      <c r="B79" s="199" t="s">
        <v>1454</v>
      </c>
      <c r="C79" s="201" t="s">
        <v>1453</v>
      </c>
      <c r="D79" s="197"/>
      <c r="E79" s="197"/>
      <c r="F79" s="197"/>
      <c r="G79" s="197"/>
    </row>
    <row r="80" spans="1:7" s="209" customFormat="1" x14ac:dyDescent="0.2">
      <c r="A80" s="199" t="s">
        <v>1452</v>
      </c>
      <c r="B80" s="199" t="s">
        <v>1451</v>
      </c>
      <c r="C80" s="201" t="s">
        <v>1450</v>
      </c>
      <c r="D80" s="197"/>
      <c r="E80" s="197"/>
      <c r="F80" s="197"/>
      <c r="G80" s="197"/>
    </row>
    <row r="81" spans="1:7" s="261" customFormat="1" x14ac:dyDescent="0.2">
      <c r="A81" s="199" t="s">
        <v>1449</v>
      </c>
      <c r="B81" s="199" t="s">
        <v>1448</v>
      </c>
      <c r="C81" s="201" t="s">
        <v>1447</v>
      </c>
      <c r="D81" s="197">
        <v>213609.06536000001</v>
      </c>
      <c r="E81" s="197"/>
      <c r="F81" s="197">
        <v>213609.06536000001</v>
      </c>
      <c r="G81" s="197">
        <v>195984.67361000003</v>
      </c>
    </row>
    <row r="82" spans="1:7" s="261" customFormat="1" x14ac:dyDescent="0.2">
      <c r="A82" s="199" t="s">
        <v>1446</v>
      </c>
      <c r="B82" s="199" t="s">
        <v>1445</v>
      </c>
      <c r="C82" s="201" t="s">
        <v>1444</v>
      </c>
      <c r="D82" s="197">
        <v>1157.7742499999999</v>
      </c>
      <c r="E82" s="197"/>
      <c r="F82" s="197">
        <v>1157.7742499999999</v>
      </c>
      <c r="G82" s="197">
        <v>740.44772</v>
      </c>
    </row>
    <row r="83" spans="1:7" s="150" customFormat="1" x14ac:dyDescent="0.2">
      <c r="A83" s="199" t="s">
        <v>1437</v>
      </c>
      <c r="B83" s="199" t="s">
        <v>1436</v>
      </c>
      <c r="C83" s="201" t="s">
        <v>1435</v>
      </c>
      <c r="D83" s="197">
        <v>4.68</v>
      </c>
      <c r="E83" s="197"/>
      <c r="F83" s="197">
        <v>4.68</v>
      </c>
      <c r="G83" s="197">
        <v>7.2</v>
      </c>
    </row>
    <row r="84" spans="1:7" s="150" customFormat="1" x14ac:dyDescent="0.2">
      <c r="A84" s="199" t="s">
        <v>1434</v>
      </c>
      <c r="B84" s="199" t="s">
        <v>1433</v>
      </c>
      <c r="C84" s="201" t="s">
        <v>1432</v>
      </c>
      <c r="D84" s="197"/>
      <c r="E84" s="197"/>
      <c r="F84" s="197"/>
      <c r="G84" s="197"/>
    </row>
    <row r="85" spans="1:7" s="150" customFormat="1" x14ac:dyDescent="0.2">
      <c r="A85" s="195" t="s">
        <v>1431</v>
      </c>
      <c r="B85" s="195" t="s">
        <v>1430</v>
      </c>
      <c r="C85" s="194" t="s">
        <v>1429</v>
      </c>
      <c r="D85" s="193">
        <v>210.13800000000001</v>
      </c>
      <c r="E85" s="193"/>
      <c r="F85" s="193">
        <v>210.13800000000001</v>
      </c>
      <c r="G85" s="193">
        <v>138.684</v>
      </c>
    </row>
    <row r="86" spans="1:7" s="150" customFormat="1" x14ac:dyDescent="0.2">
      <c r="A86" s="265"/>
      <c r="B86" s="265"/>
      <c r="C86" s="265"/>
      <c r="D86" s="263"/>
      <c r="E86" s="264"/>
      <c r="F86" s="263"/>
      <c r="G86" s="263"/>
    </row>
    <row r="87" spans="1:7" s="150" customFormat="1" x14ac:dyDescent="0.2">
      <c r="A87" s="265"/>
      <c r="B87" s="265"/>
      <c r="C87" s="265"/>
      <c r="D87" s="263"/>
      <c r="E87" s="264"/>
      <c r="F87" s="263"/>
      <c r="G87" s="263"/>
    </row>
    <row r="88" spans="1:7" s="261" customFormat="1" x14ac:dyDescent="0.2">
      <c r="A88" s="242"/>
      <c r="B88" s="241"/>
      <c r="C88" s="240"/>
      <c r="D88" s="214">
        <v>1</v>
      </c>
      <c r="E88" s="214">
        <v>2</v>
      </c>
      <c r="F88" s="205"/>
      <c r="G88" s="204"/>
    </row>
    <row r="89" spans="1:7" s="150" customFormat="1" x14ac:dyDescent="0.2">
      <c r="A89" s="1271" t="s">
        <v>1428</v>
      </c>
      <c r="B89" s="1272"/>
      <c r="C89" s="1277" t="s">
        <v>1427</v>
      </c>
      <c r="D89" s="1291" t="s">
        <v>1426</v>
      </c>
      <c r="E89" s="1291"/>
      <c r="F89" s="205"/>
      <c r="G89" s="204"/>
    </row>
    <row r="90" spans="1:7" s="150" customFormat="1" x14ac:dyDescent="0.2">
      <c r="A90" s="1275"/>
      <c r="B90" s="1276"/>
      <c r="C90" s="1282"/>
      <c r="D90" s="833" t="s">
        <v>1425</v>
      </c>
      <c r="E90" s="213" t="s">
        <v>1424</v>
      </c>
      <c r="F90" s="205"/>
      <c r="G90" s="204"/>
    </row>
    <row r="91" spans="1:7" s="150" customFormat="1" ht="13.5" customHeight="1" x14ac:dyDescent="0.2">
      <c r="A91" s="237"/>
      <c r="B91" s="237" t="s">
        <v>1423</v>
      </c>
      <c r="C91" s="236" t="s">
        <v>94</v>
      </c>
      <c r="D91" s="206">
        <v>21286444.460790001</v>
      </c>
      <c r="E91" s="206">
        <v>21147393.85069</v>
      </c>
      <c r="F91" s="211"/>
      <c r="G91" s="210"/>
    </row>
    <row r="92" spans="1:7" s="150" customFormat="1" x14ac:dyDescent="0.2">
      <c r="A92" s="237" t="s">
        <v>1422</v>
      </c>
      <c r="B92" s="237" t="s">
        <v>1421</v>
      </c>
      <c r="C92" s="236" t="s">
        <v>94</v>
      </c>
      <c r="D92" s="206">
        <v>21193390.3642</v>
      </c>
      <c r="E92" s="206">
        <v>21050101.913929999</v>
      </c>
      <c r="F92" s="211"/>
      <c r="G92" s="210"/>
    </row>
    <row r="93" spans="1:7" s="150" customFormat="1" x14ac:dyDescent="0.2">
      <c r="A93" s="237" t="s">
        <v>1420</v>
      </c>
      <c r="B93" s="237" t="s">
        <v>1419</v>
      </c>
      <c r="C93" s="236" t="s">
        <v>94</v>
      </c>
      <c r="D93" s="206">
        <v>20997453.70112</v>
      </c>
      <c r="E93" s="206">
        <v>20874247.556820001</v>
      </c>
      <c r="F93" s="211"/>
      <c r="G93" s="210"/>
    </row>
    <row r="94" spans="1:7" s="261" customFormat="1" x14ac:dyDescent="0.2">
      <c r="A94" s="199" t="s">
        <v>1418</v>
      </c>
      <c r="B94" s="199" t="s">
        <v>1417</v>
      </c>
      <c r="C94" s="201" t="s">
        <v>1416</v>
      </c>
      <c r="D94" s="197">
        <v>17197439.44678</v>
      </c>
      <c r="E94" s="197">
        <v>17166461.351410002</v>
      </c>
      <c r="F94" s="205"/>
      <c r="G94" s="204"/>
    </row>
    <row r="95" spans="1:7" s="150" customFormat="1" x14ac:dyDescent="0.2">
      <c r="A95" s="199" t="s">
        <v>1415</v>
      </c>
      <c r="B95" s="199" t="s">
        <v>1414</v>
      </c>
      <c r="C95" s="201" t="s">
        <v>1413</v>
      </c>
      <c r="D95" s="226">
        <v>3800014.25434</v>
      </c>
      <c r="E95" s="226">
        <v>3707786.2054099999</v>
      </c>
      <c r="F95" s="205"/>
      <c r="G95" s="202"/>
    </row>
    <row r="96" spans="1:7" s="150" customFormat="1" x14ac:dyDescent="0.2">
      <c r="A96" s="199" t="s">
        <v>1412</v>
      </c>
      <c r="B96" s="199" t="s">
        <v>1411</v>
      </c>
      <c r="C96" s="201" t="s">
        <v>1410</v>
      </c>
      <c r="D96" s="226">
        <v>0</v>
      </c>
      <c r="E96" s="226">
        <v>0</v>
      </c>
      <c r="F96" s="203"/>
      <c r="G96" s="202"/>
    </row>
    <row r="97" spans="1:7" s="150" customFormat="1" x14ac:dyDescent="0.2">
      <c r="A97" s="199" t="s">
        <v>1409</v>
      </c>
      <c r="B97" s="199" t="s">
        <v>1408</v>
      </c>
      <c r="C97" s="201" t="s">
        <v>1407</v>
      </c>
      <c r="D97" s="226">
        <v>0</v>
      </c>
      <c r="E97" s="226">
        <v>0</v>
      </c>
      <c r="F97" s="203"/>
      <c r="G97" s="202"/>
    </row>
    <row r="98" spans="1:7" s="261" customFormat="1" x14ac:dyDescent="0.2">
      <c r="A98" s="199" t="s">
        <v>1406</v>
      </c>
      <c r="B98" s="199" t="s">
        <v>1405</v>
      </c>
      <c r="C98" s="201" t="s">
        <v>1404</v>
      </c>
      <c r="D98" s="226">
        <v>0</v>
      </c>
      <c r="E98" s="226">
        <v>0</v>
      </c>
      <c r="F98" s="203"/>
      <c r="G98" s="202"/>
    </row>
    <row r="99" spans="1:7" s="261" customFormat="1" x14ac:dyDescent="0.2">
      <c r="A99" s="199" t="s">
        <v>1403</v>
      </c>
      <c r="B99" s="199" t="s">
        <v>1402</v>
      </c>
      <c r="C99" s="201" t="s">
        <v>1401</v>
      </c>
      <c r="D99" s="226">
        <v>0</v>
      </c>
      <c r="E99" s="226">
        <v>0</v>
      </c>
      <c r="F99" s="203"/>
      <c r="G99" s="202"/>
    </row>
    <row r="100" spans="1:7" s="150" customFormat="1" x14ac:dyDescent="0.2">
      <c r="A100" s="237" t="s">
        <v>1400</v>
      </c>
      <c r="B100" s="237" t="s">
        <v>1399</v>
      </c>
      <c r="C100" s="236" t="s">
        <v>94</v>
      </c>
      <c r="D100" s="206">
        <v>180394.21117</v>
      </c>
      <c r="E100" s="206">
        <v>172614.88449999999</v>
      </c>
      <c r="F100" s="211"/>
      <c r="G100" s="210"/>
    </row>
    <row r="101" spans="1:7" s="261" customFormat="1" x14ac:dyDescent="0.2">
      <c r="A101" s="199" t="s">
        <v>1398</v>
      </c>
      <c r="B101" s="199" t="s">
        <v>1397</v>
      </c>
      <c r="C101" s="201" t="s">
        <v>1396</v>
      </c>
      <c r="D101" s="197">
        <v>16098.94605</v>
      </c>
      <c r="E101" s="197">
        <v>13576.29002</v>
      </c>
      <c r="F101" s="205"/>
      <c r="G101" s="204"/>
    </row>
    <row r="102" spans="1:7" s="150" customFormat="1" x14ac:dyDescent="0.2">
      <c r="A102" s="199" t="s">
        <v>1395</v>
      </c>
      <c r="B102" s="199" t="s">
        <v>1394</v>
      </c>
      <c r="C102" s="201" t="s">
        <v>1393</v>
      </c>
      <c r="D102" s="226">
        <v>1334.78673</v>
      </c>
      <c r="E102" s="226">
        <v>831.46659</v>
      </c>
      <c r="F102" s="205"/>
      <c r="G102" s="204"/>
    </row>
    <row r="103" spans="1:7" s="150" customFormat="1" x14ac:dyDescent="0.2">
      <c r="A103" s="199" t="s">
        <v>1392</v>
      </c>
      <c r="B103" s="199" t="s">
        <v>1391</v>
      </c>
      <c r="C103" s="201" t="s">
        <v>1390</v>
      </c>
      <c r="D103" s="226">
        <v>24604.473449999998</v>
      </c>
      <c r="E103" s="226">
        <v>24578.641030000003</v>
      </c>
      <c r="F103" s="205"/>
      <c r="G103" s="204"/>
    </row>
    <row r="104" spans="1:7" s="150" customFormat="1" x14ac:dyDescent="0.2">
      <c r="A104" s="199" t="s">
        <v>1389</v>
      </c>
      <c r="B104" s="199" t="s">
        <v>1388</v>
      </c>
      <c r="C104" s="201" t="s">
        <v>1387</v>
      </c>
      <c r="D104" s="226">
        <v>0</v>
      </c>
      <c r="E104" s="226">
        <v>0</v>
      </c>
      <c r="F104" s="203"/>
      <c r="G104" s="202"/>
    </row>
    <row r="105" spans="1:7" s="150" customFormat="1" x14ac:dyDescent="0.2">
      <c r="A105" s="199" t="s">
        <v>1386</v>
      </c>
      <c r="B105" s="199" t="s">
        <v>1385</v>
      </c>
      <c r="C105" s="201" t="s">
        <v>1384</v>
      </c>
      <c r="D105" s="226">
        <v>138356.00493999998</v>
      </c>
      <c r="E105" s="226">
        <v>133628.48686</v>
      </c>
      <c r="F105" s="205"/>
      <c r="G105" s="204"/>
    </row>
    <row r="106" spans="1:7" s="150" customFormat="1" x14ac:dyDescent="0.2">
      <c r="A106" s="237" t="s">
        <v>1380</v>
      </c>
      <c r="B106" s="237" t="s">
        <v>1379</v>
      </c>
      <c r="C106" s="236" t="s">
        <v>94</v>
      </c>
      <c r="D106" s="206">
        <v>15542.45191</v>
      </c>
      <c r="E106" s="206">
        <v>3239.4726099999998</v>
      </c>
      <c r="F106" s="211"/>
      <c r="G106" s="210"/>
    </row>
    <row r="107" spans="1:7" s="261" customFormat="1" x14ac:dyDescent="0.2">
      <c r="A107" s="199" t="s">
        <v>1378</v>
      </c>
      <c r="B107" s="199" t="s">
        <v>1377</v>
      </c>
      <c r="C107" s="201" t="s">
        <v>94</v>
      </c>
      <c r="D107" s="197">
        <v>15542.45191</v>
      </c>
      <c r="E107" s="197">
        <v>3239.4726099999998</v>
      </c>
      <c r="F107" s="205"/>
      <c r="G107" s="202"/>
    </row>
    <row r="108" spans="1:7" s="150" customFormat="1" x14ac:dyDescent="0.2">
      <c r="A108" s="199" t="s">
        <v>1376</v>
      </c>
      <c r="B108" s="199" t="s">
        <v>1375</v>
      </c>
      <c r="C108" s="201" t="s">
        <v>1374</v>
      </c>
      <c r="D108" s="226">
        <v>0</v>
      </c>
      <c r="E108" s="226">
        <v>0</v>
      </c>
      <c r="F108" s="203"/>
      <c r="G108" s="204"/>
    </row>
    <row r="109" spans="1:7" s="150" customFormat="1" x14ac:dyDescent="0.2">
      <c r="A109" s="199" t="s">
        <v>1373</v>
      </c>
      <c r="B109" s="199" t="s">
        <v>1372</v>
      </c>
      <c r="C109" s="201" t="s">
        <v>1371</v>
      </c>
      <c r="D109" s="226">
        <v>0</v>
      </c>
      <c r="E109" s="226">
        <v>0</v>
      </c>
      <c r="F109" s="203"/>
      <c r="G109" s="202"/>
    </row>
    <row r="110" spans="1:7" s="150" customFormat="1" x14ac:dyDescent="0.2">
      <c r="A110" s="237" t="s">
        <v>1370</v>
      </c>
      <c r="B110" s="237" t="s">
        <v>1369</v>
      </c>
      <c r="C110" s="236" t="s">
        <v>94</v>
      </c>
      <c r="D110" s="206">
        <v>93054.096590000001</v>
      </c>
      <c r="E110" s="206">
        <v>97291.936760000011</v>
      </c>
      <c r="F110" s="211"/>
      <c r="G110" s="210"/>
    </row>
    <row r="111" spans="1:7" s="150" customFormat="1" x14ac:dyDescent="0.2">
      <c r="A111" s="237" t="s">
        <v>1368</v>
      </c>
      <c r="B111" s="237" t="s">
        <v>1366</v>
      </c>
      <c r="C111" s="236" t="s">
        <v>94</v>
      </c>
      <c r="D111" s="206">
        <v>0</v>
      </c>
      <c r="E111" s="206">
        <v>0</v>
      </c>
      <c r="F111" s="211"/>
      <c r="G111" s="210"/>
    </row>
    <row r="112" spans="1:7" s="150" customFormat="1" x14ac:dyDescent="0.2">
      <c r="A112" s="199" t="s">
        <v>1367</v>
      </c>
      <c r="B112" s="199" t="s">
        <v>1366</v>
      </c>
      <c r="C112" s="201" t="s">
        <v>1365</v>
      </c>
      <c r="D112" s="197"/>
      <c r="E112" s="197"/>
      <c r="F112" s="203"/>
      <c r="G112" s="202"/>
    </row>
    <row r="113" spans="1:7" s="150" customFormat="1" x14ac:dyDescent="0.2">
      <c r="A113" s="237" t="s">
        <v>1364</v>
      </c>
      <c r="B113" s="237" t="s">
        <v>1363</v>
      </c>
      <c r="C113" s="236" t="s">
        <v>94</v>
      </c>
      <c r="D113" s="206">
        <v>0</v>
      </c>
      <c r="E113" s="206">
        <v>0</v>
      </c>
      <c r="F113" s="211"/>
      <c r="G113" s="210"/>
    </row>
    <row r="114" spans="1:7" s="150" customFormat="1" x14ac:dyDescent="0.2">
      <c r="A114" s="199" t="s">
        <v>1362</v>
      </c>
      <c r="B114" s="199" t="s">
        <v>1361</v>
      </c>
      <c r="C114" s="201" t="s">
        <v>1360</v>
      </c>
      <c r="D114" s="197"/>
      <c r="E114" s="197"/>
      <c r="F114" s="203"/>
      <c r="G114" s="202"/>
    </row>
    <row r="115" spans="1:7" s="150" customFormat="1" x14ac:dyDescent="0.2">
      <c r="A115" s="199" t="s">
        <v>1359</v>
      </c>
      <c r="B115" s="199" t="s">
        <v>1358</v>
      </c>
      <c r="C115" s="201" t="s">
        <v>1357</v>
      </c>
      <c r="D115" s="226">
        <v>0</v>
      </c>
      <c r="E115" s="226">
        <v>0</v>
      </c>
      <c r="F115" s="203"/>
      <c r="G115" s="202"/>
    </row>
    <row r="116" spans="1:7" s="150" customFormat="1" x14ac:dyDescent="0.2">
      <c r="A116" s="199" t="s">
        <v>1353</v>
      </c>
      <c r="B116" s="199" t="s">
        <v>1352</v>
      </c>
      <c r="C116" s="201" t="s">
        <v>1351</v>
      </c>
      <c r="D116" s="226">
        <v>0</v>
      </c>
      <c r="E116" s="226">
        <v>0</v>
      </c>
      <c r="F116" s="203"/>
      <c r="G116" s="202"/>
    </row>
    <row r="117" spans="1:7" s="150" customFormat="1" x14ac:dyDescent="0.2">
      <c r="A117" s="199" t="s">
        <v>1344</v>
      </c>
      <c r="B117" s="199" t="s">
        <v>1343</v>
      </c>
      <c r="C117" s="201" t="s">
        <v>1342</v>
      </c>
      <c r="D117" s="226">
        <v>0</v>
      </c>
      <c r="E117" s="226">
        <v>0</v>
      </c>
      <c r="F117" s="203"/>
      <c r="G117" s="202"/>
    </row>
    <row r="118" spans="1:7" s="150" customFormat="1" x14ac:dyDescent="0.2">
      <c r="A118" s="199" t="s">
        <v>1341</v>
      </c>
      <c r="B118" s="199" t="s">
        <v>1340</v>
      </c>
      <c r="C118" s="201" t="s">
        <v>1339</v>
      </c>
      <c r="D118" s="226">
        <v>0</v>
      </c>
      <c r="E118" s="226">
        <v>0</v>
      </c>
      <c r="F118" s="203"/>
      <c r="G118" s="202"/>
    </row>
    <row r="119" spans="1:7" s="150" customFormat="1" x14ac:dyDescent="0.2">
      <c r="A119" s="237" t="s">
        <v>1338</v>
      </c>
      <c r="B119" s="237" t="s">
        <v>1337</v>
      </c>
      <c r="C119" s="236" t="s">
        <v>94</v>
      </c>
      <c r="D119" s="206">
        <v>93054.096590000001</v>
      </c>
      <c r="E119" s="206">
        <v>97291.936760000011</v>
      </c>
      <c r="F119" s="211"/>
      <c r="G119" s="210"/>
    </row>
    <row r="120" spans="1:7" s="150" customFormat="1" x14ac:dyDescent="0.2">
      <c r="A120" s="199" t="s">
        <v>1336</v>
      </c>
      <c r="B120" s="199" t="s">
        <v>1335</v>
      </c>
      <c r="C120" s="201" t="s">
        <v>1334</v>
      </c>
      <c r="D120" s="197"/>
      <c r="E120" s="197"/>
      <c r="F120" s="203"/>
      <c r="G120" s="202"/>
    </row>
    <row r="121" spans="1:7" s="150" customFormat="1" x14ac:dyDescent="0.2">
      <c r="A121" s="199" t="s">
        <v>1327</v>
      </c>
      <c r="B121" s="199" t="s">
        <v>1326</v>
      </c>
      <c r="C121" s="201" t="s">
        <v>1325</v>
      </c>
      <c r="D121" s="226">
        <v>0</v>
      </c>
      <c r="E121" s="226">
        <v>0</v>
      </c>
      <c r="F121" s="203"/>
      <c r="G121" s="202"/>
    </row>
    <row r="122" spans="1:7" s="150" customFormat="1" x14ac:dyDescent="0.2">
      <c r="A122" s="199" t="s">
        <v>1324</v>
      </c>
      <c r="B122" s="199" t="s">
        <v>1323</v>
      </c>
      <c r="C122" s="201" t="s">
        <v>1322</v>
      </c>
      <c r="D122" s="226">
        <v>54384.824229999998</v>
      </c>
      <c r="E122" s="226">
        <v>67747.459489999994</v>
      </c>
      <c r="F122" s="205"/>
      <c r="G122" s="204"/>
    </row>
    <row r="123" spans="1:7" s="150" customFormat="1" x14ac:dyDescent="0.2">
      <c r="A123" s="199" t="s">
        <v>1318</v>
      </c>
      <c r="B123" s="199" t="s">
        <v>1317</v>
      </c>
      <c r="C123" s="201" t="s">
        <v>1316</v>
      </c>
      <c r="D123" s="226">
        <v>3000</v>
      </c>
      <c r="E123" s="226">
        <v>200</v>
      </c>
      <c r="F123" s="205"/>
      <c r="G123" s="204"/>
    </row>
    <row r="124" spans="1:7" s="150" customFormat="1" x14ac:dyDescent="0.2">
      <c r="A124" s="199" t="s">
        <v>1312</v>
      </c>
      <c r="B124" s="199" t="s">
        <v>1311</v>
      </c>
      <c r="C124" s="201" t="s">
        <v>1310</v>
      </c>
      <c r="D124" s="226">
        <v>0</v>
      </c>
      <c r="E124" s="226">
        <v>0</v>
      </c>
      <c r="F124" s="203"/>
      <c r="G124" s="202"/>
    </row>
    <row r="125" spans="1:7" s="150" customFormat="1" ht="12.75" customHeight="1" x14ac:dyDescent="0.2">
      <c r="A125" s="199" t="s">
        <v>1309</v>
      </c>
      <c r="B125" s="199" t="s">
        <v>1308</v>
      </c>
      <c r="C125" s="201" t="s">
        <v>1307</v>
      </c>
      <c r="D125" s="226">
        <v>3111.2170000000001</v>
      </c>
      <c r="E125" s="226">
        <v>2997.9540000000002</v>
      </c>
      <c r="F125" s="205"/>
      <c r="G125" s="204"/>
    </row>
    <row r="126" spans="1:7" s="150" customFormat="1" ht="12.75" customHeight="1" x14ac:dyDescent="0.2">
      <c r="A126" s="199" t="s">
        <v>1306</v>
      </c>
      <c r="B126" s="199" t="s">
        <v>1305</v>
      </c>
      <c r="C126" s="201" t="s">
        <v>1304</v>
      </c>
      <c r="D126" s="226">
        <v>9350.0059999999994</v>
      </c>
      <c r="E126" s="226">
        <v>10806.208000000001</v>
      </c>
      <c r="F126" s="205"/>
      <c r="G126" s="204"/>
    </row>
    <row r="127" spans="1:7" s="150" customFormat="1" ht="12.75" customHeight="1" x14ac:dyDescent="0.2">
      <c r="A127" s="199" t="s">
        <v>1303</v>
      </c>
      <c r="B127" s="199" t="s">
        <v>1302</v>
      </c>
      <c r="C127" s="201" t="s">
        <v>1301</v>
      </c>
      <c r="D127" s="226">
        <v>4866.7150000000001</v>
      </c>
      <c r="E127" s="226">
        <v>5471.7479999999996</v>
      </c>
      <c r="F127" s="205"/>
      <c r="G127" s="204"/>
    </row>
    <row r="128" spans="1:7" s="150" customFormat="1" ht="12.75" customHeight="1" x14ac:dyDescent="0.2">
      <c r="A128" s="199" t="s">
        <v>1300</v>
      </c>
      <c r="B128" s="199" t="s">
        <v>1299</v>
      </c>
      <c r="C128" s="201" t="s">
        <v>1298</v>
      </c>
      <c r="D128" s="226">
        <v>2294.1039999999998</v>
      </c>
      <c r="E128" s="226">
        <v>2357.1709999999998</v>
      </c>
      <c r="F128" s="205"/>
      <c r="G128" s="204"/>
    </row>
    <row r="129" spans="1:7" s="150" customFormat="1" ht="12.75" customHeight="1" x14ac:dyDescent="0.2">
      <c r="A129" s="199" t="s">
        <v>1297</v>
      </c>
      <c r="B129" s="199" t="s">
        <v>1296</v>
      </c>
      <c r="C129" s="201" t="s">
        <v>1295</v>
      </c>
      <c r="D129" s="226">
        <v>0</v>
      </c>
      <c r="E129" s="226">
        <v>0</v>
      </c>
      <c r="F129" s="205"/>
      <c r="G129" s="204"/>
    </row>
    <row r="130" spans="1:7" s="150" customFormat="1" ht="12.75" customHeight="1" x14ac:dyDescent="0.2">
      <c r="A130" s="199" t="s">
        <v>1294</v>
      </c>
      <c r="B130" s="199" t="s">
        <v>1293</v>
      </c>
      <c r="C130" s="201" t="s">
        <v>1292</v>
      </c>
      <c r="D130" s="226">
        <v>0</v>
      </c>
      <c r="E130" s="226">
        <v>0</v>
      </c>
      <c r="F130" s="205"/>
      <c r="G130" s="204"/>
    </row>
    <row r="131" spans="1:7" s="150" customFormat="1" ht="12.75" customHeight="1" x14ac:dyDescent="0.2">
      <c r="A131" s="199" t="s">
        <v>1291</v>
      </c>
      <c r="B131" s="199" t="s">
        <v>1290</v>
      </c>
      <c r="C131" s="201" t="s">
        <v>1289</v>
      </c>
      <c r="D131" s="226">
        <v>1910.492</v>
      </c>
      <c r="E131" s="226">
        <v>1979.905</v>
      </c>
      <c r="F131" s="203"/>
      <c r="G131" s="202"/>
    </row>
    <row r="132" spans="1:7" s="150" customFormat="1" ht="12.75" customHeight="1" x14ac:dyDescent="0.2">
      <c r="A132" s="199" t="s">
        <v>1288</v>
      </c>
      <c r="B132" s="199" t="s">
        <v>162</v>
      </c>
      <c r="C132" s="201" t="s">
        <v>1287</v>
      </c>
      <c r="D132" s="226">
        <v>652.38076000000001</v>
      </c>
      <c r="E132" s="226">
        <v>2273.2162699999999</v>
      </c>
      <c r="F132" s="205"/>
      <c r="G132" s="204"/>
    </row>
    <row r="133" spans="1:7" s="150" customFormat="1" ht="12.75" customHeight="1" x14ac:dyDescent="0.2">
      <c r="A133" s="199" t="s">
        <v>1286</v>
      </c>
      <c r="B133" s="199" t="s">
        <v>1285</v>
      </c>
      <c r="C133" s="201" t="s">
        <v>1284</v>
      </c>
      <c r="D133" s="226">
        <v>0</v>
      </c>
      <c r="E133" s="226">
        <v>0</v>
      </c>
      <c r="F133" s="205"/>
      <c r="G133" s="204"/>
    </row>
    <row r="134" spans="1:7" s="150" customFormat="1" ht="12.75" customHeight="1" x14ac:dyDescent="0.2">
      <c r="A134" s="199" t="s">
        <v>1283</v>
      </c>
      <c r="B134" s="199" t="s">
        <v>1282</v>
      </c>
      <c r="C134" s="201" t="s">
        <v>1281</v>
      </c>
      <c r="D134" s="226">
        <v>0</v>
      </c>
      <c r="E134" s="226">
        <v>0</v>
      </c>
      <c r="F134" s="205"/>
      <c r="G134" s="204"/>
    </row>
    <row r="135" spans="1:7" s="150" customFormat="1" ht="12.75" customHeight="1" x14ac:dyDescent="0.2">
      <c r="A135" s="199" t="s">
        <v>1280</v>
      </c>
      <c r="B135" s="199" t="s">
        <v>1279</v>
      </c>
      <c r="C135" s="201" t="s">
        <v>1278</v>
      </c>
      <c r="D135" s="226">
        <v>0</v>
      </c>
      <c r="E135" s="226">
        <v>0</v>
      </c>
      <c r="F135" s="203"/>
      <c r="G135" s="202"/>
    </row>
    <row r="136" spans="1:7" s="150" customFormat="1" ht="12.75" customHeight="1" x14ac:dyDescent="0.2">
      <c r="A136" s="199" t="s">
        <v>1262</v>
      </c>
      <c r="B136" s="199" t="s">
        <v>1261</v>
      </c>
      <c r="C136" s="201" t="s">
        <v>1260</v>
      </c>
      <c r="D136" s="226">
        <v>0</v>
      </c>
      <c r="E136" s="226">
        <v>0</v>
      </c>
      <c r="F136" s="203"/>
      <c r="G136" s="202"/>
    </row>
    <row r="137" spans="1:7" s="150" customFormat="1" ht="12.75" customHeight="1" x14ac:dyDescent="0.2">
      <c r="A137" s="199" t="s">
        <v>1256</v>
      </c>
      <c r="B137" s="199" t="s">
        <v>1255</v>
      </c>
      <c r="C137" s="201" t="s">
        <v>1254</v>
      </c>
      <c r="D137" s="226">
        <v>0</v>
      </c>
      <c r="E137" s="226">
        <v>23.86741</v>
      </c>
      <c r="F137" s="203"/>
      <c r="G137" s="202"/>
    </row>
    <row r="138" spans="1:7" s="150" customFormat="1" ht="12.75" customHeight="1" x14ac:dyDescent="0.2">
      <c r="A138" s="199" t="s">
        <v>1253</v>
      </c>
      <c r="B138" s="199" t="s">
        <v>1252</v>
      </c>
      <c r="C138" s="201" t="s">
        <v>1251</v>
      </c>
      <c r="D138" s="226">
        <v>2425.1920700000001</v>
      </c>
      <c r="E138" s="226">
        <v>2089.7973899999997</v>
      </c>
      <c r="F138" s="203"/>
      <c r="G138" s="202"/>
    </row>
    <row r="139" spans="1:7" s="150" customFormat="1" ht="12.75" customHeight="1" x14ac:dyDescent="0.2">
      <c r="A139" s="199" t="s">
        <v>1250</v>
      </c>
      <c r="B139" s="199" t="s">
        <v>1249</v>
      </c>
      <c r="C139" s="201" t="s">
        <v>1248</v>
      </c>
      <c r="D139" s="226">
        <v>10829.283939999999</v>
      </c>
      <c r="E139" s="226">
        <v>1140.32961</v>
      </c>
      <c r="F139" s="203"/>
      <c r="G139" s="202"/>
    </row>
    <row r="140" spans="1:7" s="150" customFormat="1" ht="12.75" customHeight="1" x14ac:dyDescent="0.2">
      <c r="A140" s="195" t="s">
        <v>1247</v>
      </c>
      <c r="B140" s="195" t="s">
        <v>1246</v>
      </c>
      <c r="C140" s="194" t="s">
        <v>1245</v>
      </c>
      <c r="D140" s="193">
        <v>229.88158999999999</v>
      </c>
      <c r="E140" s="193">
        <v>204.28058999999999</v>
      </c>
      <c r="F140" s="203"/>
      <c r="G140" s="202"/>
    </row>
    <row r="141" spans="1:7" x14ac:dyDescent="0.2">
      <c r="A141" s="150"/>
      <c r="B141" s="150"/>
      <c r="C141" s="148"/>
      <c r="D141" s="192"/>
      <c r="E141" s="192"/>
      <c r="F141" s="192"/>
      <c r="G141" s="192"/>
    </row>
    <row r="142" spans="1:7" x14ac:dyDescent="0.2">
      <c r="A142" s="150"/>
      <c r="B142" s="150"/>
      <c r="C142" s="148"/>
      <c r="D142" s="192"/>
      <c r="E142" s="192"/>
      <c r="F142" s="192"/>
      <c r="G142" s="192"/>
    </row>
    <row r="143" spans="1:7" x14ac:dyDescent="0.2">
      <c r="A143" s="150"/>
      <c r="B143" s="150"/>
      <c r="C143" s="148"/>
      <c r="D143" s="192"/>
      <c r="E143" s="192"/>
      <c r="F143" s="192"/>
      <c r="G143" s="192"/>
    </row>
    <row r="144" spans="1:7" x14ac:dyDescent="0.2">
      <c r="A144" s="150"/>
      <c r="B144" s="150"/>
      <c r="C144" s="148"/>
      <c r="D144" s="192"/>
      <c r="E144" s="192"/>
      <c r="F144" s="192"/>
      <c r="G144" s="192"/>
    </row>
    <row r="145" spans="1:7" x14ac:dyDescent="0.2">
      <c r="A145" s="150"/>
      <c r="B145" s="150"/>
      <c r="C145" s="148"/>
      <c r="D145" s="192"/>
      <c r="E145" s="192"/>
      <c r="F145" s="192"/>
      <c r="G145" s="192"/>
    </row>
    <row r="146" spans="1:7" x14ac:dyDescent="0.2">
      <c r="A146" s="150"/>
      <c r="B146" s="150"/>
      <c r="C146" s="148"/>
      <c r="D146" s="192"/>
      <c r="E146" s="192"/>
      <c r="F146" s="192"/>
      <c r="G146" s="192"/>
    </row>
    <row r="147" spans="1:7" x14ac:dyDescent="0.2">
      <c r="A147" s="150"/>
      <c r="B147" s="150"/>
      <c r="C147" s="148"/>
      <c r="D147" s="192"/>
      <c r="E147" s="192"/>
      <c r="F147" s="192"/>
      <c r="G147" s="192"/>
    </row>
    <row r="148" spans="1:7" x14ac:dyDescent="0.2">
      <c r="A148" s="150"/>
      <c r="B148" s="150"/>
      <c r="C148" s="148"/>
      <c r="D148" s="192"/>
      <c r="E148" s="192"/>
      <c r="F148" s="192"/>
      <c r="G148" s="192"/>
    </row>
    <row r="149" spans="1:7" x14ac:dyDescent="0.2">
      <c r="A149" s="150"/>
      <c r="B149" s="150"/>
      <c r="C149" s="148"/>
      <c r="D149" s="192"/>
      <c r="E149" s="192"/>
      <c r="F149" s="192"/>
      <c r="G149" s="192"/>
    </row>
    <row r="150" spans="1:7" x14ac:dyDescent="0.2">
      <c r="A150" s="150"/>
      <c r="B150" s="150"/>
      <c r="C150" s="148"/>
      <c r="D150" s="192"/>
      <c r="E150" s="192"/>
      <c r="F150" s="192"/>
      <c r="G150" s="192"/>
    </row>
    <row r="151" spans="1:7" x14ac:dyDescent="0.2">
      <c r="A151" s="150"/>
      <c r="B151" s="150"/>
      <c r="C151" s="148"/>
      <c r="D151" s="192"/>
      <c r="E151" s="192"/>
      <c r="F151" s="192"/>
      <c r="G151" s="192"/>
    </row>
    <row r="152" spans="1:7" x14ac:dyDescent="0.2">
      <c r="A152" s="150"/>
      <c r="B152" s="150"/>
      <c r="C152" s="148"/>
      <c r="D152" s="192"/>
      <c r="E152" s="192"/>
      <c r="F152" s="192"/>
      <c r="G152" s="192"/>
    </row>
    <row r="153" spans="1:7" x14ac:dyDescent="0.2">
      <c r="A153" s="191"/>
      <c r="D153" s="192"/>
      <c r="E153" s="192"/>
      <c r="F153" s="192"/>
      <c r="G153" s="192"/>
    </row>
    <row r="154" spans="1:7" x14ac:dyDescent="0.2">
      <c r="A154" s="191"/>
      <c r="D154" s="192"/>
      <c r="E154" s="192"/>
      <c r="F154" s="192"/>
      <c r="G154" s="192"/>
    </row>
    <row r="155" spans="1:7" x14ac:dyDescent="0.2">
      <c r="A155" s="191"/>
      <c r="D155" s="192"/>
      <c r="E155" s="192"/>
      <c r="F155" s="192"/>
      <c r="G155" s="192"/>
    </row>
    <row r="156" spans="1:7" x14ac:dyDescent="0.2">
      <c r="A156" s="191"/>
      <c r="D156" s="192"/>
      <c r="E156" s="192"/>
      <c r="F156" s="192"/>
      <c r="G156" s="192"/>
    </row>
    <row r="157" spans="1:7" x14ac:dyDescent="0.2">
      <c r="A157" s="191"/>
      <c r="D157" s="192"/>
      <c r="E157" s="192"/>
      <c r="F157" s="192"/>
      <c r="G157" s="192"/>
    </row>
    <row r="158" spans="1:7" x14ac:dyDescent="0.2">
      <c r="A158" s="191"/>
      <c r="D158" s="192"/>
      <c r="E158" s="192"/>
      <c r="F158" s="192"/>
      <c r="G158" s="192"/>
    </row>
    <row r="159" spans="1:7" x14ac:dyDescent="0.2">
      <c r="A159" s="191"/>
      <c r="D159" s="192"/>
      <c r="E159" s="192"/>
      <c r="F159" s="192"/>
      <c r="G159" s="192"/>
    </row>
    <row r="160" spans="1:7" x14ac:dyDescent="0.2">
      <c r="A160" s="191"/>
      <c r="D160" s="192"/>
      <c r="E160" s="192"/>
      <c r="F160" s="192"/>
      <c r="G160" s="192"/>
    </row>
    <row r="161" spans="1:7" x14ac:dyDescent="0.2">
      <c r="A161" s="191"/>
      <c r="D161" s="192"/>
      <c r="E161" s="192"/>
      <c r="F161" s="192"/>
      <c r="G161" s="192"/>
    </row>
    <row r="162" spans="1:7" x14ac:dyDescent="0.2">
      <c r="A162" s="191"/>
      <c r="D162" s="192"/>
      <c r="E162" s="192"/>
      <c r="F162" s="192"/>
      <c r="G162" s="192"/>
    </row>
    <row r="163" spans="1:7" x14ac:dyDescent="0.2">
      <c r="A163" s="191"/>
      <c r="D163" s="192"/>
      <c r="E163" s="192"/>
      <c r="F163" s="192"/>
      <c r="G163" s="192"/>
    </row>
    <row r="164" spans="1:7" x14ac:dyDescent="0.2">
      <c r="A164" s="191"/>
      <c r="D164" s="192"/>
      <c r="E164" s="192"/>
      <c r="F164" s="192"/>
      <c r="G164" s="192"/>
    </row>
    <row r="165" spans="1:7" x14ac:dyDescent="0.2">
      <c r="A165" s="191"/>
      <c r="D165" s="192"/>
      <c r="E165" s="192"/>
      <c r="F165" s="192"/>
      <c r="G165" s="192"/>
    </row>
    <row r="166" spans="1:7" x14ac:dyDescent="0.2">
      <c r="A166" s="191"/>
      <c r="D166" s="192"/>
      <c r="E166" s="192"/>
      <c r="F166" s="192"/>
      <c r="G166" s="192"/>
    </row>
    <row r="167" spans="1:7" x14ac:dyDescent="0.2">
      <c r="A167" s="191"/>
      <c r="D167" s="192"/>
      <c r="E167" s="192"/>
      <c r="F167" s="192"/>
      <c r="G167" s="192"/>
    </row>
    <row r="168" spans="1:7" x14ac:dyDescent="0.2">
      <c r="A168" s="191"/>
      <c r="D168" s="192"/>
      <c r="E168" s="192"/>
      <c r="F168" s="192"/>
      <c r="G168" s="192"/>
    </row>
    <row r="169" spans="1:7" x14ac:dyDescent="0.2">
      <c r="A169" s="191"/>
      <c r="D169" s="192"/>
      <c r="E169" s="192"/>
      <c r="F169" s="192"/>
      <c r="G169" s="192"/>
    </row>
    <row r="170" spans="1:7" x14ac:dyDescent="0.2">
      <c r="A170" s="191"/>
      <c r="D170" s="192"/>
      <c r="E170" s="192"/>
      <c r="F170" s="192"/>
      <c r="G170" s="192"/>
    </row>
    <row r="171" spans="1:7" x14ac:dyDescent="0.2">
      <c r="A171" s="191"/>
      <c r="D171" s="192"/>
      <c r="E171" s="192"/>
      <c r="F171" s="192"/>
      <c r="G171" s="192"/>
    </row>
    <row r="172" spans="1:7" x14ac:dyDescent="0.2">
      <c r="A172" s="191"/>
      <c r="D172" s="192"/>
      <c r="E172" s="192"/>
      <c r="F172" s="192"/>
      <c r="G172" s="192"/>
    </row>
    <row r="173" spans="1:7" x14ac:dyDescent="0.2">
      <c r="A173" s="191"/>
      <c r="D173" s="192"/>
      <c r="E173" s="192"/>
      <c r="F173" s="192"/>
      <c r="G173" s="192"/>
    </row>
    <row r="174" spans="1:7" x14ac:dyDescent="0.2">
      <c r="A174" s="191"/>
      <c r="D174" s="192"/>
      <c r="E174" s="192"/>
      <c r="F174" s="192"/>
      <c r="G174" s="192"/>
    </row>
    <row r="175" spans="1:7" x14ac:dyDescent="0.2">
      <c r="A175" s="191"/>
      <c r="D175" s="192"/>
      <c r="E175" s="192"/>
      <c r="F175" s="192"/>
      <c r="G175" s="192"/>
    </row>
    <row r="176" spans="1:7" x14ac:dyDescent="0.2">
      <c r="A176" s="191"/>
      <c r="D176" s="192"/>
      <c r="E176" s="192"/>
      <c r="F176" s="192"/>
      <c r="G176" s="192"/>
    </row>
    <row r="177" spans="1:7" x14ac:dyDescent="0.2">
      <c r="A177" s="191"/>
      <c r="D177" s="192"/>
      <c r="E177" s="192"/>
      <c r="F177" s="192"/>
      <c r="G177" s="192"/>
    </row>
    <row r="178" spans="1:7" x14ac:dyDescent="0.2">
      <c r="A178" s="191"/>
      <c r="D178" s="192"/>
      <c r="E178" s="192"/>
      <c r="F178" s="192"/>
      <c r="G178" s="192"/>
    </row>
    <row r="179" spans="1:7" x14ac:dyDescent="0.2">
      <c r="A179" s="191"/>
      <c r="D179" s="192"/>
      <c r="E179" s="192"/>
      <c r="F179" s="192"/>
      <c r="G179" s="192"/>
    </row>
    <row r="180" spans="1:7" x14ac:dyDescent="0.2">
      <c r="A180" s="191"/>
      <c r="D180" s="192"/>
      <c r="E180" s="192"/>
      <c r="F180" s="192"/>
      <c r="G180" s="192"/>
    </row>
    <row r="181" spans="1:7" x14ac:dyDescent="0.2">
      <c r="A181" s="191"/>
      <c r="D181" s="192"/>
      <c r="E181" s="192"/>
      <c r="F181" s="192"/>
      <c r="G181" s="192"/>
    </row>
    <row r="182" spans="1:7" x14ac:dyDescent="0.2">
      <c r="A182" s="191"/>
      <c r="D182" s="192"/>
      <c r="E182" s="192"/>
      <c r="F182" s="192"/>
      <c r="G182" s="192"/>
    </row>
    <row r="183" spans="1:7" x14ac:dyDescent="0.2">
      <c r="A183" s="191"/>
      <c r="D183" s="192"/>
      <c r="E183" s="192"/>
      <c r="F183" s="192"/>
      <c r="G183" s="192"/>
    </row>
    <row r="184" spans="1:7" x14ac:dyDescent="0.2">
      <c r="A184" s="191"/>
      <c r="D184" s="192"/>
      <c r="E184" s="192"/>
      <c r="F184" s="192"/>
      <c r="G184" s="192"/>
    </row>
    <row r="185" spans="1:7" x14ac:dyDescent="0.2">
      <c r="A185" s="191"/>
      <c r="D185" s="192"/>
      <c r="E185" s="192"/>
      <c r="F185" s="192"/>
      <c r="G185" s="192"/>
    </row>
    <row r="186" spans="1:7" x14ac:dyDescent="0.2">
      <c r="A186" s="191"/>
      <c r="D186" s="192"/>
      <c r="E186" s="192"/>
      <c r="F186" s="192"/>
      <c r="G186" s="192"/>
    </row>
    <row r="187" spans="1:7" x14ac:dyDescent="0.2">
      <c r="A187" s="191"/>
      <c r="D187" s="192"/>
      <c r="E187" s="192"/>
      <c r="F187" s="192"/>
      <c r="G187" s="192"/>
    </row>
    <row r="188" spans="1:7" x14ac:dyDescent="0.2">
      <c r="A188" s="191"/>
      <c r="D188" s="192"/>
      <c r="E188" s="192"/>
      <c r="F188" s="192"/>
      <c r="G188" s="192"/>
    </row>
    <row r="189" spans="1:7" x14ac:dyDescent="0.2">
      <c r="A189" s="191"/>
      <c r="D189" s="192"/>
      <c r="E189" s="192"/>
      <c r="F189" s="192"/>
      <c r="G189" s="192"/>
    </row>
    <row r="190" spans="1:7" x14ac:dyDescent="0.2">
      <c r="A190" s="191"/>
      <c r="D190" s="192"/>
      <c r="E190" s="192"/>
      <c r="F190" s="192"/>
      <c r="G190" s="192"/>
    </row>
    <row r="191" spans="1:7" x14ac:dyDescent="0.2">
      <c r="A191" s="191"/>
      <c r="D191" s="192"/>
      <c r="E191" s="192"/>
      <c r="F191" s="192"/>
      <c r="G191" s="192"/>
    </row>
    <row r="192" spans="1:7" x14ac:dyDescent="0.2">
      <c r="A192" s="191"/>
      <c r="D192" s="192"/>
      <c r="E192" s="192"/>
      <c r="F192" s="192"/>
      <c r="G192" s="192"/>
    </row>
    <row r="193" spans="1:7" x14ac:dyDescent="0.2">
      <c r="A193" s="191"/>
      <c r="D193" s="192"/>
      <c r="E193" s="192"/>
      <c r="F193" s="192"/>
      <c r="G193" s="192"/>
    </row>
    <row r="194" spans="1:7" x14ac:dyDescent="0.2">
      <c r="A194" s="191"/>
      <c r="D194" s="192"/>
      <c r="E194" s="192"/>
      <c r="F194" s="192"/>
      <c r="G194" s="192"/>
    </row>
    <row r="195" spans="1:7" x14ac:dyDescent="0.2">
      <c r="A195" s="191"/>
      <c r="D195" s="192"/>
      <c r="E195" s="192"/>
      <c r="F195" s="192"/>
      <c r="G195" s="192"/>
    </row>
    <row r="196" spans="1:7" x14ac:dyDescent="0.2">
      <c r="A196" s="191"/>
      <c r="D196" s="192"/>
      <c r="E196" s="192"/>
      <c r="F196" s="192"/>
      <c r="G196" s="192"/>
    </row>
    <row r="197" spans="1:7" x14ac:dyDescent="0.2">
      <c r="A197" s="191"/>
      <c r="D197" s="192"/>
      <c r="E197" s="192"/>
      <c r="F197" s="192"/>
      <c r="G197" s="192"/>
    </row>
    <row r="198" spans="1:7" x14ac:dyDescent="0.2">
      <c r="A198" s="191"/>
      <c r="D198" s="192"/>
      <c r="E198" s="192"/>
      <c r="F198" s="192"/>
      <c r="G198" s="192"/>
    </row>
    <row r="199" spans="1:7" x14ac:dyDescent="0.2">
      <c r="A199" s="191"/>
      <c r="D199" s="192"/>
      <c r="E199" s="192"/>
      <c r="F199" s="192"/>
      <c r="G199" s="192"/>
    </row>
    <row r="200" spans="1:7" x14ac:dyDescent="0.2">
      <c r="A200" s="191"/>
      <c r="D200" s="192"/>
      <c r="E200" s="192"/>
      <c r="F200" s="192"/>
      <c r="G200" s="192"/>
    </row>
    <row r="201" spans="1:7" x14ac:dyDescent="0.2">
      <c r="A201" s="191"/>
      <c r="D201" s="192"/>
      <c r="E201" s="192"/>
      <c r="F201" s="192"/>
      <c r="G201" s="192"/>
    </row>
    <row r="202" spans="1:7" x14ac:dyDescent="0.2">
      <c r="A202" s="191"/>
      <c r="D202" s="192"/>
      <c r="E202" s="192"/>
      <c r="F202" s="192"/>
      <c r="G202" s="192"/>
    </row>
    <row r="203" spans="1:7" x14ac:dyDescent="0.2">
      <c r="A203" s="191"/>
      <c r="D203" s="192"/>
      <c r="E203" s="192"/>
      <c r="F203" s="192"/>
      <c r="G203" s="192"/>
    </row>
    <row r="204" spans="1:7" x14ac:dyDescent="0.2">
      <c r="A204" s="191"/>
      <c r="D204" s="192"/>
      <c r="E204" s="192"/>
      <c r="F204" s="192"/>
      <c r="G204" s="192"/>
    </row>
    <row r="205" spans="1:7" x14ac:dyDescent="0.2">
      <c r="A205" s="191"/>
      <c r="D205" s="192"/>
      <c r="E205" s="192"/>
      <c r="F205" s="192"/>
      <c r="G205" s="192"/>
    </row>
    <row r="206" spans="1:7" x14ac:dyDescent="0.2">
      <c r="A206" s="191"/>
      <c r="D206" s="192"/>
      <c r="E206" s="192"/>
      <c r="F206" s="192"/>
      <c r="G206" s="192"/>
    </row>
    <row r="207" spans="1:7" x14ac:dyDescent="0.2">
      <c r="A207" s="191"/>
      <c r="D207" s="192"/>
      <c r="E207" s="192"/>
      <c r="F207" s="192"/>
      <c r="G207" s="192"/>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71" fitToHeight="2" orientation="portrait" useFirstPageNumber="1" r:id="rId1"/>
  <headerFooter>
    <oddHeader>&amp;L&amp;"Tahoma,Kurzíva"Závěrečný účet za rok 2017&amp;R&amp;"Tahoma,Kurzíva"Tabulka č. 34</oddHeader>
    <oddFooter>&amp;C&amp;"Tahoma,Obyčejné"&amp;P</oddFooter>
  </headerFooter>
  <rowBreaks count="1" manualBreakCount="1">
    <brk id="74" max="6"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showGridLines="0" zoomScaleNormal="100" zoomScaleSheetLayoutView="100" workbookViewId="0">
      <selection activeCell="I6" sqref="I6"/>
    </sheetView>
  </sheetViews>
  <sheetFormatPr defaultRowHeight="12.75" x14ac:dyDescent="0.2"/>
  <cols>
    <col min="1" max="1" width="6.7109375" style="91" customWidth="1"/>
    <col min="2" max="2" width="58.42578125" style="91" customWidth="1"/>
    <col min="3" max="3" width="8.5703125" style="152" customWidth="1"/>
    <col min="4" max="7" width="15.42578125" style="91" customWidth="1"/>
    <col min="8" max="16384" width="9.140625" style="91"/>
  </cols>
  <sheetData>
    <row r="1" spans="1:7" s="277" customFormat="1" ht="18" customHeight="1" x14ac:dyDescent="0.2">
      <c r="A1" s="1270" t="s">
        <v>4071</v>
      </c>
      <c r="B1" s="1270"/>
      <c r="C1" s="1270"/>
      <c r="D1" s="1270"/>
      <c r="E1" s="1270"/>
      <c r="F1" s="1270"/>
      <c r="G1" s="1270"/>
    </row>
    <row r="2" spans="1:7" s="276" customFormat="1" ht="18" customHeight="1" x14ac:dyDescent="0.2">
      <c r="A2" s="1270" t="s">
        <v>4075</v>
      </c>
      <c r="B2" s="1270"/>
      <c r="C2" s="1270"/>
      <c r="D2" s="1270"/>
      <c r="E2" s="1270"/>
      <c r="F2" s="1270"/>
      <c r="G2" s="1270"/>
    </row>
    <row r="4" spans="1:7" ht="12.75" customHeight="1" x14ac:dyDescent="0.2">
      <c r="A4" s="275"/>
      <c r="B4" s="274"/>
      <c r="C4" s="273"/>
      <c r="D4" s="272">
        <v>1</v>
      </c>
      <c r="E4" s="272">
        <v>2</v>
      </c>
      <c r="F4" s="272">
        <v>3</v>
      </c>
      <c r="G4" s="272">
        <v>4</v>
      </c>
    </row>
    <row r="5" spans="1:7" s="269" customFormat="1" x14ac:dyDescent="0.2">
      <c r="A5" s="1292" t="s">
        <v>1428</v>
      </c>
      <c r="B5" s="1293"/>
      <c r="C5" s="1296" t="s">
        <v>1427</v>
      </c>
      <c r="D5" s="1298" t="s">
        <v>1867</v>
      </c>
      <c r="E5" s="1298"/>
      <c r="F5" s="1298" t="s">
        <v>1866</v>
      </c>
      <c r="G5" s="1298"/>
    </row>
    <row r="6" spans="1:7" s="269" customFormat="1" ht="21" x14ac:dyDescent="0.2">
      <c r="A6" s="1294"/>
      <c r="B6" s="1295"/>
      <c r="C6" s="1297"/>
      <c r="D6" s="271" t="s">
        <v>1865</v>
      </c>
      <c r="E6" s="271" t="s">
        <v>1864</v>
      </c>
      <c r="F6" s="270" t="s">
        <v>1865</v>
      </c>
      <c r="G6" s="270" t="s">
        <v>1864</v>
      </c>
    </row>
    <row r="7" spans="1:7" s="269" customFormat="1" x14ac:dyDescent="0.2">
      <c r="A7" s="237" t="s">
        <v>1680</v>
      </c>
      <c r="B7" s="237" t="s">
        <v>1863</v>
      </c>
      <c r="C7" s="236" t="s">
        <v>94</v>
      </c>
      <c r="D7" s="278">
        <v>948831.02609000006</v>
      </c>
      <c r="E7" s="278">
        <v>86302.449699999997</v>
      </c>
      <c r="F7" s="278">
        <v>964045.16601000004</v>
      </c>
      <c r="G7" s="278">
        <v>119529.61093000001</v>
      </c>
    </row>
    <row r="8" spans="1:7" x14ac:dyDescent="0.2">
      <c r="A8" s="208" t="s">
        <v>1678</v>
      </c>
      <c r="B8" s="208" t="s">
        <v>1862</v>
      </c>
      <c r="C8" s="247" t="s">
        <v>94</v>
      </c>
      <c r="D8" s="278">
        <v>946670.08879999991</v>
      </c>
      <c r="E8" s="278">
        <v>82490.41840000001</v>
      </c>
      <c r="F8" s="278">
        <v>962507.16177999997</v>
      </c>
      <c r="G8" s="278">
        <v>114667.65193000001</v>
      </c>
    </row>
    <row r="9" spans="1:7" x14ac:dyDescent="0.2">
      <c r="A9" s="225" t="s">
        <v>1676</v>
      </c>
      <c r="B9" s="225" t="s">
        <v>1861</v>
      </c>
      <c r="C9" s="246" t="s">
        <v>1860</v>
      </c>
      <c r="D9" s="235">
        <v>117544.54529000001</v>
      </c>
      <c r="E9" s="235">
        <v>29101.336460000002</v>
      </c>
      <c r="F9" s="235">
        <v>114549.55153</v>
      </c>
      <c r="G9" s="235">
        <v>39356.015570000003</v>
      </c>
    </row>
    <row r="10" spans="1:7" x14ac:dyDescent="0.2">
      <c r="A10" s="199" t="s">
        <v>1673</v>
      </c>
      <c r="B10" s="199" t="s">
        <v>1859</v>
      </c>
      <c r="C10" s="201" t="s">
        <v>1858</v>
      </c>
      <c r="D10" s="235">
        <v>8078.1658499999994</v>
      </c>
      <c r="E10" s="235">
        <v>1318.1625800000002</v>
      </c>
      <c r="F10" s="235">
        <v>8355.3247800000008</v>
      </c>
      <c r="G10" s="235">
        <v>1853.1644099999999</v>
      </c>
    </row>
    <row r="11" spans="1:7" x14ac:dyDescent="0.2">
      <c r="A11" s="199" t="s">
        <v>1670</v>
      </c>
      <c r="B11" s="199" t="s">
        <v>1857</v>
      </c>
      <c r="C11" s="201" t="s">
        <v>1856</v>
      </c>
      <c r="D11" s="235"/>
      <c r="E11" s="235"/>
      <c r="F11" s="235"/>
      <c r="G11" s="235"/>
    </row>
    <row r="12" spans="1:7" x14ac:dyDescent="0.2">
      <c r="A12" s="199" t="s">
        <v>1668</v>
      </c>
      <c r="B12" s="199" t="s">
        <v>1855</v>
      </c>
      <c r="C12" s="201" t="s">
        <v>1854</v>
      </c>
      <c r="D12" s="235"/>
      <c r="E12" s="235"/>
      <c r="F12" s="235"/>
      <c r="G12" s="235">
        <v>2.5756000000000001</v>
      </c>
    </row>
    <row r="13" spans="1:7" x14ac:dyDescent="0.2">
      <c r="A13" s="199" t="s">
        <v>1665</v>
      </c>
      <c r="B13" s="199" t="s">
        <v>1853</v>
      </c>
      <c r="C13" s="201" t="s">
        <v>1852</v>
      </c>
      <c r="D13" s="235">
        <v>-4423.9325599999993</v>
      </c>
      <c r="E13" s="235"/>
      <c r="F13" s="235">
        <v>-7858.0130799999997</v>
      </c>
      <c r="G13" s="235"/>
    </row>
    <row r="14" spans="1:7" x14ac:dyDescent="0.2">
      <c r="A14" s="199" t="s">
        <v>1662</v>
      </c>
      <c r="B14" s="199" t="s">
        <v>1851</v>
      </c>
      <c r="C14" s="201" t="s">
        <v>1850</v>
      </c>
      <c r="D14" s="235">
        <v>-4859.0669800000005</v>
      </c>
      <c r="E14" s="235"/>
      <c r="F14" s="235">
        <v>-3343.1813700000002</v>
      </c>
      <c r="G14" s="235"/>
    </row>
    <row r="15" spans="1:7" x14ac:dyDescent="0.2">
      <c r="A15" s="199" t="s">
        <v>1659</v>
      </c>
      <c r="B15" s="199" t="s">
        <v>1849</v>
      </c>
      <c r="C15" s="201" t="s">
        <v>1848</v>
      </c>
      <c r="D15" s="235"/>
      <c r="E15" s="235"/>
      <c r="F15" s="235"/>
      <c r="G15" s="235"/>
    </row>
    <row r="16" spans="1:7" x14ac:dyDescent="0.2">
      <c r="A16" s="199" t="s">
        <v>1656</v>
      </c>
      <c r="B16" s="199" t="s">
        <v>269</v>
      </c>
      <c r="C16" s="201" t="s">
        <v>1847</v>
      </c>
      <c r="D16" s="235">
        <v>389834.71398</v>
      </c>
      <c r="E16" s="235">
        <v>8826.77441</v>
      </c>
      <c r="F16" s="235">
        <v>419810.77664999996</v>
      </c>
      <c r="G16" s="235">
        <v>13803.591480000001</v>
      </c>
    </row>
    <row r="17" spans="1:7" x14ac:dyDescent="0.2">
      <c r="A17" s="199" t="s">
        <v>1653</v>
      </c>
      <c r="B17" s="199" t="s">
        <v>1846</v>
      </c>
      <c r="C17" s="201" t="s">
        <v>1845</v>
      </c>
      <c r="D17" s="235">
        <v>2527.4111699999999</v>
      </c>
      <c r="E17" s="235">
        <v>438.19083000000001</v>
      </c>
      <c r="F17" s="235">
        <v>2592.16437</v>
      </c>
      <c r="G17" s="235">
        <v>609.59262999999999</v>
      </c>
    </row>
    <row r="18" spans="1:7" x14ac:dyDescent="0.2">
      <c r="A18" s="199" t="s">
        <v>1844</v>
      </c>
      <c r="B18" s="199" t="s">
        <v>1843</v>
      </c>
      <c r="C18" s="201" t="s">
        <v>1842</v>
      </c>
      <c r="D18" s="235">
        <v>120.34689999999999</v>
      </c>
      <c r="E18" s="235"/>
      <c r="F18" s="235">
        <v>104.61360000000001</v>
      </c>
      <c r="G18" s="235"/>
    </row>
    <row r="19" spans="1:7" x14ac:dyDescent="0.2">
      <c r="A19" s="199" t="s">
        <v>1841</v>
      </c>
      <c r="B19" s="199" t="s">
        <v>1840</v>
      </c>
      <c r="C19" s="201" t="s">
        <v>1839</v>
      </c>
      <c r="D19" s="235">
        <v>-11626.43312</v>
      </c>
      <c r="E19" s="235"/>
      <c r="F19" s="235">
        <v>-12385.37048</v>
      </c>
      <c r="G19" s="235"/>
    </row>
    <row r="20" spans="1:7" x14ac:dyDescent="0.2">
      <c r="A20" s="199" t="s">
        <v>1838</v>
      </c>
      <c r="B20" s="199" t="s">
        <v>1837</v>
      </c>
      <c r="C20" s="201" t="s">
        <v>1836</v>
      </c>
      <c r="D20" s="235">
        <v>14051.843060000001</v>
      </c>
      <c r="E20" s="235">
        <v>2610.92272</v>
      </c>
      <c r="F20" s="235">
        <v>16005.26094</v>
      </c>
      <c r="G20" s="235">
        <v>4181.8889799999997</v>
      </c>
    </row>
    <row r="21" spans="1:7" x14ac:dyDescent="0.2">
      <c r="A21" s="199" t="s">
        <v>1835</v>
      </c>
      <c r="B21" s="199" t="s">
        <v>1834</v>
      </c>
      <c r="C21" s="201" t="s">
        <v>1833</v>
      </c>
      <c r="D21" s="235">
        <v>150396.52644999998</v>
      </c>
      <c r="E21" s="235">
        <v>24892.760549999999</v>
      </c>
      <c r="F21" s="235">
        <v>137705.63206999999</v>
      </c>
      <c r="G21" s="235">
        <v>31563.08293</v>
      </c>
    </row>
    <row r="22" spans="1:7" x14ac:dyDescent="0.2">
      <c r="A22" s="199" t="s">
        <v>1832</v>
      </c>
      <c r="B22" s="199" t="s">
        <v>1831</v>
      </c>
      <c r="C22" s="201" t="s">
        <v>1830</v>
      </c>
      <c r="D22" s="235">
        <v>50952.015240000001</v>
      </c>
      <c r="E22" s="235">
        <v>8501.8697599999996</v>
      </c>
      <c r="F22" s="235">
        <v>46726.406750000002</v>
      </c>
      <c r="G22" s="235">
        <v>10711.89025</v>
      </c>
    </row>
    <row r="23" spans="1:7" x14ac:dyDescent="0.2">
      <c r="A23" s="199" t="s">
        <v>1829</v>
      </c>
      <c r="B23" s="199" t="s">
        <v>1828</v>
      </c>
      <c r="C23" s="201" t="s">
        <v>1827</v>
      </c>
      <c r="D23" s="235">
        <v>805.09334000000001</v>
      </c>
      <c r="E23" s="235">
        <v>137.68765999999999</v>
      </c>
      <c r="F23" s="235">
        <v>769.20667000000003</v>
      </c>
      <c r="G23" s="235">
        <v>178.77033</v>
      </c>
    </row>
    <row r="24" spans="1:7" x14ac:dyDescent="0.2">
      <c r="A24" s="199" t="s">
        <v>1826</v>
      </c>
      <c r="B24" s="199" t="s">
        <v>1825</v>
      </c>
      <c r="C24" s="201" t="s">
        <v>1824</v>
      </c>
      <c r="D24" s="235">
        <v>6555.9138700000003</v>
      </c>
      <c r="E24" s="235">
        <v>1118.46693</v>
      </c>
      <c r="F24" s="235">
        <v>5530.8502500000004</v>
      </c>
      <c r="G24" s="235">
        <v>1281.70534</v>
      </c>
    </row>
    <row r="25" spans="1:7" x14ac:dyDescent="0.2">
      <c r="A25" s="199" t="s">
        <v>1823</v>
      </c>
      <c r="B25" s="199" t="s">
        <v>1822</v>
      </c>
      <c r="C25" s="201" t="s">
        <v>1821</v>
      </c>
      <c r="D25" s="235"/>
      <c r="E25" s="235"/>
      <c r="F25" s="235"/>
      <c r="G25" s="235"/>
    </row>
    <row r="26" spans="1:7" x14ac:dyDescent="0.2">
      <c r="A26" s="199" t="s">
        <v>1820</v>
      </c>
      <c r="B26" s="199" t="s">
        <v>1819</v>
      </c>
      <c r="C26" s="201" t="s">
        <v>1818</v>
      </c>
      <c r="D26" s="235"/>
      <c r="E26" s="235">
        <v>190.64699999999999</v>
      </c>
      <c r="F26" s="235"/>
      <c r="G26" s="235">
        <v>173.255</v>
      </c>
    </row>
    <row r="27" spans="1:7" x14ac:dyDescent="0.2">
      <c r="A27" s="199" t="s">
        <v>1817</v>
      </c>
      <c r="B27" s="199" t="s">
        <v>1816</v>
      </c>
      <c r="C27" s="201" t="s">
        <v>1815</v>
      </c>
      <c r="D27" s="235"/>
      <c r="E27" s="235"/>
      <c r="F27" s="235"/>
      <c r="G27" s="235"/>
    </row>
    <row r="28" spans="1:7" x14ac:dyDescent="0.2">
      <c r="A28" s="199" t="s">
        <v>1814</v>
      </c>
      <c r="B28" s="199" t="s">
        <v>1813</v>
      </c>
      <c r="C28" s="201" t="s">
        <v>1812</v>
      </c>
      <c r="D28" s="235">
        <v>405.77701000000002</v>
      </c>
      <c r="E28" s="235">
        <v>51.909410000000001</v>
      </c>
      <c r="F28" s="235">
        <v>400.67901000000001</v>
      </c>
      <c r="G28" s="235">
        <v>85.016149999999996</v>
      </c>
    </row>
    <row r="29" spans="1:7" x14ac:dyDescent="0.2">
      <c r="A29" s="199" t="s">
        <v>1811</v>
      </c>
      <c r="B29" s="199" t="s">
        <v>1735</v>
      </c>
      <c r="C29" s="201" t="s">
        <v>1810</v>
      </c>
      <c r="D29" s="235">
        <v>3.5999999999999997E-2</v>
      </c>
      <c r="E29" s="235"/>
      <c r="F29" s="235">
        <v>2.472</v>
      </c>
      <c r="G29" s="235"/>
    </row>
    <row r="30" spans="1:7" x14ac:dyDescent="0.2">
      <c r="A30" s="199" t="s">
        <v>1809</v>
      </c>
      <c r="B30" s="199" t="s">
        <v>1733</v>
      </c>
      <c r="C30" s="201" t="s">
        <v>1808</v>
      </c>
      <c r="D30" s="235">
        <v>32</v>
      </c>
      <c r="E30" s="235"/>
      <c r="F30" s="235">
        <v>7.6609999999999996</v>
      </c>
      <c r="G30" s="235"/>
    </row>
    <row r="31" spans="1:7" x14ac:dyDescent="0.2">
      <c r="A31" s="199" t="s">
        <v>1807</v>
      </c>
      <c r="B31" s="199" t="s">
        <v>1806</v>
      </c>
      <c r="C31" s="201" t="s">
        <v>1805</v>
      </c>
      <c r="D31" s="235"/>
      <c r="E31" s="235"/>
      <c r="F31" s="235"/>
      <c r="G31" s="235"/>
    </row>
    <row r="32" spans="1:7" x14ac:dyDescent="0.2">
      <c r="A32" s="199" t="s">
        <v>1804</v>
      </c>
      <c r="B32" s="199" t="s">
        <v>1803</v>
      </c>
      <c r="C32" s="201" t="s">
        <v>1802</v>
      </c>
      <c r="D32" s="235">
        <v>15.023950000000001</v>
      </c>
      <c r="E32" s="235"/>
      <c r="F32" s="235">
        <v>43.41948</v>
      </c>
      <c r="G32" s="235"/>
    </row>
    <row r="33" spans="1:7" x14ac:dyDescent="0.2">
      <c r="A33" s="199" t="s">
        <v>1801</v>
      </c>
      <c r="B33" s="199" t="s">
        <v>1800</v>
      </c>
      <c r="C33" s="201" t="s">
        <v>1799</v>
      </c>
      <c r="D33" s="235">
        <v>4141.7556699999996</v>
      </c>
      <c r="E33" s="235"/>
      <c r="F33" s="235">
        <v>0.96760000000000002</v>
      </c>
      <c r="G33" s="235"/>
    </row>
    <row r="34" spans="1:7" x14ac:dyDescent="0.2">
      <c r="A34" s="199" t="s">
        <v>1798</v>
      </c>
      <c r="B34" s="199" t="s">
        <v>1797</v>
      </c>
      <c r="C34" s="201" t="s">
        <v>1796</v>
      </c>
      <c r="D34" s="235">
        <v>900.56954000000007</v>
      </c>
      <c r="E34" s="235"/>
      <c r="F34" s="235">
        <v>672.86698999999999</v>
      </c>
      <c r="G34" s="235"/>
    </row>
    <row r="35" spans="1:7" x14ac:dyDescent="0.2">
      <c r="A35" s="199" t="s">
        <v>1795</v>
      </c>
      <c r="B35" s="199" t="s">
        <v>1794</v>
      </c>
      <c r="C35" s="201" t="s">
        <v>1793</v>
      </c>
      <c r="D35" s="235">
        <v>218391.75016999998</v>
      </c>
      <c r="E35" s="235">
        <v>5026.5327300000008</v>
      </c>
      <c r="F35" s="235">
        <v>230557.11841</v>
      </c>
      <c r="G35" s="235">
        <v>10424.677589999999</v>
      </c>
    </row>
    <row r="36" spans="1:7" x14ac:dyDescent="0.2">
      <c r="A36" s="199" t="s">
        <v>1792</v>
      </c>
      <c r="B36" s="199" t="s">
        <v>1791</v>
      </c>
      <c r="C36" s="201" t="s">
        <v>1790</v>
      </c>
      <c r="D36" s="235"/>
      <c r="E36" s="235"/>
      <c r="F36" s="235"/>
      <c r="G36" s="235"/>
    </row>
    <row r="37" spans="1:7" x14ac:dyDescent="0.2">
      <c r="A37" s="199" t="s">
        <v>1789</v>
      </c>
      <c r="B37" s="199" t="s">
        <v>1788</v>
      </c>
      <c r="C37" s="201" t="s">
        <v>1787</v>
      </c>
      <c r="D37" s="235"/>
      <c r="E37" s="235"/>
      <c r="F37" s="235"/>
      <c r="G37" s="235"/>
    </row>
    <row r="38" spans="1:7" x14ac:dyDescent="0.2">
      <c r="A38" s="199" t="s">
        <v>1786</v>
      </c>
      <c r="B38" s="199" t="s">
        <v>1785</v>
      </c>
      <c r="C38" s="201" t="s">
        <v>1784</v>
      </c>
      <c r="D38" s="235"/>
      <c r="E38" s="235"/>
      <c r="F38" s="235"/>
      <c r="G38" s="235"/>
    </row>
    <row r="39" spans="1:7" x14ac:dyDescent="0.2">
      <c r="A39" s="199" t="s">
        <v>1783</v>
      </c>
      <c r="B39" s="199" t="s">
        <v>1782</v>
      </c>
      <c r="C39" s="201" t="s">
        <v>1781</v>
      </c>
      <c r="D39" s="235"/>
      <c r="E39" s="235"/>
      <c r="F39" s="235"/>
      <c r="G39" s="235"/>
    </row>
    <row r="40" spans="1:7" x14ac:dyDescent="0.2">
      <c r="A40" s="199" t="s">
        <v>1780</v>
      </c>
      <c r="B40" s="199" t="s">
        <v>1779</v>
      </c>
      <c r="C40" s="201" t="s">
        <v>1778</v>
      </c>
      <c r="D40" s="235"/>
      <c r="E40" s="235"/>
      <c r="F40" s="235"/>
      <c r="G40" s="235"/>
    </row>
    <row r="41" spans="1:7" x14ac:dyDescent="0.2">
      <c r="A41" s="199" t="s">
        <v>1777</v>
      </c>
      <c r="B41" s="199" t="s">
        <v>1776</v>
      </c>
      <c r="C41" s="201" t="s">
        <v>1775</v>
      </c>
      <c r="D41" s="235"/>
      <c r="E41" s="235"/>
      <c r="F41" s="235"/>
      <c r="G41" s="235"/>
    </row>
    <row r="42" spans="1:7" x14ac:dyDescent="0.2">
      <c r="A42" s="199" t="s">
        <v>1774</v>
      </c>
      <c r="B42" s="199" t="s">
        <v>1773</v>
      </c>
      <c r="C42" s="201" t="s">
        <v>1772</v>
      </c>
      <c r="D42" s="235">
        <v>2092.28341</v>
      </c>
      <c r="E42" s="235">
        <v>275.15733</v>
      </c>
      <c r="F42" s="235">
        <v>2241.8006099999998</v>
      </c>
      <c r="G42" s="235">
        <v>442.42566999999997</v>
      </c>
    </row>
    <row r="43" spans="1:7" x14ac:dyDescent="0.2">
      <c r="A43" s="199" t="s">
        <v>1771</v>
      </c>
      <c r="B43" s="199" t="s">
        <v>1770</v>
      </c>
      <c r="C43" s="201" t="s">
        <v>1769</v>
      </c>
      <c r="D43" s="235">
        <v>733.75056000000006</v>
      </c>
      <c r="E43" s="235"/>
      <c r="F43" s="235">
        <v>16.954000000000001</v>
      </c>
      <c r="G43" s="235"/>
    </row>
    <row r="44" spans="1:7" x14ac:dyDescent="0.2">
      <c r="A44" s="208" t="s">
        <v>1650</v>
      </c>
      <c r="B44" s="208" t="s">
        <v>1768</v>
      </c>
      <c r="C44" s="247" t="s">
        <v>94</v>
      </c>
      <c r="D44" s="278">
        <v>0</v>
      </c>
      <c r="E44" s="278">
        <v>2.9999999999999997E-4</v>
      </c>
      <c r="F44" s="278">
        <v>0</v>
      </c>
      <c r="G44" s="278">
        <v>0</v>
      </c>
    </row>
    <row r="45" spans="1:7" x14ac:dyDescent="0.2">
      <c r="A45" s="199" t="s">
        <v>1648</v>
      </c>
      <c r="B45" s="199" t="s">
        <v>1767</v>
      </c>
      <c r="C45" s="201" t="s">
        <v>1766</v>
      </c>
      <c r="D45" s="235"/>
      <c r="E45" s="235"/>
      <c r="F45" s="235"/>
      <c r="G45" s="235"/>
    </row>
    <row r="46" spans="1:7" x14ac:dyDescent="0.2">
      <c r="A46" s="199" t="s">
        <v>1646</v>
      </c>
      <c r="B46" s="199" t="s">
        <v>1707</v>
      </c>
      <c r="C46" s="201" t="s">
        <v>1765</v>
      </c>
      <c r="D46" s="235"/>
      <c r="E46" s="235"/>
      <c r="F46" s="235"/>
      <c r="G46" s="235"/>
    </row>
    <row r="47" spans="1:7" x14ac:dyDescent="0.2">
      <c r="A47" s="199" t="s">
        <v>1643</v>
      </c>
      <c r="B47" s="199" t="s">
        <v>1764</v>
      </c>
      <c r="C47" s="201" t="s">
        <v>1763</v>
      </c>
      <c r="D47" s="235"/>
      <c r="E47" s="235"/>
      <c r="F47" s="235"/>
      <c r="G47" s="235"/>
    </row>
    <row r="48" spans="1:7" x14ac:dyDescent="0.2">
      <c r="A48" s="199" t="s">
        <v>1640</v>
      </c>
      <c r="B48" s="199" t="s">
        <v>1762</v>
      </c>
      <c r="C48" s="201" t="s">
        <v>1761</v>
      </c>
      <c r="D48" s="235"/>
      <c r="E48" s="235"/>
      <c r="F48" s="235"/>
      <c r="G48" s="235"/>
    </row>
    <row r="49" spans="1:7" x14ac:dyDescent="0.2">
      <c r="A49" s="199" t="s">
        <v>1637</v>
      </c>
      <c r="B49" s="199" t="s">
        <v>1760</v>
      </c>
      <c r="C49" s="201" t="s">
        <v>1759</v>
      </c>
      <c r="D49" s="235"/>
      <c r="E49" s="235"/>
      <c r="F49" s="235"/>
      <c r="G49" s="235"/>
    </row>
    <row r="50" spans="1:7" x14ac:dyDescent="0.2">
      <c r="A50" s="208" t="s">
        <v>1619</v>
      </c>
      <c r="B50" s="208" t="s">
        <v>1758</v>
      </c>
      <c r="C50" s="247" t="s">
        <v>94</v>
      </c>
      <c r="D50" s="278">
        <v>0</v>
      </c>
      <c r="E50" s="278">
        <v>0</v>
      </c>
      <c r="F50" s="278">
        <v>0</v>
      </c>
      <c r="G50" s="278">
        <v>0</v>
      </c>
    </row>
    <row r="51" spans="1:7" x14ac:dyDescent="0.2">
      <c r="A51" s="199" t="s">
        <v>1617</v>
      </c>
      <c r="B51" s="199" t="s">
        <v>1757</v>
      </c>
      <c r="C51" s="201" t="s">
        <v>1756</v>
      </c>
      <c r="D51" s="235"/>
      <c r="E51" s="235"/>
      <c r="F51" s="235"/>
      <c r="G51" s="235"/>
    </row>
    <row r="52" spans="1:7" x14ac:dyDescent="0.2">
      <c r="A52" s="199" t="s">
        <v>1614</v>
      </c>
      <c r="B52" s="199" t="s">
        <v>1755</v>
      </c>
      <c r="C52" s="201" t="s">
        <v>1754</v>
      </c>
      <c r="D52" s="235"/>
      <c r="E52" s="235"/>
      <c r="F52" s="235"/>
      <c r="G52" s="235"/>
    </row>
    <row r="53" spans="1:7" x14ac:dyDescent="0.2">
      <c r="A53" s="208" t="s">
        <v>1753</v>
      </c>
      <c r="B53" s="208" t="s">
        <v>1293</v>
      </c>
      <c r="C53" s="247" t="s">
        <v>94</v>
      </c>
      <c r="D53" s="278">
        <v>2160.9372899999998</v>
      </c>
      <c r="E53" s="278">
        <v>3812.0309999999999</v>
      </c>
      <c r="F53" s="278">
        <v>1538.00423</v>
      </c>
      <c r="G53" s="278">
        <v>4861.9589999999998</v>
      </c>
    </row>
    <row r="54" spans="1:7" x14ac:dyDescent="0.2">
      <c r="A54" s="199" t="s">
        <v>1752</v>
      </c>
      <c r="B54" s="199" t="s">
        <v>1293</v>
      </c>
      <c r="C54" s="201" t="s">
        <v>1751</v>
      </c>
      <c r="D54" s="235">
        <v>2160.9372899999998</v>
      </c>
      <c r="E54" s="235">
        <v>3812.0309999999999</v>
      </c>
      <c r="F54" s="235">
        <v>1538.00423</v>
      </c>
      <c r="G54" s="235">
        <v>4861.9589999999998</v>
      </c>
    </row>
    <row r="55" spans="1:7" x14ac:dyDescent="0.2">
      <c r="A55" s="199" t="s">
        <v>1750</v>
      </c>
      <c r="B55" s="199" t="s">
        <v>1749</v>
      </c>
      <c r="C55" s="201" t="s">
        <v>1748</v>
      </c>
      <c r="D55" s="235"/>
      <c r="E55" s="235"/>
      <c r="F55" s="235"/>
      <c r="G55" s="235"/>
    </row>
    <row r="56" spans="1:7" x14ac:dyDescent="0.2">
      <c r="A56" s="208" t="s">
        <v>1573</v>
      </c>
      <c r="B56" s="208" t="s">
        <v>1747</v>
      </c>
      <c r="C56" s="247" t="s">
        <v>94</v>
      </c>
      <c r="D56" s="278">
        <v>945785.34603000002</v>
      </c>
      <c r="E56" s="278">
        <v>104890.58167</v>
      </c>
      <c r="F56" s="278">
        <v>954164.47779999999</v>
      </c>
      <c r="G56" s="278">
        <v>132649.77175000001</v>
      </c>
    </row>
    <row r="57" spans="1:7" x14ac:dyDescent="0.2">
      <c r="A57" s="208" t="s">
        <v>1571</v>
      </c>
      <c r="B57" s="208" t="s">
        <v>1746</v>
      </c>
      <c r="C57" s="247" t="s">
        <v>94</v>
      </c>
      <c r="D57" s="278">
        <v>43281.123979999997</v>
      </c>
      <c r="E57" s="278">
        <v>104890.58167</v>
      </c>
      <c r="F57" s="278">
        <v>41480.960030000002</v>
      </c>
      <c r="G57" s="278">
        <v>132649.77175000001</v>
      </c>
    </row>
    <row r="58" spans="1:7" x14ac:dyDescent="0.2">
      <c r="A58" s="199" t="s">
        <v>1569</v>
      </c>
      <c r="B58" s="199" t="s">
        <v>1745</v>
      </c>
      <c r="C58" s="201" t="s">
        <v>1744</v>
      </c>
      <c r="D58" s="235"/>
      <c r="E58" s="235"/>
      <c r="F58" s="235"/>
      <c r="G58" s="235"/>
    </row>
    <row r="59" spans="1:7" x14ac:dyDescent="0.2">
      <c r="A59" s="199" t="s">
        <v>1566</v>
      </c>
      <c r="B59" s="199" t="s">
        <v>1743</v>
      </c>
      <c r="C59" s="201" t="s">
        <v>1742</v>
      </c>
      <c r="D59" s="235">
        <v>44.46913</v>
      </c>
      <c r="E59" s="235">
        <v>104890.58167</v>
      </c>
      <c r="F59" s="235">
        <v>36.920410000000004</v>
      </c>
      <c r="G59" s="235">
        <v>132644.55175000001</v>
      </c>
    </row>
    <row r="60" spans="1:7" x14ac:dyDescent="0.2">
      <c r="A60" s="199" t="s">
        <v>1563</v>
      </c>
      <c r="B60" s="199" t="s">
        <v>1741</v>
      </c>
      <c r="C60" s="201" t="s">
        <v>1740</v>
      </c>
      <c r="D60" s="235">
        <v>8834.4950900000003</v>
      </c>
      <c r="E60" s="235"/>
      <c r="F60" s="235">
        <v>5331.27981</v>
      </c>
      <c r="G60" s="235"/>
    </row>
    <row r="61" spans="1:7" x14ac:dyDescent="0.2">
      <c r="A61" s="199" t="s">
        <v>1560</v>
      </c>
      <c r="B61" s="199" t="s">
        <v>1739</v>
      </c>
      <c r="C61" s="201" t="s">
        <v>1738</v>
      </c>
      <c r="D61" s="235"/>
      <c r="E61" s="235"/>
      <c r="F61" s="235"/>
      <c r="G61" s="235">
        <v>5.22</v>
      </c>
    </row>
    <row r="62" spans="1:7" x14ac:dyDescent="0.2">
      <c r="A62" s="199" t="s">
        <v>1548</v>
      </c>
      <c r="B62" s="199" t="s">
        <v>1737</v>
      </c>
      <c r="C62" s="201" t="s">
        <v>1736</v>
      </c>
      <c r="D62" s="235"/>
      <c r="E62" s="235"/>
      <c r="F62" s="235"/>
      <c r="G62" s="235"/>
    </row>
    <row r="63" spans="1:7" x14ac:dyDescent="0.2">
      <c r="A63" s="199" t="s">
        <v>1545</v>
      </c>
      <c r="B63" s="199" t="s">
        <v>1735</v>
      </c>
      <c r="C63" s="201" t="s">
        <v>1734</v>
      </c>
      <c r="D63" s="235">
        <v>314.19238999999999</v>
      </c>
      <c r="E63" s="235"/>
      <c r="F63" s="235">
        <v>304.66406999999998</v>
      </c>
      <c r="G63" s="235"/>
    </row>
    <row r="64" spans="1:7" x14ac:dyDescent="0.2">
      <c r="A64" s="199" t="s">
        <v>1542</v>
      </c>
      <c r="B64" s="199" t="s">
        <v>1733</v>
      </c>
      <c r="C64" s="201" t="s">
        <v>1732</v>
      </c>
      <c r="D64" s="235"/>
      <c r="E64" s="235"/>
      <c r="F64" s="235">
        <v>2.42</v>
      </c>
      <c r="G64" s="235"/>
    </row>
    <row r="65" spans="1:7" x14ac:dyDescent="0.2">
      <c r="A65" s="199" t="s">
        <v>1731</v>
      </c>
      <c r="B65" s="199" t="s">
        <v>1730</v>
      </c>
      <c r="C65" s="201" t="s">
        <v>1729</v>
      </c>
      <c r="D65" s="235"/>
      <c r="E65" s="235"/>
      <c r="F65" s="235"/>
      <c r="G65" s="235"/>
    </row>
    <row r="66" spans="1:7" x14ac:dyDescent="0.2">
      <c r="A66" s="199" t="s">
        <v>1728</v>
      </c>
      <c r="B66" s="199" t="s">
        <v>1727</v>
      </c>
      <c r="C66" s="201" t="s">
        <v>1726</v>
      </c>
      <c r="D66" s="235">
        <v>4207.9486999999999</v>
      </c>
      <c r="E66" s="235"/>
      <c r="F66" s="235">
        <v>4330.8325599999998</v>
      </c>
      <c r="G66" s="235"/>
    </row>
    <row r="67" spans="1:7" x14ac:dyDescent="0.2">
      <c r="A67" s="199" t="s">
        <v>1725</v>
      </c>
      <c r="B67" s="199" t="s">
        <v>1724</v>
      </c>
      <c r="C67" s="201" t="s">
        <v>1723</v>
      </c>
      <c r="D67" s="235"/>
      <c r="E67" s="235"/>
      <c r="F67" s="235"/>
      <c r="G67" s="235"/>
    </row>
    <row r="68" spans="1:7" x14ac:dyDescent="0.2">
      <c r="A68" s="199" t="s">
        <v>1722</v>
      </c>
      <c r="B68" s="199" t="s">
        <v>1721</v>
      </c>
      <c r="C68" s="201" t="s">
        <v>1720</v>
      </c>
      <c r="D68" s="235">
        <v>1036.50729</v>
      </c>
      <c r="E68" s="235"/>
      <c r="F68" s="235">
        <v>681.96861000000001</v>
      </c>
      <c r="G68" s="235"/>
    </row>
    <row r="69" spans="1:7" x14ac:dyDescent="0.2">
      <c r="A69" s="199" t="s">
        <v>1719</v>
      </c>
      <c r="B69" s="199" t="s">
        <v>1718</v>
      </c>
      <c r="C69" s="201" t="s">
        <v>1717</v>
      </c>
      <c r="D69" s="235"/>
      <c r="E69" s="235"/>
      <c r="F69" s="235"/>
      <c r="G69" s="235"/>
    </row>
    <row r="70" spans="1:7" x14ac:dyDescent="0.2">
      <c r="A70" s="199" t="s">
        <v>1716</v>
      </c>
      <c r="B70" s="199" t="s">
        <v>1715</v>
      </c>
      <c r="C70" s="201" t="s">
        <v>1714</v>
      </c>
      <c r="D70" s="235">
        <v>23828.1463</v>
      </c>
      <c r="E70" s="235"/>
      <c r="F70" s="235">
        <v>25143.52045</v>
      </c>
      <c r="G70" s="235"/>
    </row>
    <row r="71" spans="1:7" x14ac:dyDescent="0.2">
      <c r="A71" s="199" t="s">
        <v>1713</v>
      </c>
      <c r="B71" s="199" t="s">
        <v>1712</v>
      </c>
      <c r="C71" s="201" t="s">
        <v>1711</v>
      </c>
      <c r="D71" s="235">
        <v>5015.3650800000005</v>
      </c>
      <c r="E71" s="235"/>
      <c r="F71" s="235">
        <v>5649.35412</v>
      </c>
      <c r="G71" s="235"/>
    </row>
    <row r="72" spans="1:7" x14ac:dyDescent="0.2">
      <c r="A72" s="208" t="s">
        <v>1539</v>
      </c>
      <c r="B72" s="208" t="s">
        <v>1710</v>
      </c>
      <c r="C72" s="247" t="s">
        <v>94</v>
      </c>
      <c r="D72" s="278">
        <v>303.03305</v>
      </c>
      <c r="E72" s="278">
        <v>0</v>
      </c>
      <c r="F72" s="278">
        <v>318.46477000000004</v>
      </c>
      <c r="G72" s="278">
        <v>0</v>
      </c>
    </row>
    <row r="73" spans="1:7" x14ac:dyDescent="0.2">
      <c r="A73" s="199" t="s">
        <v>1537</v>
      </c>
      <c r="B73" s="199" t="s">
        <v>1709</v>
      </c>
      <c r="C73" s="201" t="s">
        <v>1708</v>
      </c>
      <c r="D73" s="235"/>
      <c r="E73" s="235"/>
      <c r="F73" s="235"/>
      <c r="G73" s="235"/>
    </row>
    <row r="74" spans="1:7" x14ac:dyDescent="0.2">
      <c r="A74" s="199" t="s">
        <v>1534</v>
      </c>
      <c r="B74" s="199" t="s">
        <v>1707</v>
      </c>
      <c r="C74" s="201" t="s">
        <v>1706</v>
      </c>
      <c r="D74" s="235">
        <v>302.14870999999999</v>
      </c>
      <c r="E74" s="235"/>
      <c r="F74" s="235">
        <v>316.85899000000001</v>
      </c>
      <c r="G74" s="235"/>
    </row>
    <row r="75" spans="1:7" x14ac:dyDescent="0.2">
      <c r="A75" s="199" t="s">
        <v>1531</v>
      </c>
      <c r="B75" s="199" t="s">
        <v>1705</v>
      </c>
      <c r="C75" s="201" t="s">
        <v>1704</v>
      </c>
      <c r="D75" s="235"/>
      <c r="E75" s="235"/>
      <c r="F75" s="235"/>
      <c r="G75" s="235"/>
    </row>
    <row r="76" spans="1:7" x14ac:dyDescent="0.2">
      <c r="A76" s="199" t="s">
        <v>1528</v>
      </c>
      <c r="B76" s="199" t="s">
        <v>1703</v>
      </c>
      <c r="C76" s="201" t="s">
        <v>1702</v>
      </c>
      <c r="D76" s="235"/>
      <c r="E76" s="235"/>
      <c r="F76" s="235"/>
      <c r="G76" s="235"/>
    </row>
    <row r="77" spans="1:7" x14ac:dyDescent="0.2">
      <c r="A77" s="199" t="s">
        <v>1522</v>
      </c>
      <c r="B77" s="199" t="s">
        <v>1701</v>
      </c>
      <c r="C77" s="201" t="s">
        <v>1700</v>
      </c>
      <c r="D77" s="235">
        <v>0.88434000000000001</v>
      </c>
      <c r="E77" s="235"/>
      <c r="F77" s="235">
        <v>1.60578</v>
      </c>
      <c r="G77" s="235"/>
    </row>
    <row r="78" spans="1:7" x14ac:dyDescent="0.2">
      <c r="A78" s="208" t="s">
        <v>1699</v>
      </c>
      <c r="B78" s="208" t="s">
        <v>1698</v>
      </c>
      <c r="C78" s="247" t="s">
        <v>94</v>
      </c>
      <c r="D78" s="278">
        <v>902201.18900000001</v>
      </c>
      <c r="E78" s="278">
        <v>0</v>
      </c>
      <c r="F78" s="278">
        <v>912365.05299999996</v>
      </c>
      <c r="G78" s="278">
        <v>0</v>
      </c>
    </row>
    <row r="79" spans="1:7" x14ac:dyDescent="0.2">
      <c r="A79" s="199" t="s">
        <v>1697</v>
      </c>
      <c r="B79" s="199" t="s">
        <v>1696</v>
      </c>
      <c r="C79" s="201" t="s">
        <v>1695</v>
      </c>
      <c r="D79" s="235"/>
      <c r="E79" s="235"/>
      <c r="F79" s="235"/>
      <c r="G79" s="235"/>
    </row>
    <row r="80" spans="1:7" x14ac:dyDescent="0.2">
      <c r="A80" s="199" t="s">
        <v>1694</v>
      </c>
      <c r="B80" s="199" t="s">
        <v>1693</v>
      </c>
      <c r="C80" s="201" t="s">
        <v>1692</v>
      </c>
      <c r="D80" s="235">
        <v>902201.18900000001</v>
      </c>
      <c r="E80" s="235"/>
      <c r="F80" s="235">
        <v>912365.05299999996</v>
      </c>
      <c r="G80" s="235"/>
    </row>
    <row r="81" spans="1:7" x14ac:dyDescent="0.2">
      <c r="A81" s="208" t="s">
        <v>1422</v>
      </c>
      <c r="B81" s="208" t="s">
        <v>1691</v>
      </c>
      <c r="C81" s="247" t="s">
        <v>94</v>
      </c>
      <c r="D81" s="960" t="s">
        <v>4073</v>
      </c>
      <c r="E81" s="960" t="s">
        <v>4073</v>
      </c>
      <c r="F81" s="960" t="s">
        <v>4073</v>
      </c>
      <c r="G81" s="960" t="s">
        <v>4073</v>
      </c>
    </row>
    <row r="82" spans="1:7" x14ac:dyDescent="0.2">
      <c r="A82" s="208" t="s">
        <v>1690</v>
      </c>
      <c r="B82" s="208" t="s">
        <v>1689</v>
      </c>
      <c r="C82" s="247" t="s">
        <v>94</v>
      </c>
      <c r="D82" s="278">
        <v>-884.74277000000006</v>
      </c>
      <c r="E82" s="278">
        <v>22400.162969999998</v>
      </c>
      <c r="F82" s="278">
        <v>-8342.6839799999998</v>
      </c>
      <c r="G82" s="278">
        <v>17982.11982</v>
      </c>
    </row>
    <row r="83" spans="1:7" x14ac:dyDescent="0.2">
      <c r="A83" s="208" t="s">
        <v>1688</v>
      </c>
      <c r="B83" s="208" t="s">
        <v>1377</v>
      </c>
      <c r="C83" s="247" t="s">
        <v>94</v>
      </c>
      <c r="D83" s="278">
        <v>-3045.6800600000001</v>
      </c>
      <c r="E83" s="278">
        <v>18588.131969999999</v>
      </c>
      <c r="F83" s="278">
        <v>-9880.6882100000003</v>
      </c>
      <c r="G83" s="278">
        <v>13120.160820000001</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1" firstPageNumber="473" orientation="portrait" useFirstPageNumber="1" r:id="rId1"/>
  <headerFooter>
    <oddHeader>&amp;L&amp;"Tahoma,Kurzíva"Závěrečný účet za rok 2017&amp;R&amp;"Tahoma,Kurzíva"Tabulka č. 35</oddHeader>
    <oddFooter>&amp;C&amp;"Tahoma,Obyčejné"&amp;P</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7"/>
  <sheetViews>
    <sheetView showGridLines="0" zoomScaleNormal="100" zoomScaleSheetLayoutView="100" workbookViewId="0">
      <selection activeCell="I7" sqref="I7"/>
    </sheetView>
  </sheetViews>
  <sheetFormatPr defaultRowHeight="12.75" x14ac:dyDescent="0.2"/>
  <cols>
    <col min="1" max="1" width="7" style="259" customWidth="1"/>
    <col min="2" max="2" width="45.42578125" style="191" customWidth="1"/>
    <col min="3" max="3" width="8.7109375" style="258" customWidth="1"/>
    <col min="4" max="7" width="13.85546875" style="190" customWidth="1"/>
    <col min="8" max="8" width="9.140625" style="191" customWidth="1"/>
    <col min="9" max="16384" width="9.140625" style="191"/>
  </cols>
  <sheetData>
    <row r="1" spans="1:7" s="219" customFormat="1" ht="18" customHeight="1" x14ac:dyDescent="0.2">
      <c r="A1" s="1270" t="s">
        <v>4071</v>
      </c>
      <c r="B1" s="1270"/>
      <c r="C1" s="1270"/>
      <c r="D1" s="1270"/>
      <c r="E1" s="1270"/>
      <c r="F1" s="1270"/>
      <c r="G1" s="1270"/>
    </row>
    <row r="2" spans="1:7" s="219" customFormat="1" ht="18" customHeight="1" x14ac:dyDescent="0.2">
      <c r="A2" s="1205" t="s">
        <v>1869</v>
      </c>
      <c r="B2" s="1205"/>
      <c r="C2" s="1205"/>
      <c r="D2" s="1205"/>
      <c r="E2" s="1205"/>
      <c r="F2" s="1205"/>
      <c r="G2" s="1205"/>
    </row>
    <row r="3" spans="1:7" s="150" customFormat="1" x14ac:dyDescent="0.2">
      <c r="C3" s="148"/>
      <c r="D3" s="192"/>
      <c r="E3" s="192"/>
      <c r="F3" s="192"/>
      <c r="G3" s="192"/>
    </row>
    <row r="4" spans="1:7" x14ac:dyDescent="0.2">
      <c r="A4" s="232"/>
      <c r="B4" s="232"/>
      <c r="C4" s="231"/>
      <c r="D4" s="230">
        <v>1</v>
      </c>
      <c r="E4" s="230">
        <v>2</v>
      </c>
      <c r="F4" s="230">
        <v>3</v>
      </c>
      <c r="G4" s="230">
        <v>4</v>
      </c>
    </row>
    <row r="5" spans="1:7" s="268" customFormat="1" ht="12.75" customHeight="1" x14ac:dyDescent="0.2">
      <c r="A5" s="1271" t="s">
        <v>1428</v>
      </c>
      <c r="B5" s="1272"/>
      <c r="C5" s="1277" t="s">
        <v>1427</v>
      </c>
      <c r="D5" s="1283" t="s">
        <v>1426</v>
      </c>
      <c r="E5" s="1284"/>
      <c r="F5" s="1284"/>
      <c r="G5" s="1285"/>
    </row>
    <row r="6" spans="1:7" s="209" customFormat="1" x14ac:dyDescent="0.2">
      <c r="A6" s="1273"/>
      <c r="B6" s="1274"/>
      <c r="C6" s="1278"/>
      <c r="D6" s="1286" t="s">
        <v>1425</v>
      </c>
      <c r="E6" s="1287"/>
      <c r="F6" s="1288"/>
      <c r="G6" s="1289" t="s">
        <v>1424</v>
      </c>
    </row>
    <row r="7" spans="1:7" s="209" customFormat="1" x14ac:dyDescent="0.2">
      <c r="A7" s="1275"/>
      <c r="B7" s="1276"/>
      <c r="C7" s="1282"/>
      <c r="D7" s="254" t="s">
        <v>1684</v>
      </c>
      <c r="E7" s="254" t="s">
        <v>1683</v>
      </c>
      <c r="F7" s="254" t="s">
        <v>1682</v>
      </c>
      <c r="G7" s="1290"/>
    </row>
    <row r="8" spans="1:7" s="209" customFormat="1" x14ac:dyDescent="0.2">
      <c r="A8" s="237"/>
      <c r="B8" s="237" t="s">
        <v>1681</v>
      </c>
      <c r="C8" s="236" t="s">
        <v>94</v>
      </c>
      <c r="D8" s="206">
        <v>1084143.1909</v>
      </c>
      <c r="E8" s="206">
        <v>277498.30843000003</v>
      </c>
      <c r="F8" s="206">
        <v>806644.88247000007</v>
      </c>
      <c r="G8" s="206">
        <v>812759.47557000001</v>
      </c>
    </row>
    <row r="9" spans="1:7" s="261" customFormat="1" x14ac:dyDescent="0.2">
      <c r="A9" s="237" t="s">
        <v>1680</v>
      </c>
      <c r="B9" s="237" t="s">
        <v>1679</v>
      </c>
      <c r="C9" s="236" t="s">
        <v>94</v>
      </c>
      <c r="D9" s="206">
        <v>1011243.96987</v>
      </c>
      <c r="E9" s="206">
        <v>277498.30843000003</v>
      </c>
      <c r="F9" s="206">
        <v>733745.66144000005</v>
      </c>
      <c r="G9" s="206">
        <v>740107.83795000007</v>
      </c>
    </row>
    <row r="10" spans="1:7" s="261" customFormat="1" x14ac:dyDescent="0.2">
      <c r="A10" s="237" t="s">
        <v>1678</v>
      </c>
      <c r="B10" s="237" t="s">
        <v>1677</v>
      </c>
      <c r="C10" s="236" t="s">
        <v>94</v>
      </c>
      <c r="D10" s="206">
        <v>11700.042390000001</v>
      </c>
      <c r="E10" s="206">
        <v>9474.1022100000009</v>
      </c>
      <c r="F10" s="206">
        <v>2225.9401800000001</v>
      </c>
      <c r="G10" s="206">
        <v>2402.2358599999998</v>
      </c>
    </row>
    <row r="11" spans="1:7" s="150" customFormat="1" x14ac:dyDescent="0.2">
      <c r="A11" s="199" t="s">
        <v>1676</v>
      </c>
      <c r="B11" s="199" t="s">
        <v>1675</v>
      </c>
      <c r="C11" s="201" t="s">
        <v>1674</v>
      </c>
      <c r="D11" s="226">
        <v>0</v>
      </c>
      <c r="E11" s="226">
        <v>0</v>
      </c>
      <c r="F11" s="226">
        <v>0</v>
      </c>
      <c r="G11" s="226">
        <v>0</v>
      </c>
    </row>
    <row r="12" spans="1:7" s="150" customFormat="1" x14ac:dyDescent="0.2">
      <c r="A12" s="199" t="s">
        <v>1673</v>
      </c>
      <c r="B12" s="199" t="s">
        <v>1672</v>
      </c>
      <c r="C12" s="201" t="s">
        <v>1671</v>
      </c>
      <c r="D12" s="197">
        <v>7999.81891</v>
      </c>
      <c r="E12" s="226">
        <v>6143.74809</v>
      </c>
      <c r="F12" s="197">
        <v>1856.0708200000001</v>
      </c>
      <c r="G12" s="226">
        <v>2159.4068199999997</v>
      </c>
    </row>
    <row r="13" spans="1:7" s="150" customFormat="1" x14ac:dyDescent="0.2">
      <c r="A13" s="199" t="s">
        <v>1670</v>
      </c>
      <c r="B13" s="199" t="s">
        <v>232</v>
      </c>
      <c r="C13" s="201" t="s">
        <v>1669</v>
      </c>
      <c r="D13" s="197">
        <v>209.33304000000001</v>
      </c>
      <c r="E13" s="226">
        <v>35.78</v>
      </c>
      <c r="F13" s="197">
        <v>173.55304000000001</v>
      </c>
      <c r="G13" s="226">
        <v>197.76904000000002</v>
      </c>
    </row>
    <row r="14" spans="1:7" s="150" customFormat="1" x14ac:dyDescent="0.2">
      <c r="A14" s="199" t="s">
        <v>1668</v>
      </c>
      <c r="B14" s="199" t="s">
        <v>1667</v>
      </c>
      <c r="C14" s="201" t="s">
        <v>1666</v>
      </c>
      <c r="D14" s="197"/>
      <c r="E14" s="226">
        <v>0</v>
      </c>
      <c r="F14" s="197"/>
      <c r="G14" s="226">
        <v>0</v>
      </c>
    </row>
    <row r="15" spans="1:7" s="150" customFormat="1" x14ac:dyDescent="0.2">
      <c r="A15" s="199" t="s">
        <v>1665</v>
      </c>
      <c r="B15" s="199" t="s">
        <v>1664</v>
      </c>
      <c r="C15" s="201" t="s">
        <v>1663</v>
      </c>
      <c r="D15" s="197">
        <v>3211.8221200000003</v>
      </c>
      <c r="E15" s="226">
        <v>3211.8221200000003</v>
      </c>
      <c r="F15" s="197"/>
      <c r="G15" s="226">
        <v>0</v>
      </c>
    </row>
    <row r="16" spans="1:7" s="150" customFormat="1" x14ac:dyDescent="0.2">
      <c r="A16" s="199" t="s">
        <v>1662</v>
      </c>
      <c r="B16" s="199" t="s">
        <v>1661</v>
      </c>
      <c r="C16" s="201" t="s">
        <v>1660</v>
      </c>
      <c r="D16" s="197">
        <v>118.8</v>
      </c>
      <c r="E16" s="226">
        <v>82.751999999999995</v>
      </c>
      <c r="F16" s="197">
        <v>36.048000000000002</v>
      </c>
      <c r="G16" s="226">
        <v>45.06</v>
      </c>
    </row>
    <row r="17" spans="1:7" s="150" customFormat="1" x14ac:dyDescent="0.2">
      <c r="A17" s="199" t="s">
        <v>1659</v>
      </c>
      <c r="B17" s="199" t="s">
        <v>1658</v>
      </c>
      <c r="C17" s="201" t="s">
        <v>1657</v>
      </c>
      <c r="D17" s="197">
        <v>160.26832000000002</v>
      </c>
      <c r="E17" s="226">
        <v>0</v>
      </c>
      <c r="F17" s="197">
        <v>160.26832000000002</v>
      </c>
      <c r="G17" s="226">
        <v>0</v>
      </c>
    </row>
    <row r="18" spans="1:7" s="150" customFormat="1" x14ac:dyDescent="0.2">
      <c r="A18" s="199" t="s">
        <v>1656</v>
      </c>
      <c r="B18" s="199" t="s">
        <v>1655</v>
      </c>
      <c r="C18" s="201" t="s">
        <v>1654</v>
      </c>
      <c r="D18" s="197"/>
      <c r="E18" s="226">
        <v>0</v>
      </c>
      <c r="F18" s="197"/>
      <c r="G18" s="226">
        <v>0</v>
      </c>
    </row>
    <row r="19" spans="1:7" s="150" customFormat="1" x14ac:dyDescent="0.2">
      <c r="A19" s="200" t="s">
        <v>1653</v>
      </c>
      <c r="B19" s="199" t="s">
        <v>1652</v>
      </c>
      <c r="C19" s="201" t="s">
        <v>1651</v>
      </c>
      <c r="D19" s="197"/>
      <c r="E19" s="226">
        <v>0</v>
      </c>
      <c r="F19" s="197"/>
      <c r="G19" s="226">
        <v>0</v>
      </c>
    </row>
    <row r="20" spans="1:7" s="150" customFormat="1" x14ac:dyDescent="0.2">
      <c r="A20" s="237" t="s">
        <v>1650</v>
      </c>
      <c r="B20" s="237" t="s">
        <v>1649</v>
      </c>
      <c r="C20" s="236" t="s">
        <v>94</v>
      </c>
      <c r="D20" s="206">
        <v>999530.22748</v>
      </c>
      <c r="E20" s="206">
        <v>268024.20621999999</v>
      </c>
      <c r="F20" s="206">
        <v>731506.02125999995</v>
      </c>
      <c r="G20" s="206">
        <v>737704.60209000006</v>
      </c>
    </row>
    <row r="21" spans="1:7" s="261" customFormat="1" x14ac:dyDescent="0.2">
      <c r="A21" s="199" t="s">
        <v>1648</v>
      </c>
      <c r="B21" s="199" t="s">
        <v>180</v>
      </c>
      <c r="C21" s="201" t="s">
        <v>1647</v>
      </c>
      <c r="D21" s="226">
        <v>30648.719570000001</v>
      </c>
      <c r="E21" s="226">
        <v>0</v>
      </c>
      <c r="F21" s="226">
        <v>30648.719570000001</v>
      </c>
      <c r="G21" s="226">
        <v>31391.308570000001</v>
      </c>
    </row>
    <row r="22" spans="1:7" s="150" customFormat="1" x14ac:dyDescent="0.2">
      <c r="A22" s="199" t="s">
        <v>1646</v>
      </c>
      <c r="B22" s="199" t="s">
        <v>1645</v>
      </c>
      <c r="C22" s="201" t="s">
        <v>1644</v>
      </c>
      <c r="D22" s="197">
        <v>1467.925</v>
      </c>
      <c r="E22" s="226">
        <v>0</v>
      </c>
      <c r="F22" s="197">
        <v>1467.925</v>
      </c>
      <c r="G22" s="226">
        <v>1214.4839999999999</v>
      </c>
    </row>
    <row r="23" spans="1:7" s="150" customFormat="1" x14ac:dyDescent="0.2">
      <c r="A23" s="199" t="s">
        <v>1643</v>
      </c>
      <c r="B23" s="199" t="s">
        <v>1642</v>
      </c>
      <c r="C23" s="201" t="s">
        <v>1641</v>
      </c>
      <c r="D23" s="197">
        <v>712865.52676000004</v>
      </c>
      <c r="E23" s="226">
        <v>93837.039959999995</v>
      </c>
      <c r="F23" s="197">
        <v>619028.48679999996</v>
      </c>
      <c r="G23" s="226">
        <v>631997.34665999992</v>
      </c>
    </row>
    <row r="24" spans="1:7" s="150" customFormat="1" ht="21" x14ac:dyDescent="0.2">
      <c r="A24" s="199" t="s">
        <v>1640</v>
      </c>
      <c r="B24" s="199" t="s">
        <v>1639</v>
      </c>
      <c r="C24" s="201" t="s">
        <v>1638</v>
      </c>
      <c r="D24" s="197">
        <v>138726.37998</v>
      </c>
      <c r="E24" s="226">
        <v>96705.201830000005</v>
      </c>
      <c r="F24" s="197">
        <v>42021.17815</v>
      </c>
      <c r="G24" s="226">
        <v>35711.054670000005</v>
      </c>
    </row>
    <row r="25" spans="1:7" s="150" customFormat="1" x14ac:dyDescent="0.2">
      <c r="A25" s="199" t="s">
        <v>1637</v>
      </c>
      <c r="B25" s="199" t="s">
        <v>1636</v>
      </c>
      <c r="C25" s="201" t="s">
        <v>1635</v>
      </c>
      <c r="D25" s="197"/>
      <c r="E25" s="226">
        <v>0</v>
      </c>
      <c r="F25" s="197"/>
      <c r="G25" s="226">
        <v>0</v>
      </c>
    </row>
    <row r="26" spans="1:7" s="150" customFormat="1" x14ac:dyDescent="0.2">
      <c r="A26" s="199" t="s">
        <v>1634</v>
      </c>
      <c r="B26" s="199" t="s">
        <v>1633</v>
      </c>
      <c r="C26" s="201" t="s">
        <v>1632</v>
      </c>
      <c r="D26" s="197">
        <v>77481.964430000007</v>
      </c>
      <c r="E26" s="226">
        <v>77481.964430000007</v>
      </c>
      <c r="F26" s="197"/>
      <c r="G26" s="226">
        <v>0</v>
      </c>
    </row>
    <row r="27" spans="1:7" s="150" customFormat="1" x14ac:dyDescent="0.2">
      <c r="A27" s="199" t="s">
        <v>1631</v>
      </c>
      <c r="B27" s="199" t="s">
        <v>1630</v>
      </c>
      <c r="C27" s="201" t="s">
        <v>1629</v>
      </c>
      <c r="D27" s="197"/>
      <c r="E27" s="226">
        <v>0</v>
      </c>
      <c r="F27" s="197"/>
      <c r="G27" s="226">
        <v>0</v>
      </c>
    </row>
    <row r="28" spans="1:7" s="150" customFormat="1" x14ac:dyDescent="0.2">
      <c r="A28" s="199" t="s">
        <v>1628</v>
      </c>
      <c r="B28" s="199" t="s">
        <v>1627</v>
      </c>
      <c r="C28" s="201" t="s">
        <v>1626</v>
      </c>
      <c r="D28" s="197">
        <v>38339.711739999999</v>
      </c>
      <c r="E28" s="226">
        <v>0</v>
      </c>
      <c r="F28" s="197">
        <v>38339.711739999999</v>
      </c>
      <c r="G28" s="226">
        <v>37390.408189999995</v>
      </c>
    </row>
    <row r="29" spans="1:7" s="150" customFormat="1" x14ac:dyDescent="0.2">
      <c r="A29" s="199" t="s">
        <v>1625</v>
      </c>
      <c r="B29" s="199" t="s">
        <v>1624</v>
      </c>
      <c r="C29" s="201" t="s">
        <v>1623</v>
      </c>
      <c r="D29" s="197"/>
      <c r="E29" s="226">
        <v>0</v>
      </c>
      <c r="F29" s="197"/>
      <c r="G29" s="226">
        <v>0</v>
      </c>
    </row>
    <row r="30" spans="1:7" s="150" customFormat="1" x14ac:dyDescent="0.2">
      <c r="A30" s="200" t="s">
        <v>1622</v>
      </c>
      <c r="B30" s="199" t="s">
        <v>1621</v>
      </c>
      <c r="C30" s="201" t="s">
        <v>1620</v>
      </c>
      <c r="D30" s="197"/>
      <c r="E30" s="197"/>
      <c r="F30" s="197"/>
      <c r="G30" s="197"/>
    </row>
    <row r="31" spans="1:7" s="150" customFormat="1" x14ac:dyDescent="0.2">
      <c r="A31" s="237" t="s">
        <v>1619</v>
      </c>
      <c r="B31" s="237" t="s">
        <v>1618</v>
      </c>
      <c r="C31" s="236" t="s">
        <v>94</v>
      </c>
      <c r="D31" s="206">
        <v>0</v>
      </c>
      <c r="E31" s="206">
        <v>0</v>
      </c>
      <c r="F31" s="206">
        <v>0</v>
      </c>
      <c r="G31" s="206">
        <v>0</v>
      </c>
    </row>
    <row r="32" spans="1:7" s="150" customFormat="1" x14ac:dyDescent="0.2">
      <c r="A32" s="199" t="s">
        <v>1617</v>
      </c>
      <c r="B32" s="199" t="s">
        <v>1616</v>
      </c>
      <c r="C32" s="201" t="s">
        <v>1615</v>
      </c>
      <c r="D32" s="226">
        <v>0</v>
      </c>
      <c r="E32" s="226">
        <v>0</v>
      </c>
      <c r="F32" s="226">
        <v>0</v>
      </c>
      <c r="G32" s="226">
        <v>0</v>
      </c>
    </row>
    <row r="33" spans="1:7" s="261" customFormat="1" x14ac:dyDescent="0.2">
      <c r="A33" s="199" t="s">
        <v>1614</v>
      </c>
      <c r="B33" s="199" t="s">
        <v>1613</v>
      </c>
      <c r="C33" s="201" t="s">
        <v>1612</v>
      </c>
      <c r="D33" s="226">
        <v>0</v>
      </c>
      <c r="E33" s="226">
        <v>0</v>
      </c>
      <c r="F33" s="226">
        <v>0</v>
      </c>
      <c r="G33" s="226">
        <v>0</v>
      </c>
    </row>
    <row r="34" spans="1:7" s="150" customFormat="1" x14ac:dyDescent="0.2">
      <c r="A34" s="199" t="s">
        <v>1611</v>
      </c>
      <c r="B34" s="199" t="s">
        <v>1610</v>
      </c>
      <c r="C34" s="201" t="s">
        <v>1609</v>
      </c>
      <c r="D34" s="226">
        <v>0</v>
      </c>
      <c r="E34" s="226">
        <v>0</v>
      </c>
      <c r="F34" s="226">
        <v>0</v>
      </c>
      <c r="G34" s="226">
        <v>0</v>
      </c>
    </row>
    <row r="35" spans="1:7" s="150" customFormat="1" x14ac:dyDescent="0.2">
      <c r="A35" s="199" t="s">
        <v>1605</v>
      </c>
      <c r="B35" s="199" t="s">
        <v>1604</v>
      </c>
      <c r="C35" s="201" t="s">
        <v>1603</v>
      </c>
      <c r="D35" s="197"/>
      <c r="E35" s="226">
        <v>0</v>
      </c>
      <c r="F35" s="197"/>
      <c r="G35" s="226">
        <v>0</v>
      </c>
    </row>
    <row r="36" spans="1:7" s="150" customFormat="1" x14ac:dyDescent="0.2">
      <c r="A36" s="199" t="s">
        <v>1602</v>
      </c>
      <c r="B36" s="199" t="s">
        <v>1601</v>
      </c>
      <c r="C36" s="201" t="s">
        <v>1600</v>
      </c>
      <c r="D36" s="197"/>
      <c r="E36" s="226">
        <v>0</v>
      </c>
      <c r="F36" s="197"/>
      <c r="G36" s="226">
        <v>0</v>
      </c>
    </row>
    <row r="37" spans="1:7" s="150" customFormat="1" x14ac:dyDescent="0.2">
      <c r="A37" s="237" t="s">
        <v>1593</v>
      </c>
      <c r="B37" s="237" t="s">
        <v>1592</v>
      </c>
      <c r="C37" s="236" t="s">
        <v>94</v>
      </c>
      <c r="D37" s="206">
        <v>13.7</v>
      </c>
      <c r="E37" s="206">
        <v>0</v>
      </c>
      <c r="F37" s="206">
        <v>13.7</v>
      </c>
      <c r="G37" s="206">
        <v>1</v>
      </c>
    </row>
    <row r="38" spans="1:7" s="150" customFormat="1" x14ac:dyDescent="0.2">
      <c r="A38" s="199" t="s">
        <v>1591</v>
      </c>
      <c r="B38" s="199" t="s">
        <v>1590</v>
      </c>
      <c r="C38" s="201" t="s">
        <v>1589</v>
      </c>
      <c r="D38" s="197"/>
      <c r="E38" s="226">
        <v>0</v>
      </c>
      <c r="F38" s="197"/>
      <c r="G38" s="226">
        <v>0</v>
      </c>
    </row>
    <row r="39" spans="1:7" s="261" customFormat="1" x14ac:dyDescent="0.2">
      <c r="A39" s="199" t="s">
        <v>1588</v>
      </c>
      <c r="B39" s="199" t="s">
        <v>1587</v>
      </c>
      <c r="C39" s="201" t="s">
        <v>1586</v>
      </c>
      <c r="D39" s="197"/>
      <c r="E39" s="226">
        <v>0</v>
      </c>
      <c r="F39" s="197"/>
      <c r="G39" s="226">
        <v>0</v>
      </c>
    </row>
    <row r="40" spans="1:7" s="150" customFormat="1" x14ac:dyDescent="0.2">
      <c r="A40" s="199" t="s">
        <v>1585</v>
      </c>
      <c r="B40" s="199" t="s">
        <v>1584</v>
      </c>
      <c r="C40" s="201" t="s">
        <v>1583</v>
      </c>
      <c r="D40" s="197">
        <v>13.7</v>
      </c>
      <c r="E40" s="226">
        <v>0</v>
      </c>
      <c r="F40" s="197">
        <v>13.7</v>
      </c>
      <c r="G40" s="226">
        <v>1</v>
      </c>
    </row>
    <row r="41" spans="1:7" s="150" customFormat="1" x14ac:dyDescent="0.2">
      <c r="A41" s="199" t="s">
        <v>1579</v>
      </c>
      <c r="B41" s="199" t="s">
        <v>1578</v>
      </c>
      <c r="C41" s="201" t="s">
        <v>1577</v>
      </c>
      <c r="D41" s="197"/>
      <c r="E41" s="226">
        <v>0</v>
      </c>
      <c r="F41" s="197"/>
      <c r="G41" s="226">
        <v>0</v>
      </c>
    </row>
    <row r="42" spans="1:7" s="150" customFormat="1" x14ac:dyDescent="0.2">
      <c r="A42" s="199" t="s">
        <v>1576</v>
      </c>
      <c r="B42" s="227" t="s">
        <v>1575</v>
      </c>
      <c r="C42" s="248" t="s">
        <v>1574</v>
      </c>
      <c r="D42" s="197"/>
      <c r="E42" s="226">
        <v>0</v>
      </c>
      <c r="F42" s="197"/>
      <c r="G42" s="226">
        <v>0</v>
      </c>
    </row>
    <row r="43" spans="1:7" s="150" customFormat="1" x14ac:dyDescent="0.2">
      <c r="A43" s="237" t="s">
        <v>1573</v>
      </c>
      <c r="B43" s="237" t="s">
        <v>1572</v>
      </c>
      <c r="C43" s="236" t="s">
        <v>94</v>
      </c>
      <c r="D43" s="206">
        <v>72899.221030000001</v>
      </c>
      <c r="E43" s="206">
        <v>0</v>
      </c>
      <c r="F43" s="206">
        <v>72899.221030000001</v>
      </c>
      <c r="G43" s="206">
        <v>72651.637620000009</v>
      </c>
    </row>
    <row r="44" spans="1:7" s="150" customFormat="1" x14ac:dyDescent="0.2">
      <c r="A44" s="208" t="s">
        <v>1571</v>
      </c>
      <c r="B44" s="208" t="s">
        <v>1570</v>
      </c>
      <c r="C44" s="247" t="s">
        <v>94</v>
      </c>
      <c r="D44" s="206">
        <v>6725.9847199999995</v>
      </c>
      <c r="E44" s="206">
        <v>0</v>
      </c>
      <c r="F44" s="206">
        <v>6725.9847199999995</v>
      </c>
      <c r="G44" s="206">
        <v>6768.36096</v>
      </c>
    </row>
    <row r="45" spans="1:7" s="261" customFormat="1" x14ac:dyDescent="0.2">
      <c r="A45" s="199" t="s">
        <v>1569</v>
      </c>
      <c r="B45" s="199" t="s">
        <v>1568</v>
      </c>
      <c r="C45" s="201" t="s">
        <v>1567</v>
      </c>
      <c r="D45" s="197"/>
      <c r="E45" s="226">
        <v>0</v>
      </c>
      <c r="F45" s="197"/>
      <c r="G45" s="226">
        <v>0</v>
      </c>
    </row>
    <row r="46" spans="1:7" s="261" customFormat="1" x14ac:dyDescent="0.2">
      <c r="A46" s="199" t="s">
        <v>1566</v>
      </c>
      <c r="B46" s="199" t="s">
        <v>1565</v>
      </c>
      <c r="C46" s="201" t="s">
        <v>1564</v>
      </c>
      <c r="D46" s="197">
        <v>749.44881000000009</v>
      </c>
      <c r="E46" s="226">
        <v>0</v>
      </c>
      <c r="F46" s="197">
        <v>749.44881000000009</v>
      </c>
      <c r="G46" s="226">
        <v>729.37742000000003</v>
      </c>
    </row>
    <row r="47" spans="1:7" s="150" customFormat="1" x14ac:dyDescent="0.2">
      <c r="A47" s="199" t="s">
        <v>1563</v>
      </c>
      <c r="B47" s="199" t="s">
        <v>1562</v>
      </c>
      <c r="C47" s="201" t="s">
        <v>1561</v>
      </c>
      <c r="D47" s="197"/>
      <c r="E47" s="226">
        <v>0</v>
      </c>
      <c r="F47" s="197"/>
      <c r="G47" s="226">
        <v>0</v>
      </c>
    </row>
    <row r="48" spans="1:7" s="150" customFormat="1" x14ac:dyDescent="0.2">
      <c r="A48" s="199" t="s">
        <v>1560</v>
      </c>
      <c r="B48" s="199" t="s">
        <v>1559</v>
      </c>
      <c r="C48" s="201" t="s">
        <v>1558</v>
      </c>
      <c r="D48" s="197"/>
      <c r="E48" s="226">
        <v>0</v>
      </c>
      <c r="F48" s="197"/>
      <c r="G48" s="226">
        <v>23.965</v>
      </c>
    </row>
    <row r="49" spans="1:7" s="150" customFormat="1" x14ac:dyDescent="0.2">
      <c r="A49" s="199" t="s">
        <v>1557</v>
      </c>
      <c r="B49" s="199" t="s">
        <v>1556</v>
      </c>
      <c r="C49" s="201" t="s">
        <v>1555</v>
      </c>
      <c r="D49" s="197"/>
      <c r="E49" s="226">
        <v>0</v>
      </c>
      <c r="F49" s="197"/>
      <c r="G49" s="226">
        <v>0</v>
      </c>
    </row>
    <row r="50" spans="1:7" s="150" customFormat="1" x14ac:dyDescent="0.2">
      <c r="A50" s="199" t="s">
        <v>1554</v>
      </c>
      <c r="B50" s="199" t="s">
        <v>1553</v>
      </c>
      <c r="C50" s="201" t="s">
        <v>1552</v>
      </c>
      <c r="D50" s="197">
        <v>1032.2790500000001</v>
      </c>
      <c r="E50" s="226">
        <v>0</v>
      </c>
      <c r="F50" s="197">
        <v>1032.2790500000001</v>
      </c>
      <c r="G50" s="226">
        <v>1222.9083600000001</v>
      </c>
    </row>
    <row r="51" spans="1:7" s="150" customFormat="1" x14ac:dyDescent="0.2">
      <c r="A51" s="199" t="s">
        <v>1551</v>
      </c>
      <c r="B51" s="199" t="s">
        <v>1550</v>
      </c>
      <c r="C51" s="201" t="s">
        <v>1549</v>
      </c>
      <c r="D51" s="197"/>
      <c r="E51" s="226">
        <v>0</v>
      </c>
      <c r="F51" s="197"/>
      <c r="G51" s="226">
        <v>0</v>
      </c>
    </row>
    <row r="52" spans="1:7" s="150" customFormat="1" x14ac:dyDescent="0.2">
      <c r="A52" s="199" t="s">
        <v>1548</v>
      </c>
      <c r="B52" s="199" t="s">
        <v>1547</v>
      </c>
      <c r="C52" s="201" t="s">
        <v>1546</v>
      </c>
      <c r="D52" s="197">
        <v>4920.7268600000007</v>
      </c>
      <c r="E52" s="226">
        <v>0</v>
      </c>
      <c r="F52" s="197">
        <v>4920.7268600000007</v>
      </c>
      <c r="G52" s="226">
        <v>4768.5801799999999</v>
      </c>
    </row>
    <row r="53" spans="1:7" s="150" customFormat="1" x14ac:dyDescent="0.2">
      <c r="A53" s="199" t="s">
        <v>1545</v>
      </c>
      <c r="B53" s="199" t="s">
        <v>1544</v>
      </c>
      <c r="C53" s="201" t="s">
        <v>1543</v>
      </c>
      <c r="D53" s="197">
        <v>23.53</v>
      </c>
      <c r="E53" s="226">
        <v>0</v>
      </c>
      <c r="F53" s="197">
        <v>23.53</v>
      </c>
      <c r="G53" s="226">
        <v>23.53</v>
      </c>
    </row>
    <row r="54" spans="1:7" s="150" customFormat="1" x14ac:dyDescent="0.2">
      <c r="A54" s="227" t="s">
        <v>1542</v>
      </c>
      <c r="B54" s="227" t="s">
        <v>1541</v>
      </c>
      <c r="C54" s="248" t="s">
        <v>1540</v>
      </c>
      <c r="D54" s="197"/>
      <c r="E54" s="226">
        <v>0</v>
      </c>
      <c r="F54" s="197"/>
      <c r="G54" s="226">
        <v>0</v>
      </c>
    </row>
    <row r="55" spans="1:7" s="150" customFormat="1" x14ac:dyDescent="0.2">
      <c r="A55" s="208" t="s">
        <v>1539</v>
      </c>
      <c r="B55" s="208" t="s">
        <v>1538</v>
      </c>
      <c r="C55" s="247" t="s">
        <v>94</v>
      </c>
      <c r="D55" s="206">
        <v>11308.91768</v>
      </c>
      <c r="E55" s="206">
        <v>0</v>
      </c>
      <c r="F55" s="206">
        <v>11308.91768</v>
      </c>
      <c r="G55" s="206">
        <v>7561.1309800000008</v>
      </c>
    </row>
    <row r="56" spans="1:7" s="150" customFormat="1" x14ac:dyDescent="0.2">
      <c r="A56" s="225" t="s">
        <v>1537</v>
      </c>
      <c r="B56" s="225" t="s">
        <v>1536</v>
      </c>
      <c r="C56" s="246" t="s">
        <v>1535</v>
      </c>
      <c r="D56" s="197">
        <v>614.80740000000003</v>
      </c>
      <c r="E56" s="226">
        <v>0</v>
      </c>
      <c r="F56" s="197">
        <v>614.80740000000003</v>
      </c>
      <c r="G56" s="226">
        <v>505.97879</v>
      </c>
    </row>
    <row r="57" spans="1:7" s="261" customFormat="1" x14ac:dyDescent="0.2">
      <c r="A57" s="199" t="s">
        <v>1528</v>
      </c>
      <c r="B57" s="199" t="s">
        <v>1527</v>
      </c>
      <c r="C57" s="201" t="s">
        <v>1526</v>
      </c>
      <c r="D57" s="197">
        <v>2484.4999299999999</v>
      </c>
      <c r="E57" s="226">
        <v>0</v>
      </c>
      <c r="F57" s="197">
        <v>2484.4999299999999</v>
      </c>
      <c r="G57" s="226">
        <v>2536.9381200000003</v>
      </c>
    </row>
    <row r="58" spans="1:7" s="150" customFormat="1" x14ac:dyDescent="0.2">
      <c r="A58" s="199" t="s">
        <v>1525</v>
      </c>
      <c r="B58" s="199" t="s">
        <v>1524</v>
      </c>
      <c r="C58" s="201" t="s">
        <v>1523</v>
      </c>
      <c r="D58" s="197"/>
      <c r="E58" s="226">
        <v>0</v>
      </c>
      <c r="F58" s="197"/>
      <c r="G58" s="226">
        <v>0</v>
      </c>
    </row>
    <row r="59" spans="1:7" s="150" customFormat="1" x14ac:dyDescent="0.2">
      <c r="A59" s="199" t="s">
        <v>1522</v>
      </c>
      <c r="B59" s="199" t="s">
        <v>1521</v>
      </c>
      <c r="C59" s="201" t="s">
        <v>1520</v>
      </c>
      <c r="D59" s="197"/>
      <c r="E59" s="226">
        <v>0</v>
      </c>
      <c r="F59" s="197"/>
      <c r="G59" s="226">
        <v>0</v>
      </c>
    </row>
    <row r="60" spans="1:7" s="150" customFormat="1" x14ac:dyDescent="0.2">
      <c r="A60" s="199" t="s">
        <v>1513</v>
      </c>
      <c r="B60" s="199" t="s">
        <v>1512</v>
      </c>
      <c r="C60" s="201" t="s">
        <v>1511</v>
      </c>
      <c r="D60" s="197">
        <v>70.676000000000002</v>
      </c>
      <c r="E60" s="226">
        <v>0</v>
      </c>
      <c r="F60" s="197">
        <v>70.676000000000002</v>
      </c>
      <c r="G60" s="226">
        <v>49.015000000000001</v>
      </c>
    </row>
    <row r="61" spans="1:7" s="150" customFormat="1" x14ac:dyDescent="0.2">
      <c r="A61" s="199" t="s">
        <v>1510</v>
      </c>
      <c r="B61" s="199" t="s">
        <v>1302</v>
      </c>
      <c r="C61" s="201" t="s">
        <v>1301</v>
      </c>
      <c r="D61" s="226">
        <v>0</v>
      </c>
      <c r="E61" s="226">
        <v>0</v>
      </c>
      <c r="F61" s="226">
        <v>0</v>
      </c>
      <c r="G61" s="226">
        <v>0</v>
      </c>
    </row>
    <row r="62" spans="1:7" s="150" customFormat="1" x14ac:dyDescent="0.2">
      <c r="A62" s="199" t="s">
        <v>1509</v>
      </c>
      <c r="B62" s="199" t="s">
        <v>1299</v>
      </c>
      <c r="C62" s="201" t="s">
        <v>1298</v>
      </c>
      <c r="D62" s="226">
        <v>0</v>
      </c>
      <c r="E62" s="226">
        <v>0</v>
      </c>
      <c r="F62" s="226">
        <v>0</v>
      </c>
      <c r="G62" s="226">
        <v>0</v>
      </c>
    </row>
    <row r="63" spans="1:7" s="150" customFormat="1" x14ac:dyDescent="0.2">
      <c r="A63" s="199" t="s">
        <v>1508</v>
      </c>
      <c r="B63" s="199" t="s">
        <v>1296</v>
      </c>
      <c r="C63" s="201" t="s">
        <v>1295</v>
      </c>
      <c r="D63" s="226">
        <v>0</v>
      </c>
      <c r="E63" s="226">
        <v>0</v>
      </c>
      <c r="F63" s="226">
        <v>0</v>
      </c>
      <c r="G63" s="226">
        <v>0</v>
      </c>
    </row>
    <row r="64" spans="1:7" s="150" customFormat="1" x14ac:dyDescent="0.2">
      <c r="A64" s="199" t="s">
        <v>1507</v>
      </c>
      <c r="B64" s="199" t="s">
        <v>1293</v>
      </c>
      <c r="C64" s="201" t="s">
        <v>1292</v>
      </c>
      <c r="D64" s="226">
        <v>166.99</v>
      </c>
      <c r="E64" s="226">
        <v>0</v>
      </c>
      <c r="F64" s="226">
        <v>166.99</v>
      </c>
      <c r="G64" s="226">
        <v>178.77</v>
      </c>
    </row>
    <row r="65" spans="1:7" s="150" customFormat="1" x14ac:dyDescent="0.2">
      <c r="A65" s="199" t="s">
        <v>1506</v>
      </c>
      <c r="B65" s="199" t="s">
        <v>1290</v>
      </c>
      <c r="C65" s="201" t="s">
        <v>1289</v>
      </c>
      <c r="D65" s="226">
        <v>0</v>
      </c>
      <c r="E65" s="226">
        <v>0</v>
      </c>
      <c r="F65" s="226">
        <v>0</v>
      </c>
      <c r="G65" s="226">
        <v>0</v>
      </c>
    </row>
    <row r="66" spans="1:7" s="150" customFormat="1" x14ac:dyDescent="0.2">
      <c r="A66" s="199" t="s">
        <v>1505</v>
      </c>
      <c r="B66" s="199" t="s">
        <v>162</v>
      </c>
      <c r="C66" s="201" t="s">
        <v>1287</v>
      </c>
      <c r="D66" s="226">
        <v>315.83699999999999</v>
      </c>
      <c r="E66" s="226">
        <v>0</v>
      </c>
      <c r="F66" s="226">
        <v>315.83699999999999</v>
      </c>
      <c r="G66" s="226">
        <v>0</v>
      </c>
    </row>
    <row r="67" spans="1:7" s="150" customFormat="1" x14ac:dyDescent="0.2">
      <c r="A67" s="199" t="s">
        <v>1504</v>
      </c>
      <c r="B67" s="199" t="s">
        <v>1503</v>
      </c>
      <c r="C67" s="201" t="s">
        <v>1502</v>
      </c>
      <c r="D67" s="226">
        <v>0</v>
      </c>
      <c r="E67" s="226">
        <v>0</v>
      </c>
      <c r="F67" s="226">
        <v>0</v>
      </c>
      <c r="G67" s="226">
        <v>0</v>
      </c>
    </row>
    <row r="68" spans="1:7" s="150" customFormat="1" x14ac:dyDescent="0.2">
      <c r="A68" s="199" t="s">
        <v>1501</v>
      </c>
      <c r="B68" s="199" t="s">
        <v>1500</v>
      </c>
      <c r="C68" s="201" t="s">
        <v>1499</v>
      </c>
      <c r="D68" s="226">
        <v>0</v>
      </c>
      <c r="E68" s="226">
        <v>0</v>
      </c>
      <c r="F68" s="226">
        <v>0</v>
      </c>
      <c r="G68" s="226">
        <v>0</v>
      </c>
    </row>
    <row r="69" spans="1:7" s="150" customFormat="1" x14ac:dyDescent="0.2">
      <c r="A69" s="199" t="s">
        <v>1498</v>
      </c>
      <c r="B69" s="199" t="s">
        <v>1497</v>
      </c>
      <c r="C69" s="201" t="s">
        <v>1496</v>
      </c>
      <c r="D69" s="226">
        <v>1711.7784999999999</v>
      </c>
      <c r="E69" s="226">
        <v>0</v>
      </c>
      <c r="F69" s="226">
        <v>1711.7784999999999</v>
      </c>
      <c r="G69" s="226">
        <v>2280.85</v>
      </c>
    </row>
    <row r="70" spans="1:7" s="150" customFormat="1" x14ac:dyDescent="0.2">
      <c r="A70" s="199" t="s">
        <v>1482</v>
      </c>
      <c r="B70" s="199" t="s">
        <v>1481</v>
      </c>
      <c r="C70" s="201" t="s">
        <v>1480</v>
      </c>
      <c r="D70" s="226">
        <v>0</v>
      </c>
      <c r="E70" s="226">
        <v>0</v>
      </c>
      <c r="F70" s="226">
        <v>0</v>
      </c>
      <c r="G70" s="226">
        <v>0</v>
      </c>
    </row>
    <row r="71" spans="1:7" s="150" customFormat="1" x14ac:dyDescent="0.2">
      <c r="A71" s="199" t="s">
        <v>1478</v>
      </c>
      <c r="B71" s="199" t="s">
        <v>1477</v>
      </c>
      <c r="C71" s="201" t="s">
        <v>1476</v>
      </c>
      <c r="D71" s="226">
        <v>862.45618999999999</v>
      </c>
      <c r="E71" s="226">
        <v>0</v>
      </c>
      <c r="F71" s="226">
        <v>862.45618999999999</v>
      </c>
      <c r="G71" s="226">
        <v>818.93339000000003</v>
      </c>
    </row>
    <row r="72" spans="1:7" s="150" customFormat="1" x14ac:dyDescent="0.2">
      <c r="A72" s="199" t="s">
        <v>1475</v>
      </c>
      <c r="B72" s="199" t="s">
        <v>1474</v>
      </c>
      <c r="C72" s="201" t="s">
        <v>1473</v>
      </c>
      <c r="D72" s="226">
        <v>79.720470000000006</v>
      </c>
      <c r="E72" s="226">
        <v>0</v>
      </c>
      <c r="F72" s="226">
        <v>79.720470000000006</v>
      </c>
      <c r="G72" s="226">
        <v>137.03227999999999</v>
      </c>
    </row>
    <row r="73" spans="1:7" s="150" customFormat="1" x14ac:dyDescent="0.2">
      <c r="A73" s="199" t="s">
        <v>1472</v>
      </c>
      <c r="B73" s="199" t="s">
        <v>1471</v>
      </c>
      <c r="C73" s="201" t="s">
        <v>1470</v>
      </c>
      <c r="D73" s="226">
        <v>4250.0882000000001</v>
      </c>
      <c r="E73" s="226">
        <v>0</v>
      </c>
      <c r="F73" s="226">
        <v>4250.0882000000001</v>
      </c>
      <c r="G73" s="226">
        <v>374.13890999999995</v>
      </c>
    </row>
    <row r="74" spans="1:7" s="150" customFormat="1" x14ac:dyDescent="0.2">
      <c r="A74" s="267" t="s">
        <v>1469</v>
      </c>
      <c r="B74" s="267" t="s">
        <v>1468</v>
      </c>
      <c r="C74" s="266" t="s">
        <v>1467</v>
      </c>
      <c r="D74" s="260">
        <v>752.06398999999999</v>
      </c>
      <c r="E74" s="260">
        <v>0</v>
      </c>
      <c r="F74" s="260">
        <v>752.06398999999999</v>
      </c>
      <c r="G74" s="260">
        <v>679.47448999999995</v>
      </c>
    </row>
    <row r="75" spans="1:7" s="150" customFormat="1" x14ac:dyDescent="0.2">
      <c r="A75" s="237" t="s">
        <v>1466</v>
      </c>
      <c r="B75" s="237" t="s">
        <v>1465</v>
      </c>
      <c r="C75" s="236" t="s">
        <v>94</v>
      </c>
      <c r="D75" s="206">
        <v>54864.318630000002</v>
      </c>
      <c r="E75" s="206">
        <v>0</v>
      </c>
      <c r="F75" s="206">
        <v>54864.318630000002</v>
      </c>
      <c r="G75" s="206">
        <v>58322.145680000001</v>
      </c>
    </row>
    <row r="76" spans="1:7" s="150" customFormat="1" x14ac:dyDescent="0.2">
      <c r="A76" s="227" t="s">
        <v>1464</v>
      </c>
      <c r="B76" s="227" t="s">
        <v>1463</v>
      </c>
      <c r="C76" s="248" t="s">
        <v>1462</v>
      </c>
      <c r="D76" s="197"/>
      <c r="E76" s="197"/>
      <c r="F76" s="197"/>
      <c r="G76" s="197"/>
    </row>
    <row r="77" spans="1:7" s="150" customFormat="1" x14ac:dyDescent="0.2">
      <c r="A77" s="199" t="s">
        <v>1461</v>
      </c>
      <c r="B77" s="199" t="s">
        <v>1460</v>
      </c>
      <c r="C77" s="201" t="s">
        <v>1459</v>
      </c>
      <c r="D77" s="197"/>
      <c r="E77" s="197"/>
      <c r="F77" s="197"/>
      <c r="G77" s="197"/>
    </row>
    <row r="78" spans="1:7" s="261" customFormat="1" x14ac:dyDescent="0.2">
      <c r="A78" s="199" t="s">
        <v>1458</v>
      </c>
      <c r="B78" s="199" t="s">
        <v>1457</v>
      </c>
      <c r="C78" s="201" t="s">
        <v>1456</v>
      </c>
      <c r="D78" s="197"/>
      <c r="E78" s="197"/>
      <c r="F78" s="197"/>
      <c r="G78" s="197"/>
    </row>
    <row r="79" spans="1:7" s="261" customFormat="1" x14ac:dyDescent="0.2">
      <c r="A79" s="199" t="s">
        <v>1455</v>
      </c>
      <c r="B79" s="199" t="s">
        <v>1454</v>
      </c>
      <c r="C79" s="201" t="s">
        <v>1453</v>
      </c>
      <c r="D79" s="197"/>
      <c r="E79" s="197"/>
      <c r="F79" s="197"/>
      <c r="G79" s="197"/>
    </row>
    <row r="80" spans="1:7" s="261" customFormat="1" x14ac:dyDescent="0.2">
      <c r="A80" s="199" t="s">
        <v>1452</v>
      </c>
      <c r="B80" s="199" t="s">
        <v>1451</v>
      </c>
      <c r="C80" s="201" t="s">
        <v>1450</v>
      </c>
      <c r="D80" s="197"/>
      <c r="E80" s="197"/>
      <c r="F80" s="197"/>
      <c r="G80" s="197"/>
    </row>
    <row r="81" spans="1:7" s="150" customFormat="1" x14ac:dyDescent="0.2">
      <c r="A81" s="199" t="s">
        <v>1449</v>
      </c>
      <c r="B81" s="199" t="s">
        <v>1448</v>
      </c>
      <c r="C81" s="201" t="s">
        <v>1447</v>
      </c>
      <c r="D81" s="197">
        <v>52993.044560000002</v>
      </c>
      <c r="E81" s="197"/>
      <c r="F81" s="197">
        <v>52993.044560000002</v>
      </c>
      <c r="G81" s="197">
        <v>56845.141939999994</v>
      </c>
    </row>
    <row r="82" spans="1:7" s="150" customFormat="1" x14ac:dyDescent="0.2">
      <c r="A82" s="199" t="s">
        <v>1446</v>
      </c>
      <c r="B82" s="199" t="s">
        <v>1445</v>
      </c>
      <c r="C82" s="201" t="s">
        <v>1444</v>
      </c>
      <c r="D82" s="197">
        <v>1433.3734399999998</v>
      </c>
      <c r="E82" s="197"/>
      <c r="F82" s="197">
        <v>1433.3734399999998</v>
      </c>
      <c r="G82" s="197">
        <v>1005.3073900000001</v>
      </c>
    </row>
    <row r="83" spans="1:7" s="150" customFormat="1" x14ac:dyDescent="0.2">
      <c r="A83" s="199" t="s">
        <v>1437</v>
      </c>
      <c r="B83" s="199" t="s">
        <v>1436</v>
      </c>
      <c r="C83" s="201" t="s">
        <v>1435</v>
      </c>
      <c r="D83" s="197">
        <v>67.014759999999995</v>
      </c>
      <c r="E83" s="197"/>
      <c r="F83" s="197">
        <v>67.014759999999995</v>
      </c>
      <c r="G83" s="197">
        <v>133.10276000000002</v>
      </c>
    </row>
    <row r="84" spans="1:7" s="150" customFormat="1" x14ac:dyDescent="0.2">
      <c r="A84" s="199" t="s">
        <v>1434</v>
      </c>
      <c r="B84" s="199" t="s">
        <v>1433</v>
      </c>
      <c r="C84" s="201" t="s">
        <v>1432</v>
      </c>
      <c r="D84" s="197">
        <v>5</v>
      </c>
      <c r="E84" s="197"/>
      <c r="F84" s="197">
        <v>5</v>
      </c>
      <c r="G84" s="197"/>
    </row>
    <row r="85" spans="1:7" s="150" customFormat="1" x14ac:dyDescent="0.2">
      <c r="A85" s="195" t="s">
        <v>1431</v>
      </c>
      <c r="B85" s="195" t="s">
        <v>1430</v>
      </c>
      <c r="C85" s="194" t="s">
        <v>1429</v>
      </c>
      <c r="D85" s="193">
        <v>365.88587000000001</v>
      </c>
      <c r="E85" s="193"/>
      <c r="F85" s="193">
        <v>365.88587000000001</v>
      </c>
      <c r="G85" s="193">
        <v>338.59359000000001</v>
      </c>
    </row>
    <row r="86" spans="1:7" s="150" customFormat="1" x14ac:dyDescent="0.2">
      <c r="A86" s="265"/>
      <c r="B86" s="265"/>
      <c r="C86" s="265"/>
      <c r="D86" s="263"/>
      <c r="E86" s="264"/>
      <c r="F86" s="263"/>
      <c r="G86" s="263"/>
    </row>
    <row r="87" spans="1:7" s="150" customFormat="1" x14ac:dyDescent="0.2">
      <c r="A87" s="265"/>
      <c r="B87" s="265"/>
      <c r="C87" s="265"/>
      <c r="D87" s="263"/>
      <c r="E87" s="264"/>
      <c r="F87" s="263"/>
      <c r="G87" s="263"/>
    </row>
    <row r="88" spans="1:7" s="150" customFormat="1" x14ac:dyDescent="0.2">
      <c r="A88" s="242"/>
      <c r="B88" s="241"/>
      <c r="C88" s="240"/>
      <c r="D88" s="214">
        <v>1</v>
      </c>
      <c r="E88" s="214">
        <v>2</v>
      </c>
      <c r="F88" s="205"/>
      <c r="G88" s="204"/>
    </row>
    <row r="89" spans="1:7" s="150" customFormat="1" ht="12.75" customHeight="1" x14ac:dyDescent="0.2">
      <c r="A89" s="1271" t="s">
        <v>1428</v>
      </c>
      <c r="B89" s="1272"/>
      <c r="C89" s="1277" t="s">
        <v>1427</v>
      </c>
      <c r="D89" s="1291" t="s">
        <v>1426</v>
      </c>
      <c r="E89" s="1291"/>
      <c r="F89" s="205"/>
      <c r="G89" s="204"/>
    </row>
    <row r="90" spans="1:7" s="262" customFormat="1" ht="12.75" customHeight="1" x14ac:dyDescent="0.2">
      <c r="A90" s="1275"/>
      <c r="B90" s="1276"/>
      <c r="C90" s="1282"/>
      <c r="D90" s="833" t="s">
        <v>1425</v>
      </c>
      <c r="E90" s="213" t="s">
        <v>1424</v>
      </c>
      <c r="F90" s="205"/>
      <c r="G90" s="204"/>
    </row>
    <row r="91" spans="1:7" s="262" customFormat="1" x14ac:dyDescent="0.2">
      <c r="A91" s="237"/>
      <c r="B91" s="237" t="s">
        <v>1423</v>
      </c>
      <c r="C91" s="236" t="s">
        <v>94</v>
      </c>
      <c r="D91" s="206">
        <v>806644.88247000007</v>
      </c>
      <c r="E91" s="206">
        <v>812759.47557000001</v>
      </c>
      <c r="F91" s="211"/>
      <c r="G91" s="210"/>
    </row>
    <row r="92" spans="1:7" x14ac:dyDescent="0.2">
      <c r="A92" s="237" t="s">
        <v>1422</v>
      </c>
      <c r="B92" s="237" t="s">
        <v>1421</v>
      </c>
      <c r="C92" s="236" t="s">
        <v>94</v>
      </c>
      <c r="D92" s="206">
        <v>779636.83566999994</v>
      </c>
      <c r="E92" s="206">
        <v>789910.68322999997</v>
      </c>
      <c r="F92" s="211"/>
      <c r="G92" s="210"/>
    </row>
    <row r="93" spans="1:7" s="209" customFormat="1" ht="12.75" customHeight="1" x14ac:dyDescent="0.2">
      <c r="A93" s="237" t="s">
        <v>1420</v>
      </c>
      <c r="B93" s="237" t="s">
        <v>1419</v>
      </c>
      <c r="C93" s="236" t="s">
        <v>94</v>
      </c>
      <c r="D93" s="206">
        <v>741017.75078</v>
      </c>
      <c r="E93" s="206">
        <v>744295.97089999996</v>
      </c>
      <c r="F93" s="211"/>
      <c r="G93" s="210"/>
    </row>
    <row r="94" spans="1:7" s="209" customFormat="1" x14ac:dyDescent="0.2">
      <c r="A94" s="199" t="s">
        <v>1418</v>
      </c>
      <c r="B94" s="199" t="s">
        <v>1417</v>
      </c>
      <c r="C94" s="201" t="s">
        <v>1416</v>
      </c>
      <c r="D94" s="197">
        <v>713642.86582000006</v>
      </c>
      <c r="E94" s="197">
        <v>719768.79830999998</v>
      </c>
      <c r="F94" s="205"/>
      <c r="G94" s="204"/>
    </row>
    <row r="95" spans="1:7" s="261" customFormat="1" x14ac:dyDescent="0.2">
      <c r="A95" s="199" t="s">
        <v>1415</v>
      </c>
      <c r="B95" s="199" t="s">
        <v>1414</v>
      </c>
      <c r="C95" s="201" t="s">
        <v>1413</v>
      </c>
      <c r="D95" s="226">
        <v>28349.672500000001</v>
      </c>
      <c r="E95" s="226">
        <v>25501.960129999999</v>
      </c>
      <c r="F95" s="205"/>
      <c r="G95" s="202"/>
    </row>
    <row r="96" spans="1:7" s="261" customFormat="1" x14ac:dyDescent="0.2">
      <c r="A96" s="199" t="s">
        <v>1412</v>
      </c>
      <c r="B96" s="199" t="s">
        <v>1411</v>
      </c>
      <c r="C96" s="201" t="s">
        <v>1410</v>
      </c>
      <c r="D96" s="226">
        <v>0</v>
      </c>
      <c r="E96" s="226">
        <v>0</v>
      </c>
      <c r="F96" s="203"/>
      <c r="G96" s="202"/>
    </row>
    <row r="97" spans="1:7" s="261" customFormat="1" x14ac:dyDescent="0.2">
      <c r="A97" s="199" t="s">
        <v>1409</v>
      </c>
      <c r="B97" s="199" t="s">
        <v>1408</v>
      </c>
      <c r="C97" s="201" t="s">
        <v>1407</v>
      </c>
      <c r="D97" s="226">
        <v>0</v>
      </c>
      <c r="E97" s="226">
        <v>0</v>
      </c>
      <c r="F97" s="203"/>
      <c r="G97" s="202"/>
    </row>
    <row r="98" spans="1:7" s="150" customFormat="1" x14ac:dyDescent="0.2">
      <c r="A98" s="199" t="s">
        <v>1406</v>
      </c>
      <c r="B98" s="199" t="s">
        <v>1405</v>
      </c>
      <c r="C98" s="201" t="s">
        <v>1404</v>
      </c>
      <c r="D98" s="226">
        <v>0</v>
      </c>
      <c r="E98" s="226">
        <v>0</v>
      </c>
      <c r="F98" s="203"/>
      <c r="G98" s="202"/>
    </row>
    <row r="99" spans="1:7" s="150" customFormat="1" x14ac:dyDescent="0.2">
      <c r="A99" s="199" t="s">
        <v>1403</v>
      </c>
      <c r="B99" s="199" t="s">
        <v>1402</v>
      </c>
      <c r="C99" s="201" t="s">
        <v>1401</v>
      </c>
      <c r="D99" s="226">
        <v>-974.78754000000004</v>
      </c>
      <c r="E99" s="226">
        <v>-974.78754000000004</v>
      </c>
      <c r="F99" s="203"/>
      <c r="G99" s="202"/>
    </row>
    <row r="100" spans="1:7" s="150" customFormat="1" x14ac:dyDescent="0.2">
      <c r="A100" s="237" t="s">
        <v>1400</v>
      </c>
      <c r="B100" s="237" t="s">
        <v>1399</v>
      </c>
      <c r="C100" s="236" t="s">
        <v>94</v>
      </c>
      <c r="D100" s="206">
        <v>39070.732929999998</v>
      </c>
      <c r="E100" s="206">
        <v>44866.154009999998</v>
      </c>
      <c r="F100" s="211"/>
      <c r="G100" s="210"/>
    </row>
    <row r="101" spans="1:7" s="150" customFormat="1" x14ac:dyDescent="0.2">
      <c r="A101" s="199" t="s">
        <v>1398</v>
      </c>
      <c r="B101" s="199" t="s">
        <v>1397</v>
      </c>
      <c r="C101" s="201" t="s">
        <v>1396</v>
      </c>
      <c r="D101" s="197">
        <v>2186.98486</v>
      </c>
      <c r="E101" s="197">
        <v>2254.15346</v>
      </c>
      <c r="F101" s="205"/>
      <c r="G101" s="204"/>
    </row>
    <row r="102" spans="1:7" s="150" customFormat="1" x14ac:dyDescent="0.2">
      <c r="A102" s="199" t="s">
        <v>1395</v>
      </c>
      <c r="B102" s="199" t="s">
        <v>1394</v>
      </c>
      <c r="C102" s="201" t="s">
        <v>1393</v>
      </c>
      <c r="D102" s="226">
        <v>1588.34439</v>
      </c>
      <c r="E102" s="226">
        <v>1108.2456399999999</v>
      </c>
      <c r="F102" s="205"/>
      <c r="G102" s="204"/>
    </row>
    <row r="103" spans="1:7" s="150" customFormat="1" x14ac:dyDescent="0.2">
      <c r="A103" s="199" t="s">
        <v>1392</v>
      </c>
      <c r="B103" s="199" t="s">
        <v>1391</v>
      </c>
      <c r="C103" s="201" t="s">
        <v>1390</v>
      </c>
      <c r="D103" s="226">
        <v>10416.53793</v>
      </c>
      <c r="E103" s="226">
        <v>10126.743960000002</v>
      </c>
      <c r="F103" s="205"/>
      <c r="G103" s="204"/>
    </row>
    <row r="104" spans="1:7" s="261" customFormat="1" ht="13.5" customHeight="1" x14ac:dyDescent="0.2">
      <c r="A104" s="199" t="s">
        <v>1389</v>
      </c>
      <c r="B104" s="199" t="s">
        <v>1388</v>
      </c>
      <c r="C104" s="201" t="s">
        <v>1387</v>
      </c>
      <c r="D104" s="226">
        <v>1344.9189899999999</v>
      </c>
      <c r="E104" s="226">
        <v>1244.4647600000001</v>
      </c>
      <c r="F104" s="203"/>
      <c r="G104" s="202"/>
    </row>
    <row r="105" spans="1:7" s="150" customFormat="1" x14ac:dyDescent="0.2">
      <c r="A105" s="199" t="s">
        <v>1386</v>
      </c>
      <c r="B105" s="199" t="s">
        <v>1385</v>
      </c>
      <c r="C105" s="201" t="s">
        <v>1384</v>
      </c>
      <c r="D105" s="226">
        <v>23533.946760000003</v>
      </c>
      <c r="E105" s="226">
        <v>30132.546190000001</v>
      </c>
      <c r="F105" s="205"/>
      <c r="G105" s="204"/>
    </row>
    <row r="106" spans="1:7" s="150" customFormat="1" x14ac:dyDescent="0.2">
      <c r="A106" s="237" t="s">
        <v>1380</v>
      </c>
      <c r="B106" s="237" t="s">
        <v>1379</v>
      </c>
      <c r="C106" s="236" t="s">
        <v>94</v>
      </c>
      <c r="D106" s="206">
        <v>-451.64803999999998</v>
      </c>
      <c r="E106" s="206">
        <v>748.55831999999998</v>
      </c>
      <c r="F106" s="211"/>
      <c r="G106" s="210"/>
    </row>
    <row r="107" spans="1:7" s="150" customFormat="1" x14ac:dyDescent="0.2">
      <c r="A107" s="199" t="s">
        <v>1378</v>
      </c>
      <c r="B107" s="199" t="s">
        <v>1377</v>
      </c>
      <c r="C107" s="201" t="s">
        <v>94</v>
      </c>
      <c r="D107" s="197">
        <v>-665.25330000000008</v>
      </c>
      <c r="E107" s="197">
        <v>534.95306000000005</v>
      </c>
      <c r="F107" s="205"/>
      <c r="G107" s="202"/>
    </row>
    <row r="108" spans="1:7" s="150" customFormat="1" x14ac:dyDescent="0.2">
      <c r="A108" s="199" t="s">
        <v>1376</v>
      </c>
      <c r="B108" s="199" t="s">
        <v>1375</v>
      </c>
      <c r="C108" s="201" t="s">
        <v>1374</v>
      </c>
      <c r="D108" s="226">
        <v>0</v>
      </c>
      <c r="E108" s="226">
        <v>0</v>
      </c>
      <c r="F108" s="203"/>
      <c r="G108" s="204"/>
    </row>
    <row r="109" spans="1:7" s="150" customFormat="1" x14ac:dyDescent="0.2">
      <c r="A109" s="199" t="s">
        <v>1373</v>
      </c>
      <c r="B109" s="199" t="s">
        <v>1372</v>
      </c>
      <c r="C109" s="201" t="s">
        <v>1371</v>
      </c>
      <c r="D109" s="226">
        <v>213.60526000000002</v>
      </c>
      <c r="E109" s="226">
        <v>213.60526000000002</v>
      </c>
      <c r="F109" s="203"/>
      <c r="G109" s="202"/>
    </row>
    <row r="110" spans="1:7" s="261" customFormat="1" x14ac:dyDescent="0.2">
      <c r="A110" s="237" t="s">
        <v>1370</v>
      </c>
      <c r="B110" s="237" t="s">
        <v>1369</v>
      </c>
      <c r="C110" s="236" t="s">
        <v>94</v>
      </c>
      <c r="D110" s="206">
        <v>27008.0468</v>
      </c>
      <c r="E110" s="206">
        <v>22848.79234</v>
      </c>
      <c r="F110" s="211"/>
      <c r="G110" s="210"/>
    </row>
    <row r="111" spans="1:7" s="150" customFormat="1" x14ac:dyDescent="0.2">
      <c r="A111" s="237" t="s">
        <v>1368</v>
      </c>
      <c r="B111" s="237" t="s">
        <v>1366</v>
      </c>
      <c r="C111" s="236" t="s">
        <v>94</v>
      </c>
      <c r="D111" s="206">
        <v>0</v>
      </c>
      <c r="E111" s="206">
        <v>0</v>
      </c>
      <c r="F111" s="211"/>
      <c r="G111" s="210"/>
    </row>
    <row r="112" spans="1:7" s="150" customFormat="1" x14ac:dyDescent="0.2">
      <c r="A112" s="199" t="s">
        <v>1367</v>
      </c>
      <c r="B112" s="199" t="s">
        <v>1366</v>
      </c>
      <c r="C112" s="201" t="s">
        <v>1365</v>
      </c>
      <c r="D112" s="197"/>
      <c r="E112" s="197"/>
      <c r="F112" s="203"/>
      <c r="G112" s="202"/>
    </row>
    <row r="113" spans="1:7" s="150" customFormat="1" x14ac:dyDescent="0.2">
      <c r="A113" s="237" t="s">
        <v>1364</v>
      </c>
      <c r="B113" s="237" t="s">
        <v>1363</v>
      </c>
      <c r="C113" s="236" t="s">
        <v>94</v>
      </c>
      <c r="D113" s="206">
        <v>749.93056000000001</v>
      </c>
      <c r="E113" s="206">
        <v>2471.2397599999999</v>
      </c>
      <c r="F113" s="211"/>
      <c r="G113" s="210"/>
    </row>
    <row r="114" spans="1:7" s="261" customFormat="1" x14ac:dyDescent="0.2">
      <c r="A114" s="199" t="s">
        <v>1362</v>
      </c>
      <c r="B114" s="199" t="s">
        <v>1361</v>
      </c>
      <c r="C114" s="201" t="s">
        <v>1360</v>
      </c>
      <c r="D114" s="197"/>
      <c r="E114" s="197"/>
      <c r="F114" s="203"/>
      <c r="G114" s="202"/>
    </row>
    <row r="115" spans="1:7" s="261" customFormat="1" x14ac:dyDescent="0.2">
      <c r="A115" s="199" t="s">
        <v>1359</v>
      </c>
      <c r="B115" s="199" t="s">
        <v>1358</v>
      </c>
      <c r="C115" s="201" t="s">
        <v>1357</v>
      </c>
      <c r="D115" s="226">
        <v>0</v>
      </c>
      <c r="E115" s="226">
        <v>0</v>
      </c>
      <c r="F115" s="203"/>
      <c r="G115" s="202"/>
    </row>
    <row r="116" spans="1:7" s="150" customFormat="1" x14ac:dyDescent="0.2">
      <c r="A116" s="199" t="s">
        <v>1353</v>
      </c>
      <c r="B116" s="199" t="s">
        <v>1352</v>
      </c>
      <c r="C116" s="201" t="s">
        <v>1351</v>
      </c>
      <c r="D116" s="226">
        <v>0</v>
      </c>
      <c r="E116" s="226">
        <v>0</v>
      </c>
      <c r="F116" s="203"/>
      <c r="G116" s="202"/>
    </row>
    <row r="117" spans="1:7" s="261" customFormat="1" x14ac:dyDescent="0.2">
      <c r="A117" s="199" t="s">
        <v>1344</v>
      </c>
      <c r="B117" s="199" t="s">
        <v>1343</v>
      </c>
      <c r="C117" s="201" t="s">
        <v>1342</v>
      </c>
      <c r="D117" s="226">
        <v>0</v>
      </c>
      <c r="E117" s="226">
        <v>0</v>
      </c>
      <c r="F117" s="203"/>
      <c r="G117" s="202"/>
    </row>
    <row r="118" spans="1:7" s="150" customFormat="1" x14ac:dyDescent="0.2">
      <c r="A118" s="199" t="s">
        <v>1341</v>
      </c>
      <c r="B118" s="199" t="s">
        <v>1340</v>
      </c>
      <c r="C118" s="201" t="s">
        <v>1339</v>
      </c>
      <c r="D118" s="226">
        <v>749.93056000000001</v>
      </c>
      <c r="E118" s="226">
        <v>2471.2397599999999</v>
      </c>
      <c r="F118" s="203"/>
      <c r="G118" s="202"/>
    </row>
    <row r="119" spans="1:7" s="150" customFormat="1" x14ac:dyDescent="0.2">
      <c r="A119" s="237" t="s">
        <v>1338</v>
      </c>
      <c r="B119" s="237" t="s">
        <v>1337</v>
      </c>
      <c r="C119" s="236" t="s">
        <v>94</v>
      </c>
      <c r="D119" s="206">
        <v>26258.116239999999</v>
      </c>
      <c r="E119" s="206">
        <v>20377.55258</v>
      </c>
      <c r="F119" s="211"/>
      <c r="G119" s="210"/>
    </row>
    <row r="120" spans="1:7" s="150" customFormat="1" x14ac:dyDescent="0.2">
      <c r="A120" s="199" t="s">
        <v>1336</v>
      </c>
      <c r="B120" s="199" t="s">
        <v>1335</v>
      </c>
      <c r="C120" s="201" t="s">
        <v>1334</v>
      </c>
      <c r="D120" s="197"/>
      <c r="E120" s="197"/>
      <c r="F120" s="203"/>
      <c r="G120" s="202"/>
    </row>
    <row r="121" spans="1:7" s="150" customFormat="1" x14ac:dyDescent="0.2">
      <c r="A121" s="199" t="s">
        <v>1327</v>
      </c>
      <c r="B121" s="199" t="s">
        <v>1326</v>
      </c>
      <c r="C121" s="201" t="s">
        <v>1325</v>
      </c>
      <c r="D121" s="226">
        <v>0</v>
      </c>
      <c r="E121" s="226">
        <v>0</v>
      </c>
      <c r="F121" s="203"/>
      <c r="G121" s="202"/>
    </row>
    <row r="122" spans="1:7" s="150" customFormat="1" x14ac:dyDescent="0.2">
      <c r="A122" s="199" t="s">
        <v>1324</v>
      </c>
      <c r="B122" s="199" t="s">
        <v>1323</v>
      </c>
      <c r="C122" s="201" t="s">
        <v>1322</v>
      </c>
      <c r="D122" s="226">
        <v>4046.2393500000003</v>
      </c>
      <c r="E122" s="226">
        <v>2307.9135799999999</v>
      </c>
      <c r="F122" s="205"/>
      <c r="G122" s="204"/>
    </row>
    <row r="123" spans="1:7" s="150" customFormat="1" x14ac:dyDescent="0.2">
      <c r="A123" s="199" t="s">
        <v>1318</v>
      </c>
      <c r="B123" s="199" t="s">
        <v>1317</v>
      </c>
      <c r="C123" s="201" t="s">
        <v>1316</v>
      </c>
      <c r="D123" s="226">
        <v>22</v>
      </c>
      <c r="E123" s="226">
        <v>22</v>
      </c>
      <c r="F123" s="205"/>
      <c r="G123" s="204"/>
    </row>
    <row r="124" spans="1:7" s="261" customFormat="1" x14ac:dyDescent="0.2">
      <c r="A124" s="199" t="s">
        <v>1312</v>
      </c>
      <c r="B124" s="199" t="s">
        <v>1311</v>
      </c>
      <c r="C124" s="201" t="s">
        <v>1310</v>
      </c>
      <c r="D124" s="226">
        <v>800</v>
      </c>
      <c r="E124" s="226">
        <v>0</v>
      </c>
      <c r="F124" s="203"/>
      <c r="G124" s="202"/>
    </row>
    <row r="125" spans="1:7" s="150" customFormat="1" ht="12.75" customHeight="1" x14ac:dyDescent="0.2">
      <c r="A125" s="199" t="s">
        <v>1309</v>
      </c>
      <c r="B125" s="199" t="s">
        <v>1308</v>
      </c>
      <c r="C125" s="201" t="s">
        <v>1307</v>
      </c>
      <c r="D125" s="226">
        <v>7580.451</v>
      </c>
      <c r="E125" s="226">
        <v>7032.2740000000003</v>
      </c>
      <c r="F125" s="205"/>
      <c r="G125" s="204"/>
    </row>
    <row r="126" spans="1:7" s="150" customFormat="1" ht="12.75" customHeight="1" x14ac:dyDescent="0.2">
      <c r="A126" s="199" t="s">
        <v>1306</v>
      </c>
      <c r="B126" s="199" t="s">
        <v>1305</v>
      </c>
      <c r="C126" s="201" t="s">
        <v>1304</v>
      </c>
      <c r="D126" s="226">
        <v>653.84799999999996</v>
      </c>
      <c r="E126" s="226">
        <v>661.07</v>
      </c>
      <c r="F126" s="205"/>
      <c r="G126" s="204"/>
    </row>
    <row r="127" spans="1:7" s="150" customFormat="1" ht="12.75" customHeight="1" x14ac:dyDescent="0.2">
      <c r="A127" s="199" t="s">
        <v>1303</v>
      </c>
      <c r="B127" s="199" t="s">
        <v>1302</v>
      </c>
      <c r="C127" s="201" t="s">
        <v>1301</v>
      </c>
      <c r="D127" s="226">
        <v>3247.25</v>
      </c>
      <c r="E127" s="226">
        <v>3014.7150000000001</v>
      </c>
      <c r="F127" s="205"/>
      <c r="G127" s="204"/>
    </row>
    <row r="128" spans="1:7" s="150" customFormat="1" ht="12.75" customHeight="1" x14ac:dyDescent="0.2">
      <c r="A128" s="199" t="s">
        <v>1300</v>
      </c>
      <c r="B128" s="199" t="s">
        <v>1299</v>
      </c>
      <c r="C128" s="201" t="s">
        <v>1298</v>
      </c>
      <c r="D128" s="226">
        <v>1393.2139999999999</v>
      </c>
      <c r="E128" s="226">
        <v>1293.3869999999999</v>
      </c>
      <c r="F128" s="205"/>
      <c r="G128" s="204"/>
    </row>
    <row r="129" spans="1:7" s="150" customFormat="1" ht="12.75" customHeight="1" x14ac:dyDescent="0.2">
      <c r="A129" s="199" t="s">
        <v>1297</v>
      </c>
      <c r="B129" s="199" t="s">
        <v>1296</v>
      </c>
      <c r="C129" s="201" t="s">
        <v>1295</v>
      </c>
      <c r="D129" s="226">
        <v>0</v>
      </c>
      <c r="E129" s="226">
        <v>0</v>
      </c>
      <c r="F129" s="205"/>
      <c r="G129" s="204"/>
    </row>
    <row r="130" spans="1:7" s="150" customFormat="1" ht="12.75" customHeight="1" x14ac:dyDescent="0.2">
      <c r="A130" s="199" t="s">
        <v>1294</v>
      </c>
      <c r="B130" s="199" t="s">
        <v>1293</v>
      </c>
      <c r="C130" s="201" t="s">
        <v>1292</v>
      </c>
      <c r="D130" s="226">
        <v>0</v>
      </c>
      <c r="E130" s="226">
        <v>0</v>
      </c>
      <c r="F130" s="205"/>
      <c r="G130" s="204"/>
    </row>
    <row r="131" spans="1:7" s="150" customFormat="1" ht="12.75" customHeight="1" x14ac:dyDescent="0.2">
      <c r="A131" s="199" t="s">
        <v>1291</v>
      </c>
      <c r="B131" s="199" t="s">
        <v>1290</v>
      </c>
      <c r="C131" s="201" t="s">
        <v>1289</v>
      </c>
      <c r="D131" s="226">
        <v>1147.28</v>
      </c>
      <c r="E131" s="226">
        <v>1000.121</v>
      </c>
      <c r="F131" s="203"/>
      <c r="G131" s="202"/>
    </row>
    <row r="132" spans="1:7" s="150" customFormat="1" ht="12.75" customHeight="1" x14ac:dyDescent="0.2">
      <c r="A132" s="199" t="s">
        <v>1288</v>
      </c>
      <c r="B132" s="199" t="s">
        <v>162</v>
      </c>
      <c r="C132" s="201" t="s">
        <v>1287</v>
      </c>
      <c r="D132" s="226">
        <v>12.618</v>
      </c>
      <c r="E132" s="226">
        <v>249.84899999999999</v>
      </c>
      <c r="F132" s="205"/>
      <c r="G132" s="204"/>
    </row>
    <row r="133" spans="1:7" s="150" customFormat="1" ht="12.75" customHeight="1" x14ac:dyDescent="0.2">
      <c r="A133" s="199" t="s">
        <v>1286</v>
      </c>
      <c r="B133" s="199" t="s">
        <v>1285</v>
      </c>
      <c r="C133" s="201" t="s">
        <v>1284</v>
      </c>
      <c r="D133" s="226">
        <v>0</v>
      </c>
      <c r="E133" s="226">
        <v>0</v>
      </c>
      <c r="F133" s="205"/>
      <c r="G133" s="204"/>
    </row>
    <row r="134" spans="1:7" s="150" customFormat="1" ht="12.75" customHeight="1" x14ac:dyDescent="0.2">
      <c r="A134" s="199" t="s">
        <v>1283</v>
      </c>
      <c r="B134" s="199" t="s">
        <v>1282</v>
      </c>
      <c r="C134" s="201" t="s">
        <v>1281</v>
      </c>
      <c r="D134" s="226">
        <v>0</v>
      </c>
      <c r="E134" s="226">
        <v>0</v>
      </c>
      <c r="F134" s="205"/>
      <c r="G134" s="204"/>
    </row>
    <row r="135" spans="1:7" s="150" customFormat="1" ht="12.75" customHeight="1" x14ac:dyDescent="0.2">
      <c r="A135" s="199" t="s">
        <v>1280</v>
      </c>
      <c r="B135" s="199" t="s">
        <v>1279</v>
      </c>
      <c r="C135" s="201" t="s">
        <v>1278</v>
      </c>
      <c r="D135" s="226">
        <v>0</v>
      </c>
      <c r="E135" s="226">
        <v>45.540589999999995</v>
      </c>
      <c r="F135" s="203"/>
      <c r="G135" s="202"/>
    </row>
    <row r="136" spans="1:7" s="150" customFormat="1" ht="12.75" customHeight="1" x14ac:dyDescent="0.2">
      <c r="A136" s="199" t="s">
        <v>1262</v>
      </c>
      <c r="B136" s="199" t="s">
        <v>1261</v>
      </c>
      <c r="C136" s="201" t="s">
        <v>1260</v>
      </c>
      <c r="D136" s="226">
        <v>447.33300000000003</v>
      </c>
      <c r="E136" s="226">
        <v>7.2229999999999999</v>
      </c>
      <c r="F136" s="203"/>
      <c r="G136" s="202"/>
    </row>
    <row r="137" spans="1:7" s="150" customFormat="1" ht="12.75" customHeight="1" x14ac:dyDescent="0.2">
      <c r="A137" s="199" t="s">
        <v>1256</v>
      </c>
      <c r="B137" s="199" t="s">
        <v>1255</v>
      </c>
      <c r="C137" s="201" t="s">
        <v>1254</v>
      </c>
      <c r="D137" s="226">
        <v>2079.27232</v>
      </c>
      <c r="E137" s="226">
        <v>2335.0288599999999</v>
      </c>
      <c r="F137" s="203"/>
      <c r="G137" s="202"/>
    </row>
    <row r="138" spans="1:7" s="150" customFormat="1" ht="12.75" customHeight="1" x14ac:dyDescent="0.2">
      <c r="A138" s="199" t="s">
        <v>1253</v>
      </c>
      <c r="B138" s="199" t="s">
        <v>1252</v>
      </c>
      <c r="C138" s="201" t="s">
        <v>1251</v>
      </c>
      <c r="D138" s="226">
        <v>4209.0433499999999</v>
      </c>
      <c r="E138" s="226">
        <v>1673.25675</v>
      </c>
      <c r="F138" s="203"/>
      <c r="G138" s="202"/>
    </row>
    <row r="139" spans="1:7" s="150" customFormat="1" ht="12.75" customHeight="1" x14ac:dyDescent="0.2">
      <c r="A139" s="199" t="s">
        <v>1250</v>
      </c>
      <c r="B139" s="199" t="s">
        <v>1249</v>
      </c>
      <c r="C139" s="201" t="s">
        <v>1248</v>
      </c>
      <c r="D139" s="226">
        <v>574.68574000000001</v>
      </c>
      <c r="E139" s="226">
        <v>611.34168999999997</v>
      </c>
      <c r="F139" s="203"/>
      <c r="G139" s="202"/>
    </row>
    <row r="140" spans="1:7" s="150" customFormat="1" ht="12.75" customHeight="1" x14ac:dyDescent="0.2">
      <c r="A140" s="195" t="s">
        <v>1247</v>
      </c>
      <c r="B140" s="195" t="s">
        <v>1246</v>
      </c>
      <c r="C140" s="194" t="s">
        <v>1245</v>
      </c>
      <c r="D140" s="193">
        <v>44.881480000000003</v>
      </c>
      <c r="E140" s="193">
        <v>123.83211</v>
      </c>
      <c r="F140" s="203"/>
      <c r="G140" s="202"/>
    </row>
    <row r="141" spans="1:7" s="150" customFormat="1" ht="12.75" customHeight="1" x14ac:dyDescent="0.2">
      <c r="C141" s="148"/>
      <c r="D141" s="192"/>
      <c r="E141" s="192"/>
      <c r="F141" s="192"/>
      <c r="G141" s="192"/>
    </row>
    <row r="142" spans="1:7" s="150" customFormat="1" ht="12.75" customHeight="1" x14ac:dyDescent="0.2">
      <c r="C142" s="148"/>
      <c r="D142" s="192"/>
      <c r="E142" s="192"/>
      <c r="F142" s="192"/>
      <c r="G142" s="192"/>
    </row>
    <row r="143" spans="1:7" s="150" customFormat="1" ht="12.75" customHeight="1" x14ac:dyDescent="0.2">
      <c r="C143" s="148"/>
      <c r="D143" s="192"/>
      <c r="E143" s="192"/>
      <c r="F143" s="192"/>
      <c r="G143" s="192"/>
    </row>
    <row r="144" spans="1:7" s="150" customFormat="1" ht="12.75" customHeight="1" x14ac:dyDescent="0.2">
      <c r="C144" s="148"/>
      <c r="D144" s="192"/>
      <c r="E144" s="192"/>
      <c r="F144" s="192"/>
      <c r="G144" s="192"/>
    </row>
    <row r="145" spans="1:7" s="150" customFormat="1" ht="12.75" customHeight="1" x14ac:dyDescent="0.2">
      <c r="C145" s="148"/>
      <c r="D145" s="192"/>
      <c r="E145" s="192"/>
      <c r="F145" s="192"/>
      <c r="G145" s="192"/>
    </row>
    <row r="146" spans="1:7" s="150" customFormat="1" ht="12.75" customHeight="1" x14ac:dyDescent="0.2">
      <c r="C146" s="148"/>
      <c r="D146" s="192"/>
      <c r="E146" s="192"/>
      <c r="F146" s="192"/>
      <c r="G146" s="192"/>
    </row>
    <row r="147" spans="1:7" s="150" customFormat="1" x14ac:dyDescent="0.2">
      <c r="C147" s="148"/>
      <c r="D147" s="192"/>
      <c r="E147" s="192"/>
      <c r="F147" s="192"/>
      <c r="G147" s="192"/>
    </row>
    <row r="148" spans="1:7" s="150" customFormat="1" x14ac:dyDescent="0.2">
      <c r="C148" s="148"/>
      <c r="D148" s="192"/>
      <c r="E148" s="192"/>
      <c r="F148" s="192"/>
      <c r="G148" s="192"/>
    </row>
    <row r="149" spans="1:7" s="150" customFormat="1" x14ac:dyDescent="0.2">
      <c r="C149" s="148"/>
      <c r="D149" s="192"/>
      <c r="E149" s="192"/>
      <c r="F149" s="192"/>
      <c r="G149" s="192"/>
    </row>
    <row r="150" spans="1:7" s="150" customFormat="1" x14ac:dyDescent="0.2">
      <c r="C150" s="148"/>
      <c r="D150" s="192"/>
      <c r="E150" s="192"/>
      <c r="F150" s="192"/>
      <c r="G150" s="192"/>
    </row>
    <row r="151" spans="1:7" s="150" customFormat="1" x14ac:dyDescent="0.2">
      <c r="C151" s="148"/>
      <c r="D151" s="192"/>
      <c r="E151" s="192"/>
      <c r="F151" s="192"/>
      <c r="G151" s="192"/>
    </row>
    <row r="152" spans="1:7" s="150" customFormat="1" x14ac:dyDescent="0.2">
      <c r="C152" s="148"/>
      <c r="D152" s="192"/>
      <c r="E152" s="192"/>
      <c r="F152" s="192"/>
      <c r="G152" s="192"/>
    </row>
    <row r="153" spans="1:7" s="150" customFormat="1" x14ac:dyDescent="0.2">
      <c r="A153" s="191"/>
      <c r="B153" s="191"/>
      <c r="C153" s="258"/>
      <c r="D153" s="192"/>
      <c r="E153" s="192"/>
      <c r="F153" s="192"/>
      <c r="G153" s="192"/>
    </row>
    <row r="154" spans="1:7" s="150" customFormat="1" x14ac:dyDescent="0.2">
      <c r="A154" s="191"/>
      <c r="B154" s="191"/>
      <c r="C154" s="258"/>
      <c r="D154" s="192"/>
      <c r="E154" s="192"/>
      <c r="F154" s="192"/>
      <c r="G154" s="192"/>
    </row>
    <row r="155" spans="1:7" s="150" customFormat="1" x14ac:dyDescent="0.2">
      <c r="A155" s="191"/>
      <c r="B155" s="191"/>
      <c r="C155" s="258"/>
      <c r="D155" s="192"/>
      <c r="E155" s="192"/>
      <c r="F155" s="192"/>
      <c r="G155" s="192"/>
    </row>
    <row r="156" spans="1:7" s="150" customFormat="1" x14ac:dyDescent="0.2">
      <c r="A156" s="191"/>
      <c r="B156" s="191"/>
      <c r="C156" s="258"/>
      <c r="D156" s="192"/>
      <c r="E156" s="192"/>
      <c r="F156" s="192"/>
      <c r="G156" s="192"/>
    </row>
    <row r="157" spans="1:7" s="150" customFormat="1" x14ac:dyDescent="0.2">
      <c r="A157" s="191"/>
      <c r="B157" s="191"/>
      <c r="C157" s="258"/>
      <c r="D157" s="192"/>
      <c r="E157" s="192"/>
      <c r="F157" s="192"/>
      <c r="G157" s="192"/>
    </row>
    <row r="158" spans="1:7" s="150" customFormat="1" x14ac:dyDescent="0.2">
      <c r="A158" s="191"/>
      <c r="B158" s="191"/>
      <c r="C158" s="258"/>
      <c r="D158" s="192"/>
      <c r="E158" s="192"/>
      <c r="F158" s="192"/>
      <c r="G158" s="192"/>
    </row>
    <row r="159" spans="1:7" x14ac:dyDescent="0.2">
      <c r="A159" s="191"/>
      <c r="D159" s="192"/>
      <c r="E159" s="192"/>
      <c r="F159" s="192"/>
      <c r="G159" s="192"/>
    </row>
    <row r="160" spans="1:7" x14ac:dyDescent="0.2">
      <c r="A160" s="191"/>
      <c r="D160" s="192"/>
      <c r="E160" s="192"/>
      <c r="F160" s="192"/>
      <c r="G160" s="192"/>
    </row>
    <row r="161" spans="1:7" x14ac:dyDescent="0.2">
      <c r="A161" s="191"/>
      <c r="D161" s="192"/>
      <c r="E161" s="192"/>
      <c r="F161" s="192"/>
      <c r="G161" s="192"/>
    </row>
    <row r="162" spans="1:7" x14ac:dyDescent="0.2">
      <c r="A162" s="191"/>
      <c r="D162" s="192"/>
      <c r="E162" s="192"/>
      <c r="F162" s="192"/>
      <c r="G162" s="192"/>
    </row>
    <row r="163" spans="1:7" x14ac:dyDescent="0.2">
      <c r="A163" s="191"/>
      <c r="D163" s="192"/>
      <c r="E163" s="192"/>
      <c r="F163" s="192"/>
      <c r="G163" s="192"/>
    </row>
    <row r="164" spans="1:7" x14ac:dyDescent="0.2">
      <c r="A164" s="191"/>
      <c r="D164" s="192"/>
      <c r="E164" s="192"/>
      <c r="F164" s="192"/>
      <c r="G164" s="192"/>
    </row>
    <row r="165" spans="1:7" x14ac:dyDescent="0.2">
      <c r="A165" s="191"/>
      <c r="D165" s="192"/>
      <c r="E165" s="192"/>
      <c r="F165" s="192"/>
      <c r="G165" s="192"/>
    </row>
    <row r="166" spans="1:7" x14ac:dyDescent="0.2">
      <c r="A166" s="191"/>
      <c r="D166" s="192"/>
      <c r="E166" s="192"/>
      <c r="F166" s="192"/>
      <c r="G166" s="192"/>
    </row>
    <row r="167" spans="1:7" x14ac:dyDescent="0.2">
      <c r="A167" s="191"/>
      <c r="D167" s="192"/>
      <c r="E167" s="192"/>
      <c r="F167" s="192"/>
      <c r="G167" s="192"/>
    </row>
    <row r="168" spans="1:7" x14ac:dyDescent="0.2">
      <c r="A168" s="191"/>
      <c r="D168" s="192"/>
      <c r="E168" s="192"/>
      <c r="F168" s="192"/>
      <c r="G168" s="192"/>
    </row>
    <row r="169" spans="1:7" x14ac:dyDescent="0.2">
      <c r="A169" s="191"/>
      <c r="D169" s="192"/>
      <c r="E169" s="192"/>
      <c r="F169" s="192"/>
      <c r="G169" s="192"/>
    </row>
    <row r="170" spans="1:7" x14ac:dyDescent="0.2">
      <c r="A170" s="191"/>
      <c r="D170" s="192"/>
      <c r="E170" s="192"/>
      <c r="F170" s="192"/>
      <c r="G170" s="192"/>
    </row>
    <row r="171" spans="1:7" x14ac:dyDescent="0.2">
      <c r="A171" s="191"/>
      <c r="D171" s="192"/>
      <c r="E171" s="192"/>
      <c r="F171" s="192"/>
      <c r="G171" s="192"/>
    </row>
    <row r="172" spans="1:7" x14ac:dyDescent="0.2">
      <c r="A172" s="191"/>
      <c r="D172" s="192"/>
      <c r="E172" s="192"/>
      <c r="F172" s="192"/>
      <c r="G172" s="192"/>
    </row>
    <row r="173" spans="1:7" x14ac:dyDescent="0.2">
      <c r="A173" s="191"/>
      <c r="D173" s="192"/>
      <c r="E173" s="192"/>
      <c r="F173" s="192"/>
      <c r="G173" s="192"/>
    </row>
    <row r="174" spans="1:7" x14ac:dyDescent="0.2">
      <c r="A174" s="191"/>
      <c r="D174" s="192"/>
      <c r="E174" s="192"/>
      <c r="F174" s="192"/>
      <c r="G174" s="192"/>
    </row>
    <row r="175" spans="1:7" x14ac:dyDescent="0.2">
      <c r="A175" s="191"/>
      <c r="D175" s="192"/>
      <c r="E175" s="192"/>
      <c r="F175" s="192"/>
      <c r="G175" s="192"/>
    </row>
    <row r="176" spans="1:7" x14ac:dyDescent="0.2">
      <c r="A176" s="191"/>
      <c r="D176" s="192"/>
      <c r="E176" s="192"/>
      <c r="F176" s="192"/>
      <c r="G176" s="192"/>
    </row>
    <row r="177" spans="1:7" x14ac:dyDescent="0.2">
      <c r="A177" s="191"/>
      <c r="D177" s="192"/>
      <c r="E177" s="192"/>
      <c r="F177" s="192"/>
      <c r="G177" s="192"/>
    </row>
    <row r="178" spans="1:7" x14ac:dyDescent="0.2">
      <c r="A178" s="191"/>
      <c r="D178" s="192"/>
      <c r="E178" s="192"/>
      <c r="F178" s="192"/>
      <c r="G178" s="192"/>
    </row>
    <row r="179" spans="1:7" x14ac:dyDescent="0.2">
      <c r="A179" s="191"/>
      <c r="D179" s="192"/>
      <c r="E179" s="192"/>
      <c r="F179" s="192"/>
      <c r="G179" s="192"/>
    </row>
    <row r="180" spans="1:7" x14ac:dyDescent="0.2">
      <c r="A180" s="191"/>
      <c r="D180" s="192"/>
      <c r="E180" s="192"/>
      <c r="F180" s="192"/>
      <c r="G180" s="192"/>
    </row>
    <row r="181" spans="1:7" x14ac:dyDescent="0.2">
      <c r="A181" s="191"/>
      <c r="D181" s="192"/>
      <c r="E181" s="192"/>
      <c r="F181" s="192"/>
      <c r="G181" s="192"/>
    </row>
    <row r="182" spans="1:7" x14ac:dyDescent="0.2">
      <c r="A182" s="191"/>
      <c r="D182" s="192"/>
      <c r="E182" s="192"/>
      <c r="F182" s="192"/>
      <c r="G182" s="192"/>
    </row>
    <row r="183" spans="1:7" x14ac:dyDescent="0.2">
      <c r="A183" s="191"/>
      <c r="D183" s="192"/>
      <c r="E183" s="192"/>
      <c r="F183" s="192"/>
      <c r="G183" s="192"/>
    </row>
    <row r="184" spans="1:7" x14ac:dyDescent="0.2">
      <c r="A184" s="191"/>
      <c r="D184" s="192"/>
      <c r="E184" s="192"/>
      <c r="F184" s="192"/>
      <c r="G184" s="192"/>
    </row>
    <row r="185" spans="1:7" x14ac:dyDescent="0.2">
      <c r="A185" s="191"/>
      <c r="D185" s="192"/>
      <c r="E185" s="192"/>
      <c r="F185" s="192"/>
      <c r="G185" s="192"/>
    </row>
    <row r="186" spans="1:7" x14ac:dyDescent="0.2">
      <c r="A186" s="191"/>
      <c r="D186" s="192"/>
      <c r="E186" s="192"/>
      <c r="F186" s="192"/>
      <c r="G186" s="192"/>
    </row>
    <row r="187" spans="1:7" x14ac:dyDescent="0.2">
      <c r="A187" s="191"/>
      <c r="D187" s="192"/>
      <c r="E187" s="192"/>
      <c r="F187" s="192"/>
      <c r="G187" s="192"/>
    </row>
    <row r="188" spans="1:7" x14ac:dyDescent="0.2">
      <c r="A188" s="191"/>
      <c r="D188" s="192"/>
      <c r="E188" s="192"/>
      <c r="F188" s="192"/>
      <c r="G188" s="192"/>
    </row>
    <row r="189" spans="1:7" x14ac:dyDescent="0.2">
      <c r="A189" s="191"/>
      <c r="D189" s="192"/>
      <c r="E189" s="192"/>
      <c r="F189" s="192"/>
      <c r="G189" s="192"/>
    </row>
    <row r="190" spans="1:7" x14ac:dyDescent="0.2">
      <c r="A190" s="191"/>
      <c r="D190" s="192"/>
      <c r="E190" s="192"/>
      <c r="F190" s="192"/>
      <c r="G190" s="192"/>
    </row>
    <row r="191" spans="1:7" x14ac:dyDescent="0.2">
      <c r="A191" s="191"/>
      <c r="D191" s="192"/>
      <c r="E191" s="192"/>
      <c r="F191" s="192"/>
      <c r="G191" s="192"/>
    </row>
    <row r="192" spans="1:7" x14ac:dyDescent="0.2">
      <c r="A192" s="191"/>
      <c r="D192" s="192"/>
      <c r="E192" s="192"/>
      <c r="F192" s="192"/>
      <c r="G192" s="192"/>
    </row>
    <row r="193" spans="1:7" x14ac:dyDescent="0.2">
      <c r="A193" s="191"/>
      <c r="D193" s="192"/>
      <c r="E193" s="192"/>
      <c r="F193" s="192"/>
      <c r="G193" s="192"/>
    </row>
    <row r="194" spans="1:7" x14ac:dyDescent="0.2">
      <c r="A194" s="191"/>
      <c r="D194" s="192"/>
      <c r="E194" s="192"/>
      <c r="F194" s="192"/>
      <c r="G194" s="192"/>
    </row>
    <row r="195" spans="1:7" x14ac:dyDescent="0.2">
      <c r="A195" s="191"/>
      <c r="D195" s="192"/>
      <c r="E195" s="192"/>
      <c r="F195" s="192"/>
      <c r="G195" s="192"/>
    </row>
    <row r="196" spans="1:7" x14ac:dyDescent="0.2">
      <c r="A196" s="191"/>
      <c r="D196" s="192"/>
      <c r="E196" s="192"/>
      <c r="F196" s="192"/>
      <c r="G196" s="192"/>
    </row>
    <row r="197" spans="1:7" x14ac:dyDescent="0.2">
      <c r="A197" s="191"/>
      <c r="D197" s="192"/>
      <c r="E197" s="192"/>
      <c r="F197" s="192"/>
      <c r="G197" s="192"/>
    </row>
    <row r="198" spans="1:7" x14ac:dyDescent="0.2">
      <c r="A198" s="191"/>
      <c r="D198" s="192"/>
      <c r="E198" s="192"/>
      <c r="F198" s="192"/>
      <c r="G198" s="192"/>
    </row>
    <row r="199" spans="1:7" x14ac:dyDescent="0.2">
      <c r="A199" s="191"/>
      <c r="D199" s="192"/>
      <c r="E199" s="192"/>
      <c r="F199" s="192"/>
      <c r="G199" s="192"/>
    </row>
    <row r="200" spans="1:7" x14ac:dyDescent="0.2">
      <c r="A200" s="191"/>
      <c r="D200" s="192"/>
      <c r="E200" s="192"/>
      <c r="F200" s="192"/>
      <c r="G200" s="192"/>
    </row>
    <row r="201" spans="1:7" x14ac:dyDescent="0.2">
      <c r="A201" s="191"/>
      <c r="D201" s="192"/>
      <c r="E201" s="192"/>
      <c r="F201" s="192"/>
      <c r="G201" s="192"/>
    </row>
    <row r="202" spans="1:7" x14ac:dyDescent="0.2">
      <c r="A202" s="191"/>
      <c r="D202" s="192"/>
      <c r="E202" s="192"/>
      <c r="F202" s="192"/>
      <c r="G202" s="192"/>
    </row>
    <row r="203" spans="1:7" x14ac:dyDescent="0.2">
      <c r="A203" s="191"/>
      <c r="D203" s="192"/>
      <c r="E203" s="192"/>
      <c r="F203" s="192"/>
      <c r="G203" s="192"/>
    </row>
    <row r="204" spans="1:7" x14ac:dyDescent="0.2">
      <c r="A204" s="191"/>
      <c r="D204" s="192"/>
      <c r="E204" s="192"/>
      <c r="F204" s="192"/>
      <c r="G204" s="192"/>
    </row>
    <row r="205" spans="1:7" x14ac:dyDescent="0.2">
      <c r="A205" s="191"/>
      <c r="D205" s="192"/>
      <c r="E205" s="192"/>
      <c r="F205" s="192"/>
      <c r="G205" s="192"/>
    </row>
    <row r="206" spans="1:7" x14ac:dyDescent="0.2">
      <c r="A206" s="191"/>
      <c r="D206" s="192"/>
      <c r="E206" s="192"/>
      <c r="F206" s="192"/>
      <c r="G206" s="192"/>
    </row>
    <row r="207" spans="1:7" x14ac:dyDescent="0.2">
      <c r="A207" s="191"/>
      <c r="D207" s="192"/>
      <c r="E207" s="192"/>
      <c r="F207" s="192"/>
      <c r="G207" s="192"/>
    </row>
    <row r="208" spans="1:7" x14ac:dyDescent="0.2">
      <c r="A208" s="191"/>
      <c r="D208" s="192"/>
      <c r="E208" s="192"/>
      <c r="F208" s="192"/>
      <c r="G208" s="192"/>
    </row>
    <row r="209" spans="1:7" x14ac:dyDescent="0.2">
      <c r="A209" s="191"/>
      <c r="D209" s="192"/>
      <c r="E209" s="192"/>
      <c r="F209" s="192"/>
      <c r="G209" s="192"/>
    </row>
    <row r="210" spans="1:7" x14ac:dyDescent="0.2">
      <c r="A210" s="191"/>
      <c r="D210" s="192"/>
      <c r="E210" s="192"/>
      <c r="F210" s="192"/>
      <c r="G210" s="192"/>
    </row>
    <row r="211" spans="1:7" x14ac:dyDescent="0.2">
      <c r="A211" s="191"/>
      <c r="D211" s="192"/>
      <c r="E211" s="192"/>
      <c r="F211" s="192"/>
      <c r="G211" s="192"/>
    </row>
    <row r="212" spans="1:7" x14ac:dyDescent="0.2">
      <c r="A212" s="191"/>
      <c r="D212" s="192"/>
      <c r="E212" s="192"/>
      <c r="F212" s="192"/>
      <c r="G212" s="192"/>
    </row>
    <row r="213" spans="1:7" x14ac:dyDescent="0.2">
      <c r="A213" s="191"/>
      <c r="D213" s="192"/>
      <c r="E213" s="192"/>
      <c r="F213" s="192"/>
      <c r="G213" s="192"/>
    </row>
    <row r="214" spans="1:7" x14ac:dyDescent="0.2">
      <c r="A214" s="191"/>
      <c r="D214" s="192"/>
      <c r="E214" s="192"/>
      <c r="F214" s="192"/>
      <c r="G214" s="192"/>
    </row>
    <row r="215" spans="1:7" x14ac:dyDescent="0.2">
      <c r="A215" s="191"/>
      <c r="D215" s="192"/>
      <c r="E215" s="192"/>
      <c r="F215" s="192"/>
      <c r="G215" s="192"/>
    </row>
    <row r="216" spans="1:7" x14ac:dyDescent="0.2">
      <c r="A216" s="191"/>
      <c r="D216" s="192"/>
      <c r="E216" s="192"/>
      <c r="F216" s="192"/>
      <c r="G216" s="192"/>
    </row>
    <row r="217" spans="1:7" x14ac:dyDescent="0.2">
      <c r="A217" s="191"/>
      <c r="D217" s="192"/>
      <c r="E217" s="192"/>
      <c r="F217" s="192"/>
      <c r="G217" s="192"/>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74" fitToHeight="2" orientation="portrait" useFirstPageNumber="1" r:id="rId1"/>
  <headerFooter>
    <oddHeader>&amp;L&amp;"Tahoma,Kurzíva"Závěrečný účet za rok 2017&amp;R&amp;"Tahoma,Kurzíva"Tabulka č. 36</oddHeader>
    <oddFooter>&amp;C&amp;"Tahoma,Obyčejné"&amp;P</oddFooter>
  </headerFooter>
  <rowBreaks count="1" manualBreakCount="1">
    <brk id="74" max="6"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showGridLines="0" zoomScaleNormal="100" zoomScaleSheetLayoutView="100" workbookViewId="0">
      <selection activeCell="J6" sqref="J6"/>
    </sheetView>
  </sheetViews>
  <sheetFormatPr defaultRowHeight="12.75" x14ac:dyDescent="0.2"/>
  <cols>
    <col min="1" max="1" width="6.7109375" style="91" customWidth="1"/>
    <col min="2" max="2" width="54.7109375" style="91" customWidth="1"/>
    <col min="3" max="3" width="8.5703125" style="152" customWidth="1"/>
    <col min="4" max="7" width="15.42578125" style="91" customWidth="1"/>
    <col min="8" max="8" width="5.28515625" style="91" customWidth="1"/>
    <col min="9" max="16384" width="9.140625" style="91"/>
  </cols>
  <sheetData>
    <row r="1" spans="1:7" s="277" customFormat="1" ht="18" customHeight="1" x14ac:dyDescent="0.2">
      <c r="A1" s="1270" t="s">
        <v>4071</v>
      </c>
      <c r="B1" s="1270"/>
      <c r="C1" s="1270"/>
      <c r="D1" s="1270"/>
      <c r="E1" s="1270"/>
      <c r="F1" s="1270"/>
      <c r="G1" s="1270"/>
    </row>
    <row r="2" spans="1:7" s="276" customFormat="1" ht="18" customHeight="1" x14ac:dyDescent="0.2">
      <c r="A2" s="1270" t="s">
        <v>1870</v>
      </c>
      <c r="B2" s="1270"/>
      <c r="C2" s="1270"/>
      <c r="D2" s="1270"/>
      <c r="E2" s="1270"/>
      <c r="F2" s="1270"/>
      <c r="G2" s="1270"/>
    </row>
    <row r="4" spans="1:7" ht="12.75" customHeight="1" x14ac:dyDescent="0.2">
      <c r="A4" s="275"/>
      <c r="B4" s="274"/>
      <c r="C4" s="273"/>
      <c r="D4" s="272">
        <v>1</v>
      </c>
      <c r="E4" s="272">
        <v>2</v>
      </c>
      <c r="F4" s="272">
        <v>3</v>
      </c>
      <c r="G4" s="272">
        <v>4</v>
      </c>
    </row>
    <row r="5" spans="1:7" s="269" customFormat="1" ht="12.75" customHeight="1" x14ac:dyDescent="0.2">
      <c r="A5" s="1292" t="s">
        <v>1428</v>
      </c>
      <c r="B5" s="1293"/>
      <c r="C5" s="1296" t="s">
        <v>1427</v>
      </c>
      <c r="D5" s="1298" t="s">
        <v>1867</v>
      </c>
      <c r="E5" s="1298"/>
      <c r="F5" s="1298" t="s">
        <v>1866</v>
      </c>
      <c r="G5" s="1298"/>
    </row>
    <row r="6" spans="1:7" s="269" customFormat="1" ht="21" x14ac:dyDescent="0.2">
      <c r="A6" s="1294"/>
      <c r="B6" s="1295"/>
      <c r="C6" s="1297"/>
      <c r="D6" s="271" t="s">
        <v>1865</v>
      </c>
      <c r="E6" s="271" t="s">
        <v>1864</v>
      </c>
      <c r="F6" s="270" t="s">
        <v>1865</v>
      </c>
      <c r="G6" s="270" t="s">
        <v>1864</v>
      </c>
    </row>
    <row r="7" spans="1:7" s="269" customFormat="1" x14ac:dyDescent="0.2">
      <c r="A7" s="237" t="s">
        <v>1680</v>
      </c>
      <c r="B7" s="237" t="s">
        <v>1863</v>
      </c>
      <c r="C7" s="236" t="s">
        <v>94</v>
      </c>
      <c r="D7" s="278">
        <v>296202.27560000005</v>
      </c>
      <c r="E7" s="278">
        <v>1778.88114</v>
      </c>
      <c r="F7" s="278">
        <v>262010.01222999999</v>
      </c>
      <c r="G7" s="278">
        <v>1196.6898600000002</v>
      </c>
    </row>
    <row r="8" spans="1:7" x14ac:dyDescent="0.2">
      <c r="A8" s="208" t="s">
        <v>1678</v>
      </c>
      <c r="B8" s="208" t="s">
        <v>1862</v>
      </c>
      <c r="C8" s="247" t="s">
        <v>94</v>
      </c>
      <c r="D8" s="278">
        <v>296063.40813</v>
      </c>
      <c r="E8" s="278">
        <v>1775.0238400000001</v>
      </c>
      <c r="F8" s="278">
        <v>261886.45762</v>
      </c>
      <c r="G8" s="278">
        <v>1192.9352200000001</v>
      </c>
    </row>
    <row r="9" spans="1:7" x14ac:dyDescent="0.2">
      <c r="A9" s="225" t="s">
        <v>1676</v>
      </c>
      <c r="B9" s="225" t="s">
        <v>1861</v>
      </c>
      <c r="C9" s="246" t="s">
        <v>1860</v>
      </c>
      <c r="D9" s="235">
        <v>16242.5969</v>
      </c>
      <c r="E9" s="235">
        <v>7.0243400000000005</v>
      </c>
      <c r="F9" s="235">
        <v>17280.563129999999</v>
      </c>
      <c r="G9" s="235">
        <v>1.4387399999999999</v>
      </c>
    </row>
    <row r="10" spans="1:7" x14ac:dyDescent="0.2">
      <c r="A10" s="199" t="s">
        <v>1673</v>
      </c>
      <c r="B10" s="199" t="s">
        <v>1859</v>
      </c>
      <c r="C10" s="201" t="s">
        <v>1858</v>
      </c>
      <c r="D10" s="235">
        <v>10354.757820000001</v>
      </c>
      <c r="E10" s="235">
        <v>42.298160000000003</v>
      </c>
      <c r="F10" s="235">
        <v>10893.03111</v>
      </c>
      <c r="G10" s="235">
        <v>39.979410000000001</v>
      </c>
    </row>
    <row r="11" spans="1:7" x14ac:dyDescent="0.2">
      <c r="A11" s="199" t="s">
        <v>1670</v>
      </c>
      <c r="B11" s="199" t="s">
        <v>1857</v>
      </c>
      <c r="C11" s="201" t="s">
        <v>1856</v>
      </c>
      <c r="D11" s="235"/>
      <c r="E11" s="235"/>
      <c r="F11" s="235">
        <v>100.43</v>
      </c>
      <c r="G11" s="235"/>
    </row>
    <row r="12" spans="1:7" x14ac:dyDescent="0.2">
      <c r="A12" s="199" t="s">
        <v>1668</v>
      </c>
      <c r="B12" s="199" t="s">
        <v>1855</v>
      </c>
      <c r="C12" s="201" t="s">
        <v>1854</v>
      </c>
      <c r="D12" s="235">
        <v>545.34772999999996</v>
      </c>
      <c r="E12" s="235">
        <v>819.77943000000005</v>
      </c>
      <c r="F12" s="235">
        <v>852.65468999999996</v>
      </c>
      <c r="G12" s="235">
        <v>689.69739000000004</v>
      </c>
    </row>
    <row r="13" spans="1:7" x14ac:dyDescent="0.2">
      <c r="A13" s="199" t="s">
        <v>1665</v>
      </c>
      <c r="B13" s="199" t="s">
        <v>1853</v>
      </c>
      <c r="C13" s="201" t="s">
        <v>1852</v>
      </c>
      <c r="D13" s="235"/>
      <c r="E13" s="235"/>
      <c r="F13" s="235">
        <v>-73.199919999999992</v>
      </c>
      <c r="G13" s="235"/>
    </row>
    <row r="14" spans="1:7" x14ac:dyDescent="0.2">
      <c r="A14" s="199" t="s">
        <v>1662</v>
      </c>
      <c r="B14" s="199" t="s">
        <v>1851</v>
      </c>
      <c r="C14" s="201" t="s">
        <v>1850</v>
      </c>
      <c r="D14" s="235">
        <v>-555.97178000000008</v>
      </c>
      <c r="E14" s="235"/>
      <c r="F14" s="235">
        <v>-20.65391</v>
      </c>
      <c r="G14" s="235"/>
    </row>
    <row r="15" spans="1:7" x14ac:dyDescent="0.2">
      <c r="A15" s="199" t="s">
        <v>1659</v>
      </c>
      <c r="B15" s="199" t="s">
        <v>1849</v>
      </c>
      <c r="C15" s="201" t="s">
        <v>1848</v>
      </c>
      <c r="D15" s="235">
        <v>214.59280999999999</v>
      </c>
      <c r="E15" s="235"/>
      <c r="F15" s="235">
        <v>615.94031999999993</v>
      </c>
      <c r="G15" s="235"/>
    </row>
    <row r="16" spans="1:7" x14ac:dyDescent="0.2">
      <c r="A16" s="199" t="s">
        <v>1656</v>
      </c>
      <c r="B16" s="199" t="s">
        <v>269</v>
      </c>
      <c r="C16" s="201" t="s">
        <v>1847</v>
      </c>
      <c r="D16" s="235">
        <v>52466.033060000002</v>
      </c>
      <c r="E16" s="235">
        <v>171.55089999999998</v>
      </c>
      <c r="F16" s="235">
        <v>27700.47813</v>
      </c>
      <c r="G16" s="235">
        <v>154.2979</v>
      </c>
    </row>
    <row r="17" spans="1:7" x14ac:dyDescent="0.2">
      <c r="A17" s="199" t="s">
        <v>1653</v>
      </c>
      <c r="B17" s="199" t="s">
        <v>1846</v>
      </c>
      <c r="C17" s="201" t="s">
        <v>1845</v>
      </c>
      <c r="D17" s="235">
        <v>1702.4621299999999</v>
      </c>
      <c r="E17" s="235"/>
      <c r="F17" s="235">
        <v>1290.0218400000001</v>
      </c>
      <c r="G17" s="235"/>
    </row>
    <row r="18" spans="1:7" x14ac:dyDescent="0.2">
      <c r="A18" s="199" t="s">
        <v>1844</v>
      </c>
      <c r="B18" s="199" t="s">
        <v>1843</v>
      </c>
      <c r="C18" s="201" t="s">
        <v>1842</v>
      </c>
      <c r="D18" s="235">
        <v>122.88855000000001</v>
      </c>
      <c r="E18" s="235"/>
      <c r="F18" s="235">
        <v>153.79079000000002</v>
      </c>
      <c r="G18" s="235"/>
    </row>
    <row r="19" spans="1:7" x14ac:dyDescent="0.2">
      <c r="A19" s="199" t="s">
        <v>1841</v>
      </c>
      <c r="B19" s="199" t="s">
        <v>1840</v>
      </c>
      <c r="C19" s="201" t="s">
        <v>1839</v>
      </c>
      <c r="D19" s="235"/>
      <c r="E19" s="235"/>
      <c r="F19" s="235"/>
      <c r="G19" s="235"/>
    </row>
    <row r="20" spans="1:7" x14ac:dyDescent="0.2">
      <c r="A20" s="199" t="s">
        <v>1838</v>
      </c>
      <c r="B20" s="199" t="s">
        <v>1837</v>
      </c>
      <c r="C20" s="201" t="s">
        <v>1836</v>
      </c>
      <c r="D20" s="235">
        <v>29956.79207</v>
      </c>
      <c r="E20" s="235">
        <v>299.98899</v>
      </c>
      <c r="F20" s="235">
        <v>30658.121300000003</v>
      </c>
      <c r="G20" s="235">
        <v>6.1955200000000001</v>
      </c>
    </row>
    <row r="21" spans="1:7" x14ac:dyDescent="0.2">
      <c r="A21" s="199" t="s">
        <v>1835</v>
      </c>
      <c r="B21" s="199" t="s">
        <v>1834</v>
      </c>
      <c r="C21" s="201" t="s">
        <v>1833</v>
      </c>
      <c r="D21" s="235">
        <v>121954.4218</v>
      </c>
      <c r="E21" s="235">
        <v>221.46820000000002</v>
      </c>
      <c r="F21" s="235">
        <v>110898.20765000001</v>
      </c>
      <c r="G21" s="235">
        <v>171.90434999999999</v>
      </c>
    </row>
    <row r="22" spans="1:7" x14ac:dyDescent="0.2">
      <c r="A22" s="199" t="s">
        <v>1832</v>
      </c>
      <c r="B22" s="199" t="s">
        <v>1831</v>
      </c>
      <c r="C22" s="201" t="s">
        <v>1830</v>
      </c>
      <c r="D22" s="235">
        <v>38561.588840000004</v>
      </c>
      <c r="E22" s="235">
        <v>73.228160000000003</v>
      </c>
      <c r="F22" s="235">
        <v>35210.633470000001</v>
      </c>
      <c r="G22" s="235">
        <v>56.972529999999999</v>
      </c>
    </row>
    <row r="23" spans="1:7" x14ac:dyDescent="0.2">
      <c r="A23" s="199" t="s">
        <v>1829</v>
      </c>
      <c r="B23" s="199" t="s">
        <v>1828</v>
      </c>
      <c r="C23" s="201" t="s">
        <v>1827</v>
      </c>
      <c r="D23" s="235">
        <v>397.19128999999998</v>
      </c>
      <c r="E23" s="235">
        <v>1.9620000000000002E-2</v>
      </c>
      <c r="F23" s="235">
        <v>367.88830000000002</v>
      </c>
      <c r="G23" s="235">
        <v>2.6350000000000002E-2</v>
      </c>
    </row>
    <row r="24" spans="1:7" x14ac:dyDescent="0.2">
      <c r="A24" s="199" t="s">
        <v>1826</v>
      </c>
      <c r="B24" s="199" t="s">
        <v>1825</v>
      </c>
      <c r="C24" s="201" t="s">
        <v>1824</v>
      </c>
      <c r="D24" s="235">
        <v>5672.3750300000002</v>
      </c>
      <c r="E24" s="235">
        <v>5.1913599999999995</v>
      </c>
      <c r="F24" s="235">
        <v>4528.5585899999996</v>
      </c>
      <c r="G24" s="235">
        <v>3.0112700000000001</v>
      </c>
    </row>
    <row r="25" spans="1:7" x14ac:dyDescent="0.2">
      <c r="A25" s="199" t="s">
        <v>1823</v>
      </c>
      <c r="B25" s="199" t="s">
        <v>1822</v>
      </c>
      <c r="C25" s="201" t="s">
        <v>1821</v>
      </c>
      <c r="D25" s="235">
        <v>15.216010000000001</v>
      </c>
      <c r="E25" s="235"/>
      <c r="F25" s="235">
        <v>42.925609999999999</v>
      </c>
      <c r="G25" s="235"/>
    </row>
    <row r="26" spans="1:7" x14ac:dyDescent="0.2">
      <c r="A26" s="199" t="s">
        <v>1820</v>
      </c>
      <c r="B26" s="199" t="s">
        <v>1819</v>
      </c>
      <c r="C26" s="201" t="s">
        <v>1818</v>
      </c>
      <c r="D26" s="235"/>
      <c r="E26" s="235"/>
      <c r="F26" s="235"/>
      <c r="G26" s="235"/>
    </row>
    <row r="27" spans="1:7" x14ac:dyDescent="0.2">
      <c r="A27" s="199" t="s">
        <v>1817</v>
      </c>
      <c r="B27" s="199" t="s">
        <v>1816</v>
      </c>
      <c r="C27" s="201" t="s">
        <v>1815</v>
      </c>
      <c r="D27" s="235">
        <v>3.3149999999999999</v>
      </c>
      <c r="E27" s="235"/>
      <c r="F27" s="235">
        <v>3.3149999999999999</v>
      </c>
      <c r="G27" s="235"/>
    </row>
    <row r="28" spans="1:7" x14ac:dyDescent="0.2">
      <c r="A28" s="199" t="s">
        <v>1814</v>
      </c>
      <c r="B28" s="199" t="s">
        <v>1813</v>
      </c>
      <c r="C28" s="201" t="s">
        <v>1812</v>
      </c>
      <c r="D28" s="235">
        <v>213.95256000000001</v>
      </c>
      <c r="E28" s="235"/>
      <c r="F28" s="235">
        <v>270.79250000000002</v>
      </c>
      <c r="G28" s="235"/>
    </row>
    <row r="29" spans="1:7" x14ac:dyDescent="0.2">
      <c r="A29" s="199" t="s">
        <v>1811</v>
      </c>
      <c r="B29" s="199" t="s">
        <v>1735</v>
      </c>
      <c r="C29" s="201" t="s">
        <v>1810</v>
      </c>
      <c r="D29" s="235"/>
      <c r="E29" s="235"/>
      <c r="F29" s="235"/>
      <c r="G29" s="235"/>
    </row>
    <row r="30" spans="1:7" x14ac:dyDescent="0.2">
      <c r="A30" s="199" t="s">
        <v>1809</v>
      </c>
      <c r="B30" s="199" t="s">
        <v>1733</v>
      </c>
      <c r="C30" s="201" t="s">
        <v>1808</v>
      </c>
      <c r="D30" s="235"/>
      <c r="E30" s="235"/>
      <c r="F30" s="235"/>
      <c r="G30" s="235"/>
    </row>
    <row r="31" spans="1:7" x14ac:dyDescent="0.2">
      <c r="A31" s="199" t="s">
        <v>1807</v>
      </c>
      <c r="B31" s="199" t="s">
        <v>1806</v>
      </c>
      <c r="C31" s="201" t="s">
        <v>1805</v>
      </c>
      <c r="D31" s="235"/>
      <c r="E31" s="235"/>
      <c r="F31" s="235"/>
      <c r="G31" s="235"/>
    </row>
    <row r="32" spans="1:7" x14ac:dyDescent="0.2">
      <c r="A32" s="199" t="s">
        <v>1804</v>
      </c>
      <c r="B32" s="199" t="s">
        <v>1803</v>
      </c>
      <c r="C32" s="201" t="s">
        <v>1802</v>
      </c>
      <c r="D32" s="235"/>
      <c r="E32" s="235"/>
      <c r="F32" s="235"/>
      <c r="G32" s="235"/>
    </row>
    <row r="33" spans="1:7" x14ac:dyDescent="0.2">
      <c r="A33" s="199" t="s">
        <v>1801</v>
      </c>
      <c r="B33" s="199" t="s">
        <v>1800</v>
      </c>
      <c r="C33" s="201" t="s">
        <v>1799</v>
      </c>
      <c r="D33" s="235">
        <v>5</v>
      </c>
      <c r="E33" s="235"/>
      <c r="F33" s="235">
        <v>13.334580000000001</v>
      </c>
      <c r="G33" s="235">
        <v>0.02</v>
      </c>
    </row>
    <row r="34" spans="1:7" x14ac:dyDescent="0.2">
      <c r="A34" s="199" t="s">
        <v>1798</v>
      </c>
      <c r="B34" s="199" t="s">
        <v>1797</v>
      </c>
      <c r="C34" s="201" t="s">
        <v>1796</v>
      </c>
      <c r="D34" s="235">
        <v>73.869199999999992</v>
      </c>
      <c r="E34" s="235"/>
      <c r="F34" s="235"/>
      <c r="G34" s="235"/>
    </row>
    <row r="35" spans="1:7" x14ac:dyDescent="0.2">
      <c r="A35" s="199" t="s">
        <v>1795</v>
      </c>
      <c r="B35" s="199" t="s">
        <v>1794</v>
      </c>
      <c r="C35" s="201" t="s">
        <v>1793</v>
      </c>
      <c r="D35" s="235">
        <v>10963.926089999999</v>
      </c>
      <c r="E35" s="235">
        <v>134.47220999999999</v>
      </c>
      <c r="F35" s="235">
        <v>10432.19483</v>
      </c>
      <c r="G35" s="235">
        <v>60.371000000000002</v>
      </c>
    </row>
    <row r="36" spans="1:7" x14ac:dyDescent="0.2">
      <c r="A36" s="199" t="s">
        <v>1792</v>
      </c>
      <c r="B36" s="199" t="s">
        <v>1791</v>
      </c>
      <c r="C36" s="201" t="s">
        <v>1790</v>
      </c>
      <c r="D36" s="235"/>
      <c r="E36" s="235"/>
      <c r="F36" s="235"/>
      <c r="G36" s="235"/>
    </row>
    <row r="37" spans="1:7" x14ac:dyDescent="0.2">
      <c r="A37" s="199" t="s">
        <v>1789</v>
      </c>
      <c r="B37" s="199" t="s">
        <v>1788</v>
      </c>
      <c r="C37" s="201" t="s">
        <v>1787</v>
      </c>
      <c r="D37" s="235">
        <v>12.75</v>
      </c>
      <c r="E37" s="235"/>
      <c r="F37" s="235"/>
      <c r="G37" s="235"/>
    </row>
    <row r="38" spans="1:7" x14ac:dyDescent="0.2">
      <c r="A38" s="199" t="s">
        <v>1786</v>
      </c>
      <c r="B38" s="199" t="s">
        <v>1785</v>
      </c>
      <c r="C38" s="201" t="s">
        <v>1784</v>
      </c>
      <c r="D38" s="235"/>
      <c r="E38" s="235"/>
      <c r="F38" s="235"/>
      <c r="G38" s="235"/>
    </row>
    <row r="39" spans="1:7" x14ac:dyDescent="0.2">
      <c r="A39" s="199" t="s">
        <v>1783</v>
      </c>
      <c r="B39" s="199" t="s">
        <v>1782</v>
      </c>
      <c r="C39" s="201" t="s">
        <v>1781</v>
      </c>
      <c r="D39" s="235"/>
      <c r="E39" s="235"/>
      <c r="F39" s="235"/>
      <c r="G39" s="235"/>
    </row>
    <row r="40" spans="1:7" x14ac:dyDescent="0.2">
      <c r="A40" s="199" t="s">
        <v>1780</v>
      </c>
      <c r="B40" s="199" t="s">
        <v>1779</v>
      </c>
      <c r="C40" s="201" t="s">
        <v>1778</v>
      </c>
      <c r="D40" s="235"/>
      <c r="E40" s="235"/>
      <c r="F40" s="235"/>
      <c r="G40" s="235"/>
    </row>
    <row r="41" spans="1:7" x14ac:dyDescent="0.2">
      <c r="A41" s="199" t="s">
        <v>1777</v>
      </c>
      <c r="B41" s="199" t="s">
        <v>1776</v>
      </c>
      <c r="C41" s="201" t="s">
        <v>1775</v>
      </c>
      <c r="D41" s="235">
        <v>8.6010000000000009</v>
      </c>
      <c r="E41" s="235"/>
      <c r="F41" s="235">
        <v>2.0640000000000001</v>
      </c>
      <c r="G41" s="235"/>
    </row>
    <row r="42" spans="1:7" x14ac:dyDescent="0.2">
      <c r="A42" s="199" t="s">
        <v>1774</v>
      </c>
      <c r="B42" s="199" t="s">
        <v>1773</v>
      </c>
      <c r="C42" s="201" t="s">
        <v>1772</v>
      </c>
      <c r="D42" s="235">
        <v>4891.3063600000005</v>
      </c>
      <c r="E42" s="235"/>
      <c r="F42" s="235">
        <v>6941.6725199999992</v>
      </c>
      <c r="G42" s="235">
        <v>9.0137400000000003</v>
      </c>
    </row>
    <row r="43" spans="1:7" x14ac:dyDescent="0.2">
      <c r="A43" s="199" t="s">
        <v>1771</v>
      </c>
      <c r="B43" s="199" t="s">
        <v>1770</v>
      </c>
      <c r="C43" s="201" t="s">
        <v>1769</v>
      </c>
      <c r="D43" s="235">
        <v>2240.3956600000001</v>
      </c>
      <c r="E43" s="235"/>
      <c r="F43" s="235">
        <v>3723.6910899999998</v>
      </c>
      <c r="G43" s="235">
        <v>7.0199999999999993E-3</v>
      </c>
    </row>
    <row r="44" spans="1:7" x14ac:dyDescent="0.2">
      <c r="A44" s="208" t="s">
        <v>1650</v>
      </c>
      <c r="B44" s="208" t="s">
        <v>1768</v>
      </c>
      <c r="C44" s="247" t="s">
        <v>94</v>
      </c>
      <c r="D44" s="278">
        <v>116.56183999999999</v>
      </c>
      <c r="E44" s="278">
        <v>0.26288</v>
      </c>
      <c r="F44" s="278">
        <v>65.036109999999994</v>
      </c>
      <c r="G44" s="278">
        <v>1.5640000000000001E-2</v>
      </c>
    </row>
    <row r="45" spans="1:7" x14ac:dyDescent="0.2">
      <c r="A45" s="199" t="s">
        <v>1648</v>
      </c>
      <c r="B45" s="199" t="s">
        <v>1767</v>
      </c>
      <c r="C45" s="201" t="s">
        <v>1766</v>
      </c>
      <c r="D45" s="235"/>
      <c r="E45" s="235"/>
      <c r="F45" s="235"/>
      <c r="G45" s="235"/>
    </row>
    <row r="46" spans="1:7" x14ac:dyDescent="0.2">
      <c r="A46" s="199" t="s">
        <v>1646</v>
      </c>
      <c r="B46" s="199" t="s">
        <v>1707</v>
      </c>
      <c r="C46" s="201" t="s">
        <v>1765</v>
      </c>
      <c r="D46" s="235"/>
      <c r="E46" s="235"/>
      <c r="F46" s="235"/>
      <c r="G46" s="235"/>
    </row>
    <row r="47" spans="1:7" x14ac:dyDescent="0.2">
      <c r="A47" s="199" t="s">
        <v>1643</v>
      </c>
      <c r="B47" s="199" t="s">
        <v>1764</v>
      </c>
      <c r="C47" s="201" t="s">
        <v>1763</v>
      </c>
      <c r="D47" s="235">
        <v>9.0461299999999998</v>
      </c>
      <c r="E47" s="235">
        <v>0.18944</v>
      </c>
      <c r="F47" s="235">
        <v>13.697239999999999</v>
      </c>
      <c r="G47" s="235"/>
    </row>
    <row r="48" spans="1:7" x14ac:dyDescent="0.2">
      <c r="A48" s="199" t="s">
        <v>1640</v>
      </c>
      <c r="B48" s="199" t="s">
        <v>1762</v>
      </c>
      <c r="C48" s="201" t="s">
        <v>1761</v>
      </c>
      <c r="D48" s="235"/>
      <c r="E48" s="235"/>
      <c r="F48" s="235"/>
      <c r="G48" s="235"/>
    </row>
    <row r="49" spans="1:7" x14ac:dyDescent="0.2">
      <c r="A49" s="199" t="s">
        <v>1637</v>
      </c>
      <c r="B49" s="199" t="s">
        <v>1760</v>
      </c>
      <c r="C49" s="201" t="s">
        <v>1759</v>
      </c>
      <c r="D49" s="235">
        <v>107.51571000000001</v>
      </c>
      <c r="E49" s="235">
        <v>7.3439999999999991E-2</v>
      </c>
      <c r="F49" s="235">
        <v>51.33887</v>
      </c>
      <c r="G49" s="235">
        <v>1.5640000000000001E-2</v>
      </c>
    </row>
    <row r="50" spans="1:7" x14ac:dyDescent="0.2">
      <c r="A50" s="208" t="s">
        <v>1619</v>
      </c>
      <c r="B50" s="208" t="s">
        <v>1758</v>
      </c>
      <c r="C50" s="247" t="s">
        <v>94</v>
      </c>
      <c r="D50" s="278">
        <v>0</v>
      </c>
      <c r="E50" s="278">
        <v>0</v>
      </c>
      <c r="F50" s="278">
        <v>0</v>
      </c>
      <c r="G50" s="278">
        <v>0</v>
      </c>
    </row>
    <row r="51" spans="1:7" x14ac:dyDescent="0.2">
      <c r="A51" s="199" t="s">
        <v>1617</v>
      </c>
      <c r="B51" s="199" t="s">
        <v>1757</v>
      </c>
      <c r="C51" s="201" t="s">
        <v>1756</v>
      </c>
      <c r="D51" s="235"/>
      <c r="E51" s="235"/>
      <c r="F51" s="235"/>
      <c r="G51" s="235"/>
    </row>
    <row r="52" spans="1:7" x14ac:dyDescent="0.2">
      <c r="A52" s="199" t="s">
        <v>1614</v>
      </c>
      <c r="B52" s="199" t="s">
        <v>1755</v>
      </c>
      <c r="C52" s="201" t="s">
        <v>1754</v>
      </c>
      <c r="D52" s="235"/>
      <c r="E52" s="235"/>
      <c r="F52" s="235"/>
      <c r="G52" s="235"/>
    </row>
    <row r="53" spans="1:7" x14ac:dyDescent="0.2">
      <c r="A53" s="208" t="s">
        <v>1753</v>
      </c>
      <c r="B53" s="208" t="s">
        <v>1293</v>
      </c>
      <c r="C53" s="247" t="s">
        <v>94</v>
      </c>
      <c r="D53" s="278">
        <v>22.305630000000001</v>
      </c>
      <c r="E53" s="278">
        <v>3.5944199999999999</v>
      </c>
      <c r="F53" s="278">
        <v>58.518500000000003</v>
      </c>
      <c r="G53" s="278">
        <v>3.7389999999999999</v>
      </c>
    </row>
    <row r="54" spans="1:7" x14ac:dyDescent="0.2">
      <c r="A54" s="199" t="s">
        <v>1752</v>
      </c>
      <c r="B54" s="199" t="s">
        <v>1293</v>
      </c>
      <c r="C54" s="201" t="s">
        <v>1751</v>
      </c>
      <c r="D54" s="235">
        <v>22.305630000000001</v>
      </c>
      <c r="E54" s="235">
        <v>3.5944199999999999</v>
      </c>
      <c r="F54" s="235">
        <v>17.668500000000002</v>
      </c>
      <c r="G54" s="235">
        <v>3.7389999999999999</v>
      </c>
    </row>
    <row r="55" spans="1:7" x14ac:dyDescent="0.2">
      <c r="A55" s="199" t="s">
        <v>1750</v>
      </c>
      <c r="B55" s="199" t="s">
        <v>1749</v>
      </c>
      <c r="C55" s="201" t="s">
        <v>1748</v>
      </c>
      <c r="D55" s="235"/>
      <c r="E55" s="235"/>
      <c r="F55" s="235">
        <v>40.85</v>
      </c>
      <c r="G55" s="235"/>
    </row>
    <row r="56" spans="1:7" x14ac:dyDescent="0.2">
      <c r="A56" s="208" t="s">
        <v>1573</v>
      </c>
      <c r="B56" s="208" t="s">
        <v>1747</v>
      </c>
      <c r="C56" s="247" t="s">
        <v>94</v>
      </c>
      <c r="D56" s="278">
        <v>294702.47598000005</v>
      </c>
      <c r="E56" s="278">
        <v>2613.4274599999999</v>
      </c>
      <c r="F56" s="278">
        <v>261910.92749999999</v>
      </c>
      <c r="G56" s="278">
        <v>1830.7276499999998</v>
      </c>
    </row>
    <row r="57" spans="1:7" x14ac:dyDescent="0.2">
      <c r="A57" s="208" t="s">
        <v>1571</v>
      </c>
      <c r="B57" s="208" t="s">
        <v>1746</v>
      </c>
      <c r="C57" s="247" t="s">
        <v>94</v>
      </c>
      <c r="D57" s="278">
        <v>33360.323100000001</v>
      </c>
      <c r="E57" s="278">
        <v>2613.4274599999999</v>
      </c>
      <c r="F57" s="278">
        <v>34795.857550000001</v>
      </c>
      <c r="G57" s="278">
        <v>1830.7276499999998</v>
      </c>
    </row>
    <row r="58" spans="1:7" x14ac:dyDescent="0.2">
      <c r="A58" s="199" t="s">
        <v>1569</v>
      </c>
      <c r="B58" s="199" t="s">
        <v>1745</v>
      </c>
      <c r="C58" s="201" t="s">
        <v>1744</v>
      </c>
      <c r="D58" s="235">
        <v>551.90453000000002</v>
      </c>
      <c r="E58" s="235"/>
      <c r="F58" s="235">
        <v>631.07961999999998</v>
      </c>
      <c r="G58" s="235">
        <v>6.9000000000000006E-2</v>
      </c>
    </row>
    <row r="59" spans="1:7" x14ac:dyDescent="0.2">
      <c r="A59" s="199" t="s">
        <v>1566</v>
      </c>
      <c r="B59" s="199" t="s">
        <v>1743</v>
      </c>
      <c r="C59" s="201" t="s">
        <v>1742</v>
      </c>
      <c r="D59" s="235">
        <v>24071.582120000003</v>
      </c>
      <c r="E59" s="235">
        <v>540.54186000000004</v>
      </c>
      <c r="F59" s="235">
        <v>25372.269640000002</v>
      </c>
      <c r="G59" s="235">
        <v>273.09429999999998</v>
      </c>
    </row>
    <row r="60" spans="1:7" x14ac:dyDescent="0.2">
      <c r="A60" s="199" t="s">
        <v>1563</v>
      </c>
      <c r="B60" s="199" t="s">
        <v>1741</v>
      </c>
      <c r="C60" s="201" t="s">
        <v>1740</v>
      </c>
      <c r="D60" s="235">
        <v>614.80899999999997</v>
      </c>
      <c r="E60" s="235">
        <v>1022.34596</v>
      </c>
      <c r="F60" s="235">
        <v>801.77334999999994</v>
      </c>
      <c r="G60" s="235">
        <v>678.82002</v>
      </c>
    </row>
    <row r="61" spans="1:7" x14ac:dyDescent="0.2">
      <c r="A61" s="199" t="s">
        <v>1560</v>
      </c>
      <c r="B61" s="199" t="s">
        <v>1739</v>
      </c>
      <c r="C61" s="201" t="s">
        <v>1738</v>
      </c>
      <c r="D61" s="235">
        <v>245.93299999999999</v>
      </c>
      <c r="E61" s="235">
        <v>1049.76775</v>
      </c>
      <c r="F61" s="235">
        <v>234.96100000000001</v>
      </c>
      <c r="G61" s="235">
        <v>878.15830000000005</v>
      </c>
    </row>
    <row r="62" spans="1:7" x14ac:dyDescent="0.2">
      <c r="A62" s="199" t="s">
        <v>1548</v>
      </c>
      <c r="B62" s="199" t="s">
        <v>1737</v>
      </c>
      <c r="C62" s="201" t="s">
        <v>1736</v>
      </c>
      <c r="D62" s="235"/>
      <c r="E62" s="235"/>
      <c r="F62" s="235"/>
      <c r="G62" s="235"/>
    </row>
    <row r="63" spans="1:7" x14ac:dyDescent="0.2">
      <c r="A63" s="199" t="s">
        <v>1545</v>
      </c>
      <c r="B63" s="199" t="s">
        <v>1735</v>
      </c>
      <c r="C63" s="201" t="s">
        <v>1734</v>
      </c>
      <c r="D63" s="235">
        <v>27.3</v>
      </c>
      <c r="E63" s="235">
        <v>0.6</v>
      </c>
      <c r="F63" s="235"/>
      <c r="G63" s="235">
        <v>0.5</v>
      </c>
    </row>
    <row r="64" spans="1:7" x14ac:dyDescent="0.2">
      <c r="A64" s="199" t="s">
        <v>1542</v>
      </c>
      <c r="B64" s="199" t="s">
        <v>1733</v>
      </c>
      <c r="C64" s="201" t="s">
        <v>1732</v>
      </c>
      <c r="D64" s="235"/>
      <c r="E64" s="235"/>
      <c r="F64" s="235"/>
      <c r="G64" s="235"/>
    </row>
    <row r="65" spans="1:7" x14ac:dyDescent="0.2">
      <c r="A65" s="199" t="s">
        <v>1731</v>
      </c>
      <c r="B65" s="199" t="s">
        <v>1730</v>
      </c>
      <c r="C65" s="201" t="s">
        <v>1729</v>
      </c>
      <c r="D65" s="235"/>
      <c r="E65" s="235"/>
      <c r="F65" s="235"/>
      <c r="G65" s="235"/>
    </row>
    <row r="66" spans="1:7" x14ac:dyDescent="0.2">
      <c r="A66" s="199" t="s">
        <v>1728</v>
      </c>
      <c r="B66" s="199" t="s">
        <v>1727</v>
      </c>
      <c r="C66" s="201" t="s">
        <v>1726</v>
      </c>
      <c r="D66" s="235"/>
      <c r="E66" s="235">
        <v>0.16500000000000001</v>
      </c>
      <c r="F66" s="235">
        <v>3.4020000000000001</v>
      </c>
      <c r="G66" s="235"/>
    </row>
    <row r="67" spans="1:7" x14ac:dyDescent="0.2">
      <c r="A67" s="199" t="s">
        <v>1725</v>
      </c>
      <c r="B67" s="199" t="s">
        <v>1724</v>
      </c>
      <c r="C67" s="201" t="s">
        <v>1723</v>
      </c>
      <c r="D67" s="235"/>
      <c r="E67" s="235"/>
      <c r="F67" s="235"/>
      <c r="G67" s="235"/>
    </row>
    <row r="68" spans="1:7" x14ac:dyDescent="0.2">
      <c r="A68" s="199" t="s">
        <v>1722</v>
      </c>
      <c r="B68" s="199" t="s">
        <v>1721</v>
      </c>
      <c r="C68" s="201" t="s">
        <v>1720</v>
      </c>
      <c r="D68" s="235">
        <v>85.119199999999992</v>
      </c>
      <c r="E68" s="235"/>
      <c r="F68" s="235"/>
      <c r="G68" s="235"/>
    </row>
    <row r="69" spans="1:7" x14ac:dyDescent="0.2">
      <c r="A69" s="199" t="s">
        <v>1719</v>
      </c>
      <c r="B69" s="199" t="s">
        <v>1718</v>
      </c>
      <c r="C69" s="201" t="s">
        <v>1717</v>
      </c>
      <c r="D69" s="235"/>
      <c r="E69" s="235"/>
      <c r="F69" s="235"/>
      <c r="G69" s="235"/>
    </row>
    <row r="70" spans="1:7" x14ac:dyDescent="0.2">
      <c r="A70" s="199" t="s">
        <v>1716</v>
      </c>
      <c r="B70" s="199" t="s">
        <v>1715</v>
      </c>
      <c r="C70" s="201" t="s">
        <v>1714</v>
      </c>
      <c r="D70" s="235">
        <v>5928.74215</v>
      </c>
      <c r="E70" s="235"/>
      <c r="F70" s="235">
        <v>6102.7623300000005</v>
      </c>
      <c r="G70" s="235"/>
    </row>
    <row r="71" spans="1:7" x14ac:dyDescent="0.2">
      <c r="A71" s="199" t="s">
        <v>1713</v>
      </c>
      <c r="B71" s="199" t="s">
        <v>1712</v>
      </c>
      <c r="C71" s="201" t="s">
        <v>1711</v>
      </c>
      <c r="D71" s="235">
        <v>1834.9331000000002</v>
      </c>
      <c r="E71" s="235">
        <v>6.8899999999999994E-3</v>
      </c>
      <c r="F71" s="235">
        <v>1649.6096100000002</v>
      </c>
      <c r="G71" s="235">
        <v>8.6029999999999995E-2</v>
      </c>
    </row>
    <row r="72" spans="1:7" x14ac:dyDescent="0.2">
      <c r="A72" s="208" t="s">
        <v>1539</v>
      </c>
      <c r="B72" s="208" t="s">
        <v>1710</v>
      </c>
      <c r="C72" s="247" t="s">
        <v>94</v>
      </c>
      <c r="D72" s="278">
        <v>70.130009999999999</v>
      </c>
      <c r="E72" s="278">
        <v>0</v>
      </c>
      <c r="F72" s="278">
        <v>84.862719999999996</v>
      </c>
      <c r="G72" s="278">
        <v>0</v>
      </c>
    </row>
    <row r="73" spans="1:7" x14ac:dyDescent="0.2">
      <c r="A73" s="199" t="s">
        <v>1537</v>
      </c>
      <c r="B73" s="199" t="s">
        <v>1709</v>
      </c>
      <c r="C73" s="201" t="s">
        <v>1708</v>
      </c>
      <c r="D73" s="235"/>
      <c r="E73" s="235"/>
      <c r="F73" s="235"/>
      <c r="G73" s="235"/>
    </row>
    <row r="74" spans="1:7" x14ac:dyDescent="0.2">
      <c r="A74" s="199" t="s">
        <v>1534</v>
      </c>
      <c r="B74" s="199" t="s">
        <v>1707</v>
      </c>
      <c r="C74" s="201" t="s">
        <v>1706</v>
      </c>
      <c r="D74" s="235">
        <v>68.285610000000005</v>
      </c>
      <c r="E74" s="235"/>
      <c r="F74" s="235">
        <v>71.943309999999997</v>
      </c>
      <c r="G74" s="235"/>
    </row>
    <row r="75" spans="1:7" x14ac:dyDescent="0.2">
      <c r="A75" s="199" t="s">
        <v>1531</v>
      </c>
      <c r="B75" s="199" t="s">
        <v>1705</v>
      </c>
      <c r="C75" s="201" t="s">
        <v>1704</v>
      </c>
      <c r="D75" s="235">
        <v>0.13744000000000001</v>
      </c>
      <c r="E75" s="235"/>
      <c r="F75" s="235">
        <v>1.9850000000000003E-2</v>
      </c>
      <c r="G75" s="235"/>
    </row>
    <row r="76" spans="1:7" x14ac:dyDescent="0.2">
      <c r="A76" s="199" t="s">
        <v>1528</v>
      </c>
      <c r="B76" s="199" t="s">
        <v>1703</v>
      </c>
      <c r="C76" s="201" t="s">
        <v>1702</v>
      </c>
      <c r="D76" s="235"/>
      <c r="E76" s="235"/>
      <c r="F76" s="235"/>
      <c r="G76" s="235"/>
    </row>
    <row r="77" spans="1:7" x14ac:dyDescent="0.2">
      <c r="A77" s="199" t="s">
        <v>1522</v>
      </c>
      <c r="B77" s="199" t="s">
        <v>1701</v>
      </c>
      <c r="C77" s="201" t="s">
        <v>1700</v>
      </c>
      <c r="D77" s="235">
        <v>1.70696</v>
      </c>
      <c r="E77" s="235"/>
      <c r="F77" s="235">
        <v>12.899559999999999</v>
      </c>
      <c r="G77" s="235"/>
    </row>
    <row r="78" spans="1:7" x14ac:dyDescent="0.2">
      <c r="A78" s="208" t="s">
        <v>1699</v>
      </c>
      <c r="B78" s="208" t="s">
        <v>1698</v>
      </c>
      <c r="C78" s="247" t="s">
        <v>94</v>
      </c>
      <c r="D78" s="278">
        <v>261272.02287000002</v>
      </c>
      <c r="E78" s="278">
        <v>0</v>
      </c>
      <c r="F78" s="278">
        <v>227030.20723</v>
      </c>
      <c r="G78" s="278">
        <v>0</v>
      </c>
    </row>
    <row r="79" spans="1:7" x14ac:dyDescent="0.2">
      <c r="A79" s="199" t="s">
        <v>1697</v>
      </c>
      <c r="B79" s="199" t="s">
        <v>1696</v>
      </c>
      <c r="C79" s="201" t="s">
        <v>1695</v>
      </c>
      <c r="D79" s="235"/>
      <c r="E79" s="235"/>
      <c r="F79" s="235"/>
      <c r="G79" s="235"/>
    </row>
    <row r="80" spans="1:7" x14ac:dyDescent="0.2">
      <c r="A80" s="199" t="s">
        <v>1694</v>
      </c>
      <c r="B80" s="199" t="s">
        <v>1693</v>
      </c>
      <c r="C80" s="201" t="s">
        <v>1692</v>
      </c>
      <c r="D80" s="235">
        <v>261272.02287000002</v>
      </c>
      <c r="E80" s="235"/>
      <c r="F80" s="235">
        <v>227030.20723</v>
      </c>
      <c r="G80" s="235"/>
    </row>
    <row r="81" spans="1:7" x14ac:dyDescent="0.2">
      <c r="A81" s="208" t="s">
        <v>1422</v>
      </c>
      <c r="B81" s="208" t="s">
        <v>1691</v>
      </c>
      <c r="C81" s="247" t="s">
        <v>94</v>
      </c>
      <c r="D81" s="960" t="s">
        <v>4073</v>
      </c>
      <c r="E81" s="960" t="s">
        <v>4073</v>
      </c>
      <c r="F81" s="960" t="s">
        <v>4073</v>
      </c>
      <c r="G81" s="960" t="s">
        <v>4073</v>
      </c>
    </row>
    <row r="82" spans="1:7" x14ac:dyDescent="0.2">
      <c r="A82" s="208" t="s">
        <v>1690</v>
      </c>
      <c r="B82" s="208" t="s">
        <v>1689</v>
      </c>
      <c r="C82" s="247" t="s">
        <v>94</v>
      </c>
      <c r="D82" s="278">
        <v>-1477.4939899999999</v>
      </c>
      <c r="E82" s="278">
        <v>838.14073999999994</v>
      </c>
      <c r="F82" s="278">
        <v>-40.566230000000004</v>
      </c>
      <c r="G82" s="278">
        <v>637.77679000000001</v>
      </c>
    </row>
    <row r="83" spans="1:7" x14ac:dyDescent="0.2">
      <c r="A83" s="208" t="s">
        <v>1688</v>
      </c>
      <c r="B83" s="208" t="s">
        <v>1377</v>
      </c>
      <c r="C83" s="247" t="s">
        <v>94</v>
      </c>
      <c r="D83" s="278">
        <v>-1499.79962</v>
      </c>
      <c r="E83" s="278">
        <v>834.54631999999992</v>
      </c>
      <c r="F83" s="278">
        <v>-99.084729999999993</v>
      </c>
      <c r="G83" s="278">
        <v>634.03779000000009</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476" orientation="portrait" useFirstPageNumber="1" r:id="rId1"/>
  <headerFooter>
    <oddHeader>&amp;L&amp;"Tahoma,Kurzíva"Závěrečný účet za rok 2017&amp;R&amp;"Tahoma,Kurzíva"Tabulka č. 37</oddHeader>
    <oddFooter>&amp;C&amp;"Tahoma,Obyčejné"&amp;P</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7"/>
  <sheetViews>
    <sheetView showGridLines="0" zoomScaleNormal="100" zoomScaleSheetLayoutView="100" workbookViewId="0">
      <selection activeCell="I6" sqref="I6"/>
    </sheetView>
  </sheetViews>
  <sheetFormatPr defaultRowHeight="12.75" x14ac:dyDescent="0.2"/>
  <cols>
    <col min="1" max="1" width="7" style="259" customWidth="1"/>
    <col min="2" max="2" width="45.42578125" style="191" customWidth="1"/>
    <col min="3" max="3" width="8.7109375" style="258" customWidth="1"/>
    <col min="4" max="7" width="13.85546875" style="190" customWidth="1"/>
    <col min="8" max="8" width="9.140625" style="191" customWidth="1"/>
    <col min="9" max="16384" width="9.140625" style="191"/>
  </cols>
  <sheetData>
    <row r="1" spans="1:7" s="219" customFormat="1" ht="18" customHeight="1" x14ac:dyDescent="0.2">
      <c r="A1" s="1270" t="s">
        <v>4071</v>
      </c>
      <c r="B1" s="1270"/>
      <c r="C1" s="1270"/>
      <c r="D1" s="1270"/>
      <c r="E1" s="1270"/>
      <c r="F1" s="1270"/>
      <c r="G1" s="1270"/>
    </row>
    <row r="2" spans="1:7" s="219" customFormat="1" ht="18" customHeight="1" x14ac:dyDescent="0.2">
      <c r="A2" s="1205" t="s">
        <v>1871</v>
      </c>
      <c r="B2" s="1205"/>
      <c r="C2" s="1205"/>
      <c r="D2" s="1205"/>
      <c r="E2" s="1205"/>
      <c r="F2" s="1205"/>
      <c r="G2" s="1205"/>
    </row>
    <row r="3" spans="1:7" s="150" customFormat="1" x14ac:dyDescent="0.2">
      <c r="C3" s="148"/>
      <c r="D3" s="192"/>
      <c r="E3" s="192"/>
      <c r="F3" s="192"/>
      <c r="G3" s="192"/>
    </row>
    <row r="4" spans="1:7" x14ac:dyDescent="0.2">
      <c r="A4" s="232"/>
      <c r="B4" s="232"/>
      <c r="C4" s="231"/>
      <c r="D4" s="230">
        <v>1</v>
      </c>
      <c r="E4" s="230">
        <v>2</v>
      </c>
      <c r="F4" s="230">
        <v>3</v>
      </c>
      <c r="G4" s="230">
        <v>4</v>
      </c>
    </row>
    <row r="5" spans="1:7" s="268" customFormat="1" ht="12.75" customHeight="1" x14ac:dyDescent="0.2">
      <c r="A5" s="1271" t="s">
        <v>1428</v>
      </c>
      <c r="B5" s="1272"/>
      <c r="C5" s="1277" t="s">
        <v>1427</v>
      </c>
      <c r="D5" s="1283" t="s">
        <v>1426</v>
      </c>
      <c r="E5" s="1284"/>
      <c r="F5" s="1284"/>
      <c r="G5" s="1285"/>
    </row>
    <row r="6" spans="1:7" s="209" customFormat="1" x14ac:dyDescent="0.2">
      <c r="A6" s="1273"/>
      <c r="B6" s="1274"/>
      <c r="C6" s="1278"/>
      <c r="D6" s="1286" t="s">
        <v>1425</v>
      </c>
      <c r="E6" s="1287"/>
      <c r="F6" s="1288"/>
      <c r="G6" s="1289" t="s">
        <v>1424</v>
      </c>
    </row>
    <row r="7" spans="1:7" s="209" customFormat="1" x14ac:dyDescent="0.2">
      <c r="A7" s="1275"/>
      <c r="B7" s="1276"/>
      <c r="C7" s="1282"/>
      <c r="D7" s="254" t="s">
        <v>1684</v>
      </c>
      <c r="E7" s="254" t="s">
        <v>1683</v>
      </c>
      <c r="F7" s="254" t="s">
        <v>1682</v>
      </c>
      <c r="G7" s="1290"/>
    </row>
    <row r="8" spans="1:7" s="209" customFormat="1" x14ac:dyDescent="0.2">
      <c r="A8" s="237"/>
      <c r="B8" s="237" t="s">
        <v>1681</v>
      </c>
      <c r="C8" s="236" t="s">
        <v>94</v>
      </c>
      <c r="D8" s="206">
        <v>3219798.9210300003</v>
      </c>
      <c r="E8" s="206">
        <v>842627.62921000004</v>
      </c>
      <c r="F8" s="206">
        <v>2377171.2918200004</v>
      </c>
      <c r="G8" s="206">
        <v>2255516.4642399997</v>
      </c>
    </row>
    <row r="9" spans="1:7" s="261" customFormat="1" x14ac:dyDescent="0.2">
      <c r="A9" s="237" t="s">
        <v>1680</v>
      </c>
      <c r="B9" s="237" t="s">
        <v>1679</v>
      </c>
      <c r="C9" s="236" t="s">
        <v>94</v>
      </c>
      <c r="D9" s="206">
        <v>2815197.7552199997</v>
      </c>
      <c r="E9" s="206">
        <v>842627.62921000004</v>
      </c>
      <c r="F9" s="206">
        <v>1972570.12601</v>
      </c>
      <c r="G9" s="206">
        <v>1897011.8538499998</v>
      </c>
    </row>
    <row r="10" spans="1:7" s="261" customFormat="1" x14ac:dyDescent="0.2">
      <c r="A10" s="237" t="s">
        <v>1678</v>
      </c>
      <c r="B10" s="237" t="s">
        <v>1677</v>
      </c>
      <c r="C10" s="236" t="s">
        <v>94</v>
      </c>
      <c r="D10" s="206">
        <v>7020.36294</v>
      </c>
      <c r="E10" s="206">
        <v>6906.68894</v>
      </c>
      <c r="F10" s="206">
        <v>113.67400000000001</v>
      </c>
      <c r="G10" s="206">
        <v>72.19</v>
      </c>
    </row>
    <row r="11" spans="1:7" s="150" customFormat="1" x14ac:dyDescent="0.2">
      <c r="A11" s="199" t="s">
        <v>1676</v>
      </c>
      <c r="B11" s="199" t="s">
        <v>1675</v>
      </c>
      <c r="C11" s="201" t="s">
        <v>1674</v>
      </c>
      <c r="D11" s="226">
        <v>70</v>
      </c>
      <c r="E11" s="226">
        <v>70</v>
      </c>
      <c r="F11" s="226">
        <v>0</v>
      </c>
      <c r="G11" s="226">
        <v>0</v>
      </c>
    </row>
    <row r="12" spans="1:7" s="150" customFormat="1" x14ac:dyDescent="0.2">
      <c r="A12" s="199" t="s">
        <v>1673</v>
      </c>
      <c r="B12" s="199" t="s">
        <v>1672</v>
      </c>
      <c r="C12" s="201" t="s">
        <v>1671</v>
      </c>
      <c r="D12" s="197">
        <v>196.315</v>
      </c>
      <c r="E12" s="226">
        <v>151.56299999999999</v>
      </c>
      <c r="F12" s="197">
        <v>44.752000000000002</v>
      </c>
      <c r="G12" s="226">
        <v>63.292000000000002</v>
      </c>
    </row>
    <row r="13" spans="1:7" s="150" customFormat="1" x14ac:dyDescent="0.2">
      <c r="A13" s="199" t="s">
        <v>1670</v>
      </c>
      <c r="B13" s="199" t="s">
        <v>232</v>
      </c>
      <c r="C13" s="201" t="s">
        <v>1669</v>
      </c>
      <c r="D13" s="197"/>
      <c r="E13" s="226">
        <v>0</v>
      </c>
      <c r="F13" s="197"/>
      <c r="G13" s="226">
        <v>0</v>
      </c>
    </row>
    <row r="14" spans="1:7" s="150" customFormat="1" x14ac:dyDescent="0.2">
      <c r="A14" s="199" t="s">
        <v>1668</v>
      </c>
      <c r="B14" s="199" t="s">
        <v>1667</v>
      </c>
      <c r="C14" s="201" t="s">
        <v>1666</v>
      </c>
      <c r="D14" s="197"/>
      <c r="E14" s="226">
        <v>0</v>
      </c>
      <c r="F14" s="197"/>
      <c r="G14" s="226">
        <v>0</v>
      </c>
    </row>
    <row r="15" spans="1:7" s="150" customFormat="1" x14ac:dyDescent="0.2">
      <c r="A15" s="199" t="s">
        <v>1665</v>
      </c>
      <c r="B15" s="199" t="s">
        <v>1664</v>
      </c>
      <c r="C15" s="201" t="s">
        <v>1663</v>
      </c>
      <c r="D15" s="197">
        <v>6005.8421399999997</v>
      </c>
      <c r="E15" s="226">
        <v>6005.8421399999997</v>
      </c>
      <c r="F15" s="197"/>
      <c r="G15" s="226">
        <v>0</v>
      </c>
    </row>
    <row r="16" spans="1:7" s="150" customFormat="1" x14ac:dyDescent="0.2">
      <c r="A16" s="199" t="s">
        <v>1662</v>
      </c>
      <c r="B16" s="199" t="s">
        <v>1661</v>
      </c>
      <c r="C16" s="201" t="s">
        <v>1660</v>
      </c>
      <c r="D16" s="197">
        <v>748.20580000000007</v>
      </c>
      <c r="E16" s="226">
        <v>679.28380000000004</v>
      </c>
      <c r="F16" s="197">
        <v>68.921999999999997</v>
      </c>
      <c r="G16" s="226">
        <v>8.8979999999999997</v>
      </c>
    </row>
    <row r="17" spans="1:7" s="150" customFormat="1" x14ac:dyDescent="0.2">
      <c r="A17" s="199" t="s">
        <v>1659</v>
      </c>
      <c r="B17" s="199" t="s">
        <v>1658</v>
      </c>
      <c r="C17" s="201" t="s">
        <v>1657</v>
      </c>
      <c r="D17" s="197"/>
      <c r="E17" s="226">
        <v>0</v>
      </c>
      <c r="F17" s="197"/>
      <c r="G17" s="226">
        <v>0</v>
      </c>
    </row>
    <row r="18" spans="1:7" s="150" customFormat="1" x14ac:dyDescent="0.2">
      <c r="A18" s="199" t="s">
        <v>1656</v>
      </c>
      <c r="B18" s="199" t="s">
        <v>1655</v>
      </c>
      <c r="C18" s="201" t="s">
        <v>1654</v>
      </c>
      <c r="D18" s="197"/>
      <c r="E18" s="226">
        <v>0</v>
      </c>
      <c r="F18" s="197"/>
      <c r="G18" s="226">
        <v>0</v>
      </c>
    </row>
    <row r="19" spans="1:7" s="150" customFormat="1" x14ac:dyDescent="0.2">
      <c r="A19" s="200" t="s">
        <v>1653</v>
      </c>
      <c r="B19" s="199" t="s">
        <v>1652</v>
      </c>
      <c r="C19" s="201" t="s">
        <v>1651</v>
      </c>
      <c r="D19" s="197"/>
      <c r="E19" s="226">
        <v>0</v>
      </c>
      <c r="F19" s="197"/>
      <c r="G19" s="226">
        <v>0</v>
      </c>
    </row>
    <row r="20" spans="1:7" s="150" customFormat="1" x14ac:dyDescent="0.2">
      <c r="A20" s="237" t="s">
        <v>1650</v>
      </c>
      <c r="B20" s="237" t="s">
        <v>1649</v>
      </c>
      <c r="C20" s="236" t="s">
        <v>94</v>
      </c>
      <c r="D20" s="206">
        <v>2806258.5777199999</v>
      </c>
      <c r="E20" s="206">
        <v>835720.94027000002</v>
      </c>
      <c r="F20" s="206">
        <v>1970537.63745</v>
      </c>
      <c r="G20" s="206">
        <v>1894782.1327899999</v>
      </c>
    </row>
    <row r="21" spans="1:7" s="261" customFormat="1" x14ac:dyDescent="0.2">
      <c r="A21" s="199" t="s">
        <v>1648</v>
      </c>
      <c r="B21" s="199" t="s">
        <v>180</v>
      </c>
      <c r="C21" s="201" t="s">
        <v>1647</v>
      </c>
      <c r="D21" s="226">
        <v>49327.537429999997</v>
      </c>
      <c r="E21" s="226">
        <v>0</v>
      </c>
      <c r="F21" s="226">
        <v>49327.537429999997</v>
      </c>
      <c r="G21" s="226">
        <v>47216.070829999997</v>
      </c>
    </row>
    <row r="22" spans="1:7" s="150" customFormat="1" x14ac:dyDescent="0.2">
      <c r="A22" s="199" t="s">
        <v>1646</v>
      </c>
      <c r="B22" s="199" t="s">
        <v>1645</v>
      </c>
      <c r="C22" s="201" t="s">
        <v>1644</v>
      </c>
      <c r="D22" s="197">
        <v>811.57500000000005</v>
      </c>
      <c r="E22" s="226">
        <v>0</v>
      </c>
      <c r="F22" s="197">
        <v>811.57500000000005</v>
      </c>
      <c r="G22" s="226">
        <v>811.57500000000005</v>
      </c>
    </row>
    <row r="23" spans="1:7" s="150" customFormat="1" x14ac:dyDescent="0.2">
      <c r="A23" s="199" t="s">
        <v>1643</v>
      </c>
      <c r="B23" s="199" t="s">
        <v>1642</v>
      </c>
      <c r="C23" s="201" t="s">
        <v>1641</v>
      </c>
      <c r="D23" s="197">
        <v>2180332.2385999998</v>
      </c>
      <c r="E23" s="226">
        <v>358981.80059</v>
      </c>
      <c r="F23" s="197">
        <v>1821350.4380099999</v>
      </c>
      <c r="G23" s="226">
        <v>1773386.33925</v>
      </c>
    </row>
    <row r="24" spans="1:7" s="150" customFormat="1" ht="21" x14ac:dyDescent="0.2">
      <c r="A24" s="199" t="s">
        <v>1640</v>
      </c>
      <c r="B24" s="199" t="s">
        <v>1639</v>
      </c>
      <c r="C24" s="201" t="s">
        <v>1638</v>
      </c>
      <c r="D24" s="197">
        <v>240092.58854</v>
      </c>
      <c r="E24" s="226">
        <v>156297.69016</v>
      </c>
      <c r="F24" s="197">
        <v>83794.898379999999</v>
      </c>
      <c r="G24" s="226">
        <v>68514.803809999998</v>
      </c>
    </row>
    <row r="25" spans="1:7" s="150" customFormat="1" x14ac:dyDescent="0.2">
      <c r="A25" s="199" t="s">
        <v>1637</v>
      </c>
      <c r="B25" s="199" t="s">
        <v>1636</v>
      </c>
      <c r="C25" s="201" t="s">
        <v>1635</v>
      </c>
      <c r="D25" s="197"/>
      <c r="E25" s="226">
        <v>0</v>
      </c>
      <c r="F25" s="197"/>
      <c r="G25" s="226">
        <v>0</v>
      </c>
    </row>
    <row r="26" spans="1:7" s="150" customFormat="1" x14ac:dyDescent="0.2">
      <c r="A26" s="199" t="s">
        <v>1634</v>
      </c>
      <c r="B26" s="199" t="s">
        <v>1633</v>
      </c>
      <c r="C26" s="201" t="s">
        <v>1632</v>
      </c>
      <c r="D26" s="197">
        <v>320407.76551999996</v>
      </c>
      <c r="E26" s="226">
        <v>320407.76551999996</v>
      </c>
      <c r="F26" s="197"/>
      <c r="G26" s="226">
        <v>0</v>
      </c>
    </row>
    <row r="27" spans="1:7" s="150" customFormat="1" x14ac:dyDescent="0.2">
      <c r="A27" s="199" t="s">
        <v>1631</v>
      </c>
      <c r="B27" s="199" t="s">
        <v>1630</v>
      </c>
      <c r="C27" s="201" t="s">
        <v>1629</v>
      </c>
      <c r="D27" s="197">
        <v>52.4</v>
      </c>
      <c r="E27" s="226">
        <v>33.683999999999997</v>
      </c>
      <c r="F27" s="197">
        <v>18.716000000000001</v>
      </c>
      <c r="G27" s="226">
        <v>31.46</v>
      </c>
    </row>
    <row r="28" spans="1:7" s="150" customFormat="1" x14ac:dyDescent="0.2">
      <c r="A28" s="199" t="s">
        <v>1628</v>
      </c>
      <c r="B28" s="199" t="s">
        <v>1627</v>
      </c>
      <c r="C28" s="201" t="s">
        <v>1626</v>
      </c>
      <c r="D28" s="197">
        <v>15010.272630000001</v>
      </c>
      <c r="E28" s="226">
        <v>0</v>
      </c>
      <c r="F28" s="197">
        <v>15010.272630000001</v>
      </c>
      <c r="G28" s="226">
        <v>4821.8839000000007</v>
      </c>
    </row>
    <row r="29" spans="1:7" s="150" customFormat="1" x14ac:dyDescent="0.2">
      <c r="A29" s="199" t="s">
        <v>1625</v>
      </c>
      <c r="B29" s="199" t="s">
        <v>1624</v>
      </c>
      <c r="C29" s="201" t="s">
        <v>1623</v>
      </c>
      <c r="D29" s="197">
        <v>224.2</v>
      </c>
      <c r="E29" s="226">
        <v>0</v>
      </c>
      <c r="F29" s="197">
        <v>224.2</v>
      </c>
      <c r="G29" s="226">
        <v>0</v>
      </c>
    </row>
    <row r="30" spans="1:7" s="150" customFormat="1" x14ac:dyDescent="0.2">
      <c r="A30" s="200" t="s">
        <v>1622</v>
      </c>
      <c r="B30" s="199" t="s">
        <v>1621</v>
      </c>
      <c r="C30" s="201" t="s">
        <v>1620</v>
      </c>
      <c r="D30" s="197"/>
      <c r="E30" s="197"/>
      <c r="F30" s="197"/>
      <c r="G30" s="197"/>
    </row>
    <row r="31" spans="1:7" s="150" customFormat="1" x14ac:dyDescent="0.2">
      <c r="A31" s="237" t="s">
        <v>1619</v>
      </c>
      <c r="B31" s="237" t="s">
        <v>1618</v>
      </c>
      <c r="C31" s="236" t="s">
        <v>94</v>
      </c>
      <c r="D31" s="206">
        <v>163.81456</v>
      </c>
      <c r="E31" s="206">
        <v>0</v>
      </c>
      <c r="F31" s="206">
        <v>163.81456</v>
      </c>
      <c r="G31" s="206">
        <v>157.53106</v>
      </c>
    </row>
    <row r="32" spans="1:7" s="150" customFormat="1" x14ac:dyDescent="0.2">
      <c r="A32" s="199" t="s">
        <v>1617</v>
      </c>
      <c r="B32" s="199" t="s">
        <v>1616</v>
      </c>
      <c r="C32" s="201" t="s">
        <v>1615</v>
      </c>
      <c r="D32" s="226">
        <v>0</v>
      </c>
      <c r="E32" s="226">
        <v>0</v>
      </c>
      <c r="F32" s="226">
        <v>0</v>
      </c>
      <c r="G32" s="226">
        <v>0</v>
      </c>
    </row>
    <row r="33" spans="1:7" s="261" customFormat="1" x14ac:dyDescent="0.2">
      <c r="A33" s="199" t="s">
        <v>1614</v>
      </c>
      <c r="B33" s="199" t="s">
        <v>1613</v>
      </c>
      <c r="C33" s="201" t="s">
        <v>1612</v>
      </c>
      <c r="D33" s="226">
        <v>0</v>
      </c>
      <c r="E33" s="226">
        <v>0</v>
      </c>
      <c r="F33" s="226">
        <v>0</v>
      </c>
      <c r="G33" s="226">
        <v>0</v>
      </c>
    </row>
    <row r="34" spans="1:7" s="150" customFormat="1" x14ac:dyDescent="0.2">
      <c r="A34" s="199" t="s">
        <v>1611</v>
      </c>
      <c r="B34" s="199" t="s">
        <v>1610</v>
      </c>
      <c r="C34" s="201" t="s">
        <v>1609</v>
      </c>
      <c r="D34" s="226">
        <v>0</v>
      </c>
      <c r="E34" s="226">
        <v>0</v>
      </c>
      <c r="F34" s="226">
        <v>0</v>
      </c>
      <c r="G34" s="226">
        <v>0</v>
      </c>
    </row>
    <row r="35" spans="1:7" s="150" customFormat="1" x14ac:dyDescent="0.2">
      <c r="A35" s="199" t="s">
        <v>1605</v>
      </c>
      <c r="B35" s="199" t="s">
        <v>1604</v>
      </c>
      <c r="C35" s="201" t="s">
        <v>1603</v>
      </c>
      <c r="D35" s="197"/>
      <c r="E35" s="226">
        <v>0</v>
      </c>
      <c r="F35" s="197"/>
      <c r="G35" s="226">
        <v>0</v>
      </c>
    </row>
    <row r="36" spans="1:7" s="150" customFormat="1" x14ac:dyDescent="0.2">
      <c r="A36" s="199" t="s">
        <v>1602</v>
      </c>
      <c r="B36" s="199" t="s">
        <v>1601</v>
      </c>
      <c r="C36" s="201" t="s">
        <v>1600</v>
      </c>
      <c r="D36" s="197">
        <v>163.81456</v>
      </c>
      <c r="E36" s="226">
        <v>0</v>
      </c>
      <c r="F36" s="197">
        <v>163.81456</v>
      </c>
      <c r="G36" s="226">
        <v>157.53106</v>
      </c>
    </row>
    <row r="37" spans="1:7" s="150" customFormat="1" x14ac:dyDescent="0.2">
      <c r="A37" s="237" t="s">
        <v>1593</v>
      </c>
      <c r="B37" s="237" t="s">
        <v>1592</v>
      </c>
      <c r="C37" s="236" t="s">
        <v>94</v>
      </c>
      <c r="D37" s="206">
        <v>1755</v>
      </c>
      <c r="E37" s="206">
        <v>0</v>
      </c>
      <c r="F37" s="206">
        <v>1755</v>
      </c>
      <c r="G37" s="206">
        <v>2000</v>
      </c>
    </row>
    <row r="38" spans="1:7" s="150" customFormat="1" x14ac:dyDescent="0.2">
      <c r="A38" s="199" t="s">
        <v>1591</v>
      </c>
      <c r="B38" s="199" t="s">
        <v>1590</v>
      </c>
      <c r="C38" s="201" t="s">
        <v>1589</v>
      </c>
      <c r="D38" s="197"/>
      <c r="E38" s="226">
        <v>0</v>
      </c>
      <c r="F38" s="197"/>
      <c r="G38" s="226">
        <v>0</v>
      </c>
    </row>
    <row r="39" spans="1:7" s="150" customFormat="1" x14ac:dyDescent="0.2">
      <c r="A39" s="199" t="s">
        <v>1588</v>
      </c>
      <c r="B39" s="199" t="s">
        <v>1587</v>
      </c>
      <c r="C39" s="201" t="s">
        <v>1586</v>
      </c>
      <c r="D39" s="197"/>
      <c r="E39" s="226">
        <v>0</v>
      </c>
      <c r="F39" s="197"/>
      <c r="G39" s="226">
        <v>0</v>
      </c>
    </row>
    <row r="40" spans="1:7" s="150" customFormat="1" x14ac:dyDescent="0.2">
      <c r="A40" s="199" t="s">
        <v>1585</v>
      </c>
      <c r="B40" s="199" t="s">
        <v>1584</v>
      </c>
      <c r="C40" s="201" t="s">
        <v>1583</v>
      </c>
      <c r="D40" s="197">
        <v>5</v>
      </c>
      <c r="E40" s="226">
        <v>0</v>
      </c>
      <c r="F40" s="197">
        <v>5</v>
      </c>
      <c r="G40" s="226">
        <v>0</v>
      </c>
    </row>
    <row r="41" spans="1:7" s="261" customFormat="1" x14ac:dyDescent="0.2">
      <c r="A41" s="199" t="s">
        <v>1579</v>
      </c>
      <c r="B41" s="199" t="s">
        <v>1578</v>
      </c>
      <c r="C41" s="201" t="s">
        <v>1577</v>
      </c>
      <c r="D41" s="197">
        <v>1750</v>
      </c>
      <c r="E41" s="226">
        <v>0</v>
      </c>
      <c r="F41" s="197">
        <v>1750</v>
      </c>
      <c r="G41" s="226">
        <v>2000</v>
      </c>
    </row>
    <row r="42" spans="1:7" s="261" customFormat="1" x14ac:dyDescent="0.2">
      <c r="A42" s="199" t="s">
        <v>1576</v>
      </c>
      <c r="B42" s="227" t="s">
        <v>1575</v>
      </c>
      <c r="C42" s="248" t="s">
        <v>1574</v>
      </c>
      <c r="D42" s="197"/>
      <c r="E42" s="226">
        <v>0</v>
      </c>
      <c r="F42" s="197"/>
      <c r="G42" s="226">
        <v>0</v>
      </c>
    </row>
    <row r="43" spans="1:7" s="150" customFormat="1" x14ac:dyDescent="0.2">
      <c r="A43" s="237" t="s">
        <v>1573</v>
      </c>
      <c r="B43" s="237" t="s">
        <v>1572</v>
      </c>
      <c r="C43" s="236" t="s">
        <v>94</v>
      </c>
      <c r="D43" s="206">
        <v>404601.16580999998</v>
      </c>
      <c r="E43" s="206">
        <v>0</v>
      </c>
      <c r="F43" s="206">
        <v>404601.16580999998</v>
      </c>
      <c r="G43" s="206">
        <v>358504.61038999999</v>
      </c>
    </row>
    <row r="44" spans="1:7" s="150" customFormat="1" x14ac:dyDescent="0.2">
      <c r="A44" s="208" t="s">
        <v>1571</v>
      </c>
      <c r="B44" s="208" t="s">
        <v>1570</v>
      </c>
      <c r="C44" s="247" t="s">
        <v>94</v>
      </c>
      <c r="D44" s="206">
        <v>5611.7988499999992</v>
      </c>
      <c r="E44" s="206">
        <v>0</v>
      </c>
      <c r="F44" s="206">
        <v>5611.7988499999992</v>
      </c>
      <c r="G44" s="206">
        <v>5769.6578399999999</v>
      </c>
    </row>
    <row r="45" spans="1:7" s="150" customFormat="1" x14ac:dyDescent="0.2">
      <c r="A45" s="199" t="s">
        <v>1569</v>
      </c>
      <c r="B45" s="199" t="s">
        <v>1568</v>
      </c>
      <c r="C45" s="201" t="s">
        <v>1567</v>
      </c>
      <c r="D45" s="197"/>
      <c r="E45" s="226">
        <v>0</v>
      </c>
      <c r="F45" s="197"/>
      <c r="G45" s="226">
        <v>0</v>
      </c>
    </row>
    <row r="46" spans="1:7" s="150" customFormat="1" x14ac:dyDescent="0.2">
      <c r="A46" s="199" t="s">
        <v>1566</v>
      </c>
      <c r="B46" s="199" t="s">
        <v>1565</v>
      </c>
      <c r="C46" s="201" t="s">
        <v>1564</v>
      </c>
      <c r="D46" s="197">
        <v>5491.19481</v>
      </c>
      <c r="E46" s="226">
        <v>0</v>
      </c>
      <c r="F46" s="197">
        <v>5491.19481</v>
      </c>
      <c r="G46" s="226">
        <v>5634.9404299999997</v>
      </c>
    </row>
    <row r="47" spans="1:7" s="150" customFormat="1" x14ac:dyDescent="0.2">
      <c r="A47" s="199" t="s">
        <v>1563</v>
      </c>
      <c r="B47" s="199" t="s">
        <v>1562</v>
      </c>
      <c r="C47" s="201" t="s">
        <v>1561</v>
      </c>
      <c r="D47" s="197"/>
      <c r="E47" s="226">
        <v>0</v>
      </c>
      <c r="F47" s="197"/>
      <c r="G47" s="226">
        <v>0</v>
      </c>
    </row>
    <row r="48" spans="1:7" s="150" customFormat="1" x14ac:dyDescent="0.2">
      <c r="A48" s="199" t="s">
        <v>1560</v>
      </c>
      <c r="B48" s="199" t="s">
        <v>1559</v>
      </c>
      <c r="C48" s="201" t="s">
        <v>1558</v>
      </c>
      <c r="D48" s="197"/>
      <c r="E48" s="226">
        <v>0</v>
      </c>
      <c r="F48" s="197"/>
      <c r="G48" s="226">
        <v>0</v>
      </c>
    </row>
    <row r="49" spans="1:7" s="150" customFormat="1" x14ac:dyDescent="0.2">
      <c r="A49" s="199" t="s">
        <v>1557</v>
      </c>
      <c r="B49" s="199" t="s">
        <v>1556</v>
      </c>
      <c r="C49" s="201" t="s">
        <v>1555</v>
      </c>
      <c r="D49" s="197"/>
      <c r="E49" s="226">
        <v>0</v>
      </c>
      <c r="F49" s="197"/>
      <c r="G49" s="226">
        <v>0</v>
      </c>
    </row>
    <row r="50" spans="1:7" s="150" customFormat="1" x14ac:dyDescent="0.2">
      <c r="A50" s="199" t="s">
        <v>1554</v>
      </c>
      <c r="B50" s="199" t="s">
        <v>1553</v>
      </c>
      <c r="C50" s="201" t="s">
        <v>1552</v>
      </c>
      <c r="D50" s="197">
        <v>59.622999999999998</v>
      </c>
      <c r="E50" s="226">
        <v>0</v>
      </c>
      <c r="F50" s="197">
        <v>59.622999999999998</v>
      </c>
      <c r="G50" s="226">
        <v>59.478999999999999</v>
      </c>
    </row>
    <row r="51" spans="1:7" s="150" customFormat="1" x14ac:dyDescent="0.2">
      <c r="A51" s="199" t="s">
        <v>1551</v>
      </c>
      <c r="B51" s="199" t="s">
        <v>1550</v>
      </c>
      <c r="C51" s="201" t="s">
        <v>1549</v>
      </c>
      <c r="D51" s="197"/>
      <c r="E51" s="226">
        <v>0</v>
      </c>
      <c r="F51" s="197"/>
      <c r="G51" s="226">
        <v>0</v>
      </c>
    </row>
    <row r="52" spans="1:7" s="150" customFormat="1" x14ac:dyDescent="0.2">
      <c r="A52" s="199" t="s">
        <v>1548</v>
      </c>
      <c r="B52" s="199" t="s">
        <v>1547</v>
      </c>
      <c r="C52" s="201" t="s">
        <v>1546</v>
      </c>
      <c r="D52" s="197">
        <v>7.4135200000000001</v>
      </c>
      <c r="E52" s="226">
        <v>0</v>
      </c>
      <c r="F52" s="197">
        <v>7.4135200000000001</v>
      </c>
      <c r="G52" s="226">
        <v>0</v>
      </c>
    </row>
    <row r="53" spans="1:7" s="261" customFormat="1" x14ac:dyDescent="0.2">
      <c r="A53" s="199" t="s">
        <v>1545</v>
      </c>
      <c r="B53" s="199" t="s">
        <v>1544</v>
      </c>
      <c r="C53" s="201" t="s">
        <v>1543</v>
      </c>
      <c r="D53" s="197"/>
      <c r="E53" s="226">
        <v>0</v>
      </c>
      <c r="F53" s="197"/>
      <c r="G53" s="226">
        <v>0</v>
      </c>
    </row>
    <row r="54" spans="1:7" s="150" customFormat="1" x14ac:dyDescent="0.2">
      <c r="A54" s="227" t="s">
        <v>1542</v>
      </c>
      <c r="B54" s="227" t="s">
        <v>1541</v>
      </c>
      <c r="C54" s="248" t="s">
        <v>1540</v>
      </c>
      <c r="D54" s="197">
        <v>53.567519999999995</v>
      </c>
      <c r="E54" s="226">
        <v>0</v>
      </c>
      <c r="F54" s="197">
        <v>53.567519999999995</v>
      </c>
      <c r="G54" s="226">
        <v>75.238410000000002</v>
      </c>
    </row>
    <row r="55" spans="1:7" s="150" customFormat="1" x14ac:dyDescent="0.2">
      <c r="A55" s="208" t="s">
        <v>1539</v>
      </c>
      <c r="B55" s="208" t="s">
        <v>1538</v>
      </c>
      <c r="C55" s="247" t="s">
        <v>94</v>
      </c>
      <c r="D55" s="206">
        <v>52217.593030000004</v>
      </c>
      <c r="E55" s="206">
        <v>0</v>
      </c>
      <c r="F55" s="206">
        <v>52217.593030000004</v>
      </c>
      <c r="G55" s="206">
        <v>34943.367899999997</v>
      </c>
    </row>
    <row r="56" spans="1:7" s="150" customFormat="1" x14ac:dyDescent="0.2">
      <c r="A56" s="225" t="s">
        <v>1537</v>
      </c>
      <c r="B56" s="225" t="s">
        <v>1536</v>
      </c>
      <c r="C56" s="246" t="s">
        <v>1535</v>
      </c>
      <c r="D56" s="197">
        <v>4486.4813199999999</v>
      </c>
      <c r="E56" s="226">
        <v>0</v>
      </c>
      <c r="F56" s="197">
        <v>4486.4813199999999</v>
      </c>
      <c r="G56" s="226">
        <v>3687.5917300000001</v>
      </c>
    </row>
    <row r="57" spans="1:7" s="150" customFormat="1" x14ac:dyDescent="0.2">
      <c r="A57" s="199" t="s">
        <v>1528</v>
      </c>
      <c r="B57" s="199" t="s">
        <v>1527</v>
      </c>
      <c r="C57" s="201" t="s">
        <v>1526</v>
      </c>
      <c r="D57" s="197">
        <v>2317.2616800000001</v>
      </c>
      <c r="E57" s="226">
        <v>0</v>
      </c>
      <c r="F57" s="197">
        <v>2317.2616800000001</v>
      </c>
      <c r="G57" s="226">
        <v>1870.5523000000001</v>
      </c>
    </row>
    <row r="58" spans="1:7" s="150" customFormat="1" x14ac:dyDescent="0.2">
      <c r="A58" s="199" t="s">
        <v>1525</v>
      </c>
      <c r="B58" s="199" t="s">
        <v>1524</v>
      </c>
      <c r="C58" s="201" t="s">
        <v>1523</v>
      </c>
      <c r="D58" s="197">
        <v>1207.20604</v>
      </c>
      <c r="E58" s="226">
        <v>0</v>
      </c>
      <c r="F58" s="197">
        <v>1207.20604</v>
      </c>
      <c r="G58" s="226">
        <v>1098.7614099999998</v>
      </c>
    </row>
    <row r="59" spans="1:7" s="150" customFormat="1" x14ac:dyDescent="0.2">
      <c r="A59" s="199" t="s">
        <v>1522</v>
      </c>
      <c r="B59" s="199" t="s">
        <v>1521</v>
      </c>
      <c r="C59" s="201" t="s">
        <v>1520</v>
      </c>
      <c r="D59" s="197"/>
      <c r="E59" s="226">
        <v>0</v>
      </c>
      <c r="F59" s="197"/>
      <c r="G59" s="226">
        <v>0</v>
      </c>
    </row>
    <row r="60" spans="1:7" s="150" customFormat="1" x14ac:dyDescent="0.2">
      <c r="A60" s="199" t="s">
        <v>1513</v>
      </c>
      <c r="B60" s="199" t="s">
        <v>1512</v>
      </c>
      <c r="C60" s="201" t="s">
        <v>1511</v>
      </c>
      <c r="D60" s="197">
        <v>289.5505</v>
      </c>
      <c r="E60" s="226">
        <v>0</v>
      </c>
      <c r="F60" s="197">
        <v>289.5505</v>
      </c>
      <c r="G60" s="226">
        <v>192.31399999999999</v>
      </c>
    </row>
    <row r="61" spans="1:7" s="150" customFormat="1" x14ac:dyDescent="0.2">
      <c r="A61" s="199" t="s">
        <v>1510</v>
      </c>
      <c r="B61" s="199" t="s">
        <v>1302</v>
      </c>
      <c r="C61" s="201" t="s">
        <v>1301</v>
      </c>
      <c r="D61" s="226">
        <v>0</v>
      </c>
      <c r="E61" s="226">
        <v>0</v>
      </c>
      <c r="F61" s="226">
        <v>0</v>
      </c>
      <c r="G61" s="226">
        <v>0</v>
      </c>
    </row>
    <row r="62" spans="1:7" s="150" customFormat="1" x14ac:dyDescent="0.2">
      <c r="A62" s="199" t="s">
        <v>1509</v>
      </c>
      <c r="B62" s="199" t="s">
        <v>1299</v>
      </c>
      <c r="C62" s="201" t="s">
        <v>1298</v>
      </c>
      <c r="D62" s="226">
        <v>0</v>
      </c>
      <c r="E62" s="226">
        <v>0</v>
      </c>
      <c r="F62" s="226">
        <v>0</v>
      </c>
      <c r="G62" s="226">
        <v>0</v>
      </c>
    </row>
    <row r="63" spans="1:7" s="150" customFormat="1" x14ac:dyDescent="0.2">
      <c r="A63" s="199" t="s">
        <v>1508</v>
      </c>
      <c r="B63" s="199" t="s">
        <v>1296</v>
      </c>
      <c r="C63" s="201" t="s">
        <v>1295</v>
      </c>
      <c r="D63" s="226">
        <v>0</v>
      </c>
      <c r="E63" s="226">
        <v>0</v>
      </c>
      <c r="F63" s="226">
        <v>0</v>
      </c>
      <c r="G63" s="226">
        <v>0</v>
      </c>
    </row>
    <row r="64" spans="1:7" s="150" customFormat="1" x14ac:dyDescent="0.2">
      <c r="A64" s="199" t="s">
        <v>1507</v>
      </c>
      <c r="B64" s="199" t="s">
        <v>1293</v>
      </c>
      <c r="C64" s="201" t="s">
        <v>1292</v>
      </c>
      <c r="D64" s="226">
        <v>199.41</v>
      </c>
      <c r="E64" s="226">
        <v>0</v>
      </c>
      <c r="F64" s="226">
        <v>199.41</v>
      </c>
      <c r="G64" s="226">
        <v>293.99900000000002</v>
      </c>
    </row>
    <row r="65" spans="1:7" s="150" customFormat="1" x14ac:dyDescent="0.2">
      <c r="A65" s="199" t="s">
        <v>1506</v>
      </c>
      <c r="B65" s="199" t="s">
        <v>1290</v>
      </c>
      <c r="C65" s="201" t="s">
        <v>1289</v>
      </c>
      <c r="D65" s="226">
        <v>0</v>
      </c>
      <c r="E65" s="226">
        <v>0</v>
      </c>
      <c r="F65" s="226">
        <v>0</v>
      </c>
      <c r="G65" s="226">
        <v>0</v>
      </c>
    </row>
    <row r="66" spans="1:7" s="150" customFormat="1" x14ac:dyDescent="0.2">
      <c r="A66" s="199" t="s">
        <v>1505</v>
      </c>
      <c r="B66" s="199" t="s">
        <v>162</v>
      </c>
      <c r="C66" s="201" t="s">
        <v>1287</v>
      </c>
      <c r="D66" s="226">
        <v>0</v>
      </c>
      <c r="E66" s="226">
        <v>0</v>
      </c>
      <c r="F66" s="226">
        <v>0</v>
      </c>
      <c r="G66" s="226">
        <v>0</v>
      </c>
    </row>
    <row r="67" spans="1:7" s="150" customFormat="1" x14ac:dyDescent="0.2">
      <c r="A67" s="199" t="s">
        <v>1504</v>
      </c>
      <c r="B67" s="199" t="s">
        <v>1503</v>
      </c>
      <c r="C67" s="201" t="s">
        <v>1502</v>
      </c>
      <c r="D67" s="226">
        <v>0</v>
      </c>
      <c r="E67" s="226">
        <v>0</v>
      </c>
      <c r="F67" s="226">
        <v>0</v>
      </c>
      <c r="G67" s="226">
        <v>0</v>
      </c>
    </row>
    <row r="68" spans="1:7" s="150" customFormat="1" x14ac:dyDescent="0.2">
      <c r="A68" s="199" t="s">
        <v>1501</v>
      </c>
      <c r="B68" s="199" t="s">
        <v>1500</v>
      </c>
      <c r="C68" s="201" t="s">
        <v>1499</v>
      </c>
      <c r="D68" s="226">
        <v>161.39099999999999</v>
      </c>
      <c r="E68" s="226">
        <v>0</v>
      </c>
      <c r="F68" s="226">
        <v>161.39099999999999</v>
      </c>
      <c r="G68" s="226">
        <v>324.92899999999997</v>
      </c>
    </row>
    <row r="69" spans="1:7" s="150" customFormat="1" x14ac:dyDescent="0.2">
      <c r="A69" s="199" t="s">
        <v>1498</v>
      </c>
      <c r="B69" s="199" t="s">
        <v>1497</v>
      </c>
      <c r="C69" s="201" t="s">
        <v>1496</v>
      </c>
      <c r="D69" s="226">
        <v>1575.885</v>
      </c>
      <c r="E69" s="226">
        <v>0</v>
      </c>
      <c r="F69" s="226">
        <v>1575.885</v>
      </c>
      <c r="G69" s="226">
        <v>2443.8137000000002</v>
      </c>
    </row>
    <row r="70" spans="1:7" s="150" customFormat="1" x14ac:dyDescent="0.2">
      <c r="A70" s="199" t="s">
        <v>1482</v>
      </c>
      <c r="B70" s="199" t="s">
        <v>1481</v>
      </c>
      <c r="C70" s="201" t="s">
        <v>1480</v>
      </c>
      <c r="D70" s="226">
        <v>0</v>
      </c>
      <c r="E70" s="226">
        <v>0</v>
      </c>
      <c r="F70" s="226">
        <v>0</v>
      </c>
      <c r="G70" s="226">
        <v>0</v>
      </c>
    </row>
    <row r="71" spans="1:7" s="150" customFormat="1" x14ac:dyDescent="0.2">
      <c r="A71" s="199" t="s">
        <v>1478</v>
      </c>
      <c r="B71" s="199" t="s">
        <v>1477</v>
      </c>
      <c r="C71" s="201" t="s">
        <v>1476</v>
      </c>
      <c r="D71" s="226">
        <v>997.59844999999996</v>
      </c>
      <c r="E71" s="226">
        <v>0</v>
      </c>
      <c r="F71" s="226">
        <v>997.59844999999996</v>
      </c>
      <c r="G71" s="226">
        <v>1151.8285600000002</v>
      </c>
    </row>
    <row r="72" spans="1:7" s="150" customFormat="1" x14ac:dyDescent="0.2">
      <c r="A72" s="199" t="s">
        <v>1475</v>
      </c>
      <c r="B72" s="199" t="s">
        <v>1474</v>
      </c>
      <c r="C72" s="201" t="s">
        <v>1473</v>
      </c>
      <c r="D72" s="226">
        <v>157.80909</v>
      </c>
      <c r="E72" s="226">
        <v>0</v>
      </c>
      <c r="F72" s="226">
        <v>157.80909</v>
      </c>
      <c r="G72" s="226">
        <v>135.85004000000001</v>
      </c>
    </row>
    <row r="73" spans="1:7" s="150" customFormat="1" x14ac:dyDescent="0.2">
      <c r="A73" s="199" t="s">
        <v>1472</v>
      </c>
      <c r="B73" s="199" t="s">
        <v>1471</v>
      </c>
      <c r="C73" s="201" t="s">
        <v>1470</v>
      </c>
      <c r="D73" s="226">
        <v>38637.549909999994</v>
      </c>
      <c r="E73" s="226">
        <v>0</v>
      </c>
      <c r="F73" s="226">
        <v>38637.549909999994</v>
      </c>
      <c r="G73" s="226">
        <v>21532.451350000003</v>
      </c>
    </row>
    <row r="74" spans="1:7" s="150" customFormat="1" x14ac:dyDescent="0.2">
      <c r="A74" s="267" t="s">
        <v>1469</v>
      </c>
      <c r="B74" s="267" t="s">
        <v>1468</v>
      </c>
      <c r="C74" s="266" t="s">
        <v>1467</v>
      </c>
      <c r="D74" s="260">
        <v>2187.4500400000002</v>
      </c>
      <c r="E74" s="260">
        <v>0</v>
      </c>
      <c r="F74" s="260">
        <v>2187.4500400000002</v>
      </c>
      <c r="G74" s="260">
        <v>2211.2768099999998</v>
      </c>
    </row>
    <row r="75" spans="1:7" s="150" customFormat="1" ht="12.75" customHeight="1" x14ac:dyDescent="0.2">
      <c r="A75" s="237" t="s">
        <v>1466</v>
      </c>
      <c r="B75" s="237" t="s">
        <v>1465</v>
      </c>
      <c r="C75" s="236" t="s">
        <v>94</v>
      </c>
      <c r="D75" s="206">
        <v>346771.77393000002</v>
      </c>
      <c r="E75" s="206">
        <v>0</v>
      </c>
      <c r="F75" s="206">
        <v>346771.77393000002</v>
      </c>
      <c r="G75" s="206">
        <v>317791.58464999998</v>
      </c>
    </row>
    <row r="76" spans="1:7" s="262" customFormat="1" ht="12.75" customHeight="1" x14ac:dyDescent="0.2">
      <c r="A76" s="227" t="s">
        <v>1464</v>
      </c>
      <c r="B76" s="227" t="s">
        <v>1463</v>
      </c>
      <c r="C76" s="248" t="s">
        <v>1462</v>
      </c>
      <c r="D76" s="197"/>
      <c r="E76" s="197"/>
      <c r="F76" s="197"/>
      <c r="G76" s="197"/>
    </row>
    <row r="77" spans="1:7" s="262" customFormat="1" x14ac:dyDescent="0.2">
      <c r="A77" s="199" t="s">
        <v>1461</v>
      </c>
      <c r="B77" s="199" t="s">
        <v>1460</v>
      </c>
      <c r="C77" s="201" t="s">
        <v>1459</v>
      </c>
      <c r="D77" s="197"/>
      <c r="E77" s="197"/>
      <c r="F77" s="197"/>
      <c r="G77" s="197"/>
    </row>
    <row r="78" spans="1:7" x14ac:dyDescent="0.2">
      <c r="A78" s="199" t="s">
        <v>1458</v>
      </c>
      <c r="B78" s="199" t="s">
        <v>1457</v>
      </c>
      <c r="C78" s="201" t="s">
        <v>1456</v>
      </c>
      <c r="D78" s="197"/>
      <c r="E78" s="197"/>
      <c r="F78" s="197"/>
      <c r="G78" s="197"/>
    </row>
    <row r="79" spans="1:7" s="209" customFormat="1" ht="12.75" customHeight="1" x14ac:dyDescent="0.2">
      <c r="A79" s="199" t="s">
        <v>1455</v>
      </c>
      <c r="B79" s="199" t="s">
        <v>1454</v>
      </c>
      <c r="C79" s="201" t="s">
        <v>1453</v>
      </c>
      <c r="D79" s="197">
        <v>1034.35787</v>
      </c>
      <c r="E79" s="197"/>
      <c r="F79" s="197">
        <v>1034.35787</v>
      </c>
      <c r="G79" s="197">
        <v>6172.8455300000005</v>
      </c>
    </row>
    <row r="80" spans="1:7" s="209" customFormat="1" x14ac:dyDescent="0.2">
      <c r="A80" s="199" t="s">
        <v>1452</v>
      </c>
      <c r="B80" s="199" t="s">
        <v>1451</v>
      </c>
      <c r="C80" s="201" t="s">
        <v>1450</v>
      </c>
      <c r="D80" s="197">
        <v>52527.118459999998</v>
      </c>
      <c r="E80" s="197"/>
      <c r="F80" s="197">
        <v>52527.118459999998</v>
      </c>
      <c r="G80" s="197">
        <v>56623.558239999998</v>
      </c>
    </row>
    <row r="81" spans="1:7" s="261" customFormat="1" x14ac:dyDescent="0.2">
      <c r="A81" s="199" t="s">
        <v>1449</v>
      </c>
      <c r="B81" s="199" t="s">
        <v>1448</v>
      </c>
      <c r="C81" s="201" t="s">
        <v>1447</v>
      </c>
      <c r="D81" s="197">
        <v>284034.853</v>
      </c>
      <c r="E81" s="197"/>
      <c r="F81" s="197">
        <v>284034.853</v>
      </c>
      <c r="G81" s="197">
        <v>248675.29008000001</v>
      </c>
    </row>
    <row r="82" spans="1:7" s="261" customFormat="1" x14ac:dyDescent="0.2">
      <c r="A82" s="199" t="s">
        <v>1446</v>
      </c>
      <c r="B82" s="199" t="s">
        <v>1445</v>
      </c>
      <c r="C82" s="201" t="s">
        <v>1444</v>
      </c>
      <c r="D82" s="197">
        <v>6626.2628399999994</v>
      </c>
      <c r="E82" s="197"/>
      <c r="F82" s="197">
        <v>6626.2628399999994</v>
      </c>
      <c r="G82" s="197">
        <v>4037.3317999999999</v>
      </c>
    </row>
    <row r="83" spans="1:7" s="150" customFormat="1" x14ac:dyDescent="0.2">
      <c r="A83" s="199" t="s">
        <v>1437</v>
      </c>
      <c r="B83" s="199" t="s">
        <v>1436</v>
      </c>
      <c r="C83" s="201" t="s">
        <v>1435</v>
      </c>
      <c r="D83" s="197">
        <v>21.442</v>
      </c>
      <c r="E83" s="197"/>
      <c r="F83" s="197">
        <v>21.442</v>
      </c>
      <c r="G83" s="197">
        <v>17.975000000000001</v>
      </c>
    </row>
    <row r="84" spans="1:7" s="150" customFormat="1" x14ac:dyDescent="0.2">
      <c r="A84" s="199" t="s">
        <v>1434</v>
      </c>
      <c r="B84" s="199" t="s">
        <v>1433</v>
      </c>
      <c r="C84" s="201" t="s">
        <v>1432</v>
      </c>
      <c r="D84" s="197"/>
      <c r="E84" s="197"/>
      <c r="F84" s="197"/>
      <c r="G84" s="197"/>
    </row>
    <row r="85" spans="1:7" s="150" customFormat="1" x14ac:dyDescent="0.2">
      <c r="A85" s="195" t="s">
        <v>1431</v>
      </c>
      <c r="B85" s="195" t="s">
        <v>1430</v>
      </c>
      <c r="C85" s="194" t="s">
        <v>1429</v>
      </c>
      <c r="D85" s="193">
        <v>2527.7397599999999</v>
      </c>
      <c r="E85" s="193"/>
      <c r="F85" s="193">
        <v>2527.7397599999999</v>
      </c>
      <c r="G85" s="193">
        <v>2264.5839999999998</v>
      </c>
    </row>
    <row r="86" spans="1:7" s="150" customFormat="1" x14ac:dyDescent="0.2">
      <c r="A86" s="265"/>
      <c r="B86" s="265"/>
      <c r="C86" s="265"/>
      <c r="D86" s="263"/>
      <c r="E86" s="264"/>
      <c r="F86" s="263"/>
      <c r="G86" s="263"/>
    </row>
    <row r="87" spans="1:7" s="150" customFormat="1" x14ac:dyDescent="0.2">
      <c r="A87" s="265"/>
      <c r="B87" s="265"/>
      <c r="C87" s="265"/>
      <c r="D87" s="263"/>
      <c r="E87" s="264"/>
      <c r="F87" s="263"/>
      <c r="G87" s="263"/>
    </row>
    <row r="88" spans="1:7" s="261" customFormat="1" ht="13.5" customHeight="1" x14ac:dyDescent="0.2">
      <c r="A88" s="242"/>
      <c r="B88" s="241"/>
      <c r="C88" s="240"/>
      <c r="D88" s="214">
        <v>1</v>
      </c>
      <c r="E88" s="214">
        <v>2</v>
      </c>
      <c r="F88" s="205"/>
      <c r="G88" s="204"/>
    </row>
    <row r="89" spans="1:7" s="150" customFormat="1" x14ac:dyDescent="0.2">
      <c r="A89" s="1271" t="s">
        <v>1428</v>
      </c>
      <c r="B89" s="1272"/>
      <c r="C89" s="1277" t="s">
        <v>1427</v>
      </c>
      <c r="D89" s="1268" t="s">
        <v>1426</v>
      </c>
      <c r="E89" s="1269"/>
      <c r="F89" s="205"/>
      <c r="G89" s="204"/>
    </row>
    <row r="90" spans="1:7" s="150" customFormat="1" x14ac:dyDescent="0.2">
      <c r="A90" s="1275"/>
      <c r="B90" s="1276"/>
      <c r="C90" s="1282"/>
      <c r="D90" s="833" t="s">
        <v>1425</v>
      </c>
      <c r="E90" s="213" t="s">
        <v>1424</v>
      </c>
      <c r="F90" s="205"/>
      <c r="G90" s="204"/>
    </row>
    <row r="91" spans="1:7" s="150" customFormat="1" x14ac:dyDescent="0.2">
      <c r="A91" s="237"/>
      <c r="B91" s="237" t="s">
        <v>1423</v>
      </c>
      <c r="C91" s="236" t="s">
        <v>94</v>
      </c>
      <c r="D91" s="206">
        <v>2377171.2918200004</v>
      </c>
      <c r="E91" s="206">
        <v>2255516.4642399997</v>
      </c>
      <c r="F91" s="211"/>
      <c r="G91" s="210"/>
    </row>
    <row r="92" spans="1:7" s="150" customFormat="1" x14ac:dyDescent="0.2">
      <c r="A92" s="237" t="s">
        <v>1422</v>
      </c>
      <c r="B92" s="237" t="s">
        <v>1421</v>
      </c>
      <c r="C92" s="236" t="s">
        <v>94</v>
      </c>
      <c r="D92" s="206">
        <v>2190741.7773800003</v>
      </c>
      <c r="E92" s="206">
        <v>2097696.9574899999</v>
      </c>
      <c r="F92" s="211"/>
      <c r="G92" s="210"/>
    </row>
    <row r="93" spans="1:7" s="150" customFormat="1" x14ac:dyDescent="0.2">
      <c r="A93" s="237" t="s">
        <v>1420</v>
      </c>
      <c r="B93" s="237" t="s">
        <v>1419</v>
      </c>
      <c r="C93" s="236" t="s">
        <v>94</v>
      </c>
      <c r="D93" s="206">
        <v>1981454.1438</v>
      </c>
      <c r="E93" s="206">
        <v>1906120.8404600001</v>
      </c>
      <c r="F93" s="211"/>
      <c r="G93" s="210"/>
    </row>
    <row r="94" spans="1:7" s="261" customFormat="1" x14ac:dyDescent="0.2">
      <c r="A94" s="199" t="s">
        <v>1418</v>
      </c>
      <c r="B94" s="199" t="s">
        <v>1417</v>
      </c>
      <c r="C94" s="201" t="s">
        <v>1416</v>
      </c>
      <c r="D94" s="197">
        <v>1557284.75095</v>
      </c>
      <c r="E94" s="197">
        <v>1512063.9393800001</v>
      </c>
      <c r="F94" s="205"/>
      <c r="G94" s="204"/>
    </row>
    <row r="95" spans="1:7" s="150" customFormat="1" x14ac:dyDescent="0.2">
      <c r="A95" s="199" t="s">
        <v>1415</v>
      </c>
      <c r="B95" s="199" t="s">
        <v>1414</v>
      </c>
      <c r="C95" s="201" t="s">
        <v>1413</v>
      </c>
      <c r="D95" s="226">
        <v>426400.32864999998</v>
      </c>
      <c r="E95" s="226">
        <v>396287.83688000002</v>
      </c>
      <c r="F95" s="205"/>
      <c r="G95" s="202"/>
    </row>
    <row r="96" spans="1:7" s="150" customFormat="1" x14ac:dyDescent="0.2">
      <c r="A96" s="199" t="s">
        <v>1412</v>
      </c>
      <c r="B96" s="199" t="s">
        <v>1411</v>
      </c>
      <c r="C96" s="201" t="s">
        <v>1410</v>
      </c>
      <c r="D96" s="226">
        <v>0</v>
      </c>
      <c r="E96" s="226">
        <v>0</v>
      </c>
      <c r="F96" s="203"/>
      <c r="G96" s="202"/>
    </row>
    <row r="97" spans="1:7" s="150" customFormat="1" x14ac:dyDescent="0.2">
      <c r="A97" s="199" t="s">
        <v>1409</v>
      </c>
      <c r="B97" s="199" t="s">
        <v>1408</v>
      </c>
      <c r="C97" s="201" t="s">
        <v>1407</v>
      </c>
      <c r="D97" s="226">
        <v>0</v>
      </c>
      <c r="E97" s="226">
        <v>0</v>
      </c>
      <c r="F97" s="203"/>
      <c r="G97" s="202"/>
    </row>
    <row r="98" spans="1:7" s="261" customFormat="1" x14ac:dyDescent="0.2">
      <c r="A98" s="199" t="s">
        <v>1406</v>
      </c>
      <c r="B98" s="199" t="s">
        <v>1405</v>
      </c>
      <c r="C98" s="201" t="s">
        <v>1404</v>
      </c>
      <c r="D98" s="226">
        <v>0</v>
      </c>
      <c r="E98" s="226">
        <v>0</v>
      </c>
      <c r="F98" s="203"/>
      <c r="G98" s="202"/>
    </row>
    <row r="99" spans="1:7" s="261" customFormat="1" x14ac:dyDescent="0.2">
      <c r="A99" s="199" t="s">
        <v>1403</v>
      </c>
      <c r="B99" s="199" t="s">
        <v>1402</v>
      </c>
      <c r="C99" s="201" t="s">
        <v>1401</v>
      </c>
      <c r="D99" s="226">
        <v>-2230.9357999999997</v>
      </c>
      <c r="E99" s="226">
        <v>-2230.9357999999997</v>
      </c>
      <c r="F99" s="203"/>
      <c r="G99" s="202"/>
    </row>
    <row r="100" spans="1:7" s="150" customFormat="1" x14ac:dyDescent="0.2">
      <c r="A100" s="237" t="s">
        <v>1400</v>
      </c>
      <c r="B100" s="237" t="s">
        <v>1399</v>
      </c>
      <c r="C100" s="236" t="s">
        <v>94</v>
      </c>
      <c r="D100" s="206">
        <v>208829.87144999998</v>
      </c>
      <c r="E100" s="206">
        <v>191212.99021000002</v>
      </c>
      <c r="F100" s="211"/>
      <c r="G100" s="210"/>
    </row>
    <row r="101" spans="1:7" s="261" customFormat="1" x14ac:dyDescent="0.2">
      <c r="A101" s="199" t="s">
        <v>1398</v>
      </c>
      <c r="B101" s="199" t="s">
        <v>1397</v>
      </c>
      <c r="C101" s="201" t="s">
        <v>1396</v>
      </c>
      <c r="D101" s="197">
        <v>8578.7950099999998</v>
      </c>
      <c r="E101" s="197">
        <v>8676.40301</v>
      </c>
      <c r="F101" s="205"/>
      <c r="G101" s="204"/>
    </row>
    <row r="102" spans="1:7" s="150" customFormat="1" x14ac:dyDescent="0.2">
      <c r="A102" s="199" t="s">
        <v>1395</v>
      </c>
      <c r="B102" s="199" t="s">
        <v>1394</v>
      </c>
      <c r="C102" s="201" t="s">
        <v>1393</v>
      </c>
      <c r="D102" s="226">
        <v>7716.9137899999996</v>
      </c>
      <c r="E102" s="226">
        <v>4607.5880399999996</v>
      </c>
      <c r="F102" s="205"/>
      <c r="G102" s="204"/>
    </row>
    <row r="103" spans="1:7" s="150" customFormat="1" ht="12.75" customHeight="1" x14ac:dyDescent="0.2">
      <c r="A103" s="199" t="s">
        <v>1392</v>
      </c>
      <c r="B103" s="199" t="s">
        <v>1391</v>
      </c>
      <c r="C103" s="201" t="s">
        <v>1390</v>
      </c>
      <c r="D103" s="226">
        <v>37038.988799999999</v>
      </c>
      <c r="E103" s="226">
        <v>37006.299979999996</v>
      </c>
      <c r="F103" s="205"/>
      <c r="G103" s="204"/>
    </row>
    <row r="104" spans="1:7" s="150" customFormat="1" x14ac:dyDescent="0.2">
      <c r="A104" s="199" t="s">
        <v>1389</v>
      </c>
      <c r="B104" s="199" t="s">
        <v>1388</v>
      </c>
      <c r="C104" s="201" t="s">
        <v>1387</v>
      </c>
      <c r="D104" s="226">
        <v>14448.4836</v>
      </c>
      <c r="E104" s="226">
        <v>14675.314460000001</v>
      </c>
      <c r="F104" s="203"/>
      <c r="G104" s="202"/>
    </row>
    <row r="105" spans="1:7" s="150" customFormat="1" x14ac:dyDescent="0.2">
      <c r="A105" s="199" t="s">
        <v>1386</v>
      </c>
      <c r="B105" s="199" t="s">
        <v>1385</v>
      </c>
      <c r="C105" s="201" t="s">
        <v>1384</v>
      </c>
      <c r="D105" s="226">
        <v>141046.69025000001</v>
      </c>
      <c r="E105" s="226">
        <v>126247.38472</v>
      </c>
      <c r="F105" s="205"/>
      <c r="G105" s="204"/>
    </row>
    <row r="106" spans="1:7" s="150" customFormat="1" x14ac:dyDescent="0.2">
      <c r="A106" s="237" t="s">
        <v>1380</v>
      </c>
      <c r="B106" s="237" t="s">
        <v>1379</v>
      </c>
      <c r="C106" s="236" t="s">
        <v>94</v>
      </c>
      <c r="D106" s="206">
        <v>457.76213000000001</v>
      </c>
      <c r="E106" s="206">
        <v>363.12682000000001</v>
      </c>
      <c r="F106" s="205"/>
      <c r="G106" s="202"/>
    </row>
    <row r="107" spans="1:7" s="261" customFormat="1" x14ac:dyDescent="0.2">
      <c r="A107" s="199" t="s">
        <v>1378</v>
      </c>
      <c r="B107" s="199" t="s">
        <v>1377</v>
      </c>
      <c r="C107" s="201" t="s">
        <v>94</v>
      </c>
      <c r="D107" s="197">
        <v>457.76213000000001</v>
      </c>
      <c r="E107" s="197">
        <v>363.12682000000001</v>
      </c>
      <c r="F107" s="203"/>
      <c r="G107" s="204"/>
    </row>
    <row r="108" spans="1:7" s="150" customFormat="1" x14ac:dyDescent="0.2">
      <c r="A108" s="199" t="s">
        <v>1376</v>
      </c>
      <c r="B108" s="199" t="s">
        <v>1375</v>
      </c>
      <c r="C108" s="201" t="s">
        <v>1374</v>
      </c>
      <c r="D108" s="226">
        <v>0</v>
      </c>
      <c r="E108" s="226">
        <v>0</v>
      </c>
      <c r="F108" s="203"/>
      <c r="G108" s="202"/>
    </row>
    <row r="109" spans="1:7" s="150" customFormat="1" x14ac:dyDescent="0.2">
      <c r="A109" s="199" t="s">
        <v>1373</v>
      </c>
      <c r="B109" s="199" t="s">
        <v>1372</v>
      </c>
      <c r="C109" s="201" t="s">
        <v>1371</v>
      </c>
      <c r="D109" s="226">
        <v>0</v>
      </c>
      <c r="E109" s="226">
        <v>0</v>
      </c>
      <c r="F109" s="211"/>
      <c r="G109" s="210"/>
    </row>
    <row r="110" spans="1:7" s="150" customFormat="1" x14ac:dyDescent="0.2">
      <c r="A110" s="237" t="s">
        <v>1370</v>
      </c>
      <c r="B110" s="237" t="s">
        <v>1369</v>
      </c>
      <c r="C110" s="236" t="s">
        <v>94</v>
      </c>
      <c r="D110" s="206">
        <v>186429.51444</v>
      </c>
      <c r="E110" s="206">
        <v>157819.50675</v>
      </c>
      <c r="F110" s="211"/>
      <c r="G110" s="210"/>
    </row>
    <row r="111" spans="1:7" s="150" customFormat="1" ht="12.75" customHeight="1" x14ac:dyDescent="0.2">
      <c r="A111" s="237" t="s">
        <v>1368</v>
      </c>
      <c r="B111" s="237" t="s">
        <v>1366</v>
      </c>
      <c r="C111" s="236" t="s">
        <v>94</v>
      </c>
      <c r="D111" s="206">
        <v>0</v>
      </c>
      <c r="E111" s="206">
        <v>0</v>
      </c>
      <c r="F111" s="203"/>
      <c r="G111" s="202"/>
    </row>
    <row r="112" spans="1:7" s="150" customFormat="1" ht="12.75" customHeight="1" x14ac:dyDescent="0.2">
      <c r="A112" s="199" t="s">
        <v>1367</v>
      </c>
      <c r="B112" s="199" t="s">
        <v>1366</v>
      </c>
      <c r="C112" s="201" t="s">
        <v>1365</v>
      </c>
      <c r="D112" s="197"/>
      <c r="E112" s="197"/>
      <c r="F112" s="211"/>
      <c r="G112" s="210"/>
    </row>
    <row r="113" spans="1:7" s="150" customFormat="1" ht="12.75" customHeight="1" x14ac:dyDescent="0.2">
      <c r="A113" s="237" t="s">
        <v>1364</v>
      </c>
      <c r="B113" s="237" t="s">
        <v>1363</v>
      </c>
      <c r="C113" s="236" t="s">
        <v>94</v>
      </c>
      <c r="D113" s="206">
        <v>23987.213110000001</v>
      </c>
      <c r="E113" s="206">
        <v>12177.371439999999</v>
      </c>
      <c r="F113" s="203"/>
      <c r="G113" s="202"/>
    </row>
    <row r="114" spans="1:7" s="150" customFormat="1" ht="12.75" customHeight="1" x14ac:dyDescent="0.2">
      <c r="A114" s="199" t="s">
        <v>1362</v>
      </c>
      <c r="B114" s="199" t="s">
        <v>1361</v>
      </c>
      <c r="C114" s="201" t="s">
        <v>1360</v>
      </c>
      <c r="D114" s="197"/>
      <c r="E114" s="197"/>
      <c r="F114" s="203"/>
      <c r="G114" s="202"/>
    </row>
    <row r="115" spans="1:7" s="150" customFormat="1" ht="12.75" customHeight="1" x14ac:dyDescent="0.2">
      <c r="A115" s="199" t="s">
        <v>1359</v>
      </c>
      <c r="B115" s="199" t="s">
        <v>1358</v>
      </c>
      <c r="C115" s="201" t="s">
        <v>1357</v>
      </c>
      <c r="D115" s="226">
        <v>0</v>
      </c>
      <c r="E115" s="226">
        <v>0</v>
      </c>
      <c r="F115" s="203"/>
      <c r="G115" s="202"/>
    </row>
    <row r="116" spans="1:7" s="150" customFormat="1" ht="12.75" customHeight="1" x14ac:dyDescent="0.2">
      <c r="A116" s="199" t="s">
        <v>1353</v>
      </c>
      <c r="B116" s="199" t="s">
        <v>1352</v>
      </c>
      <c r="C116" s="201" t="s">
        <v>1351</v>
      </c>
      <c r="D116" s="226">
        <v>0</v>
      </c>
      <c r="E116" s="226">
        <v>0</v>
      </c>
      <c r="F116" s="203"/>
      <c r="G116" s="202"/>
    </row>
    <row r="117" spans="1:7" s="150" customFormat="1" ht="12.75" customHeight="1" x14ac:dyDescent="0.2">
      <c r="A117" s="199" t="s">
        <v>1344</v>
      </c>
      <c r="B117" s="199" t="s">
        <v>1343</v>
      </c>
      <c r="C117" s="201" t="s">
        <v>1342</v>
      </c>
      <c r="D117" s="226">
        <v>0</v>
      </c>
      <c r="E117" s="226">
        <v>0</v>
      </c>
      <c r="F117" s="211"/>
      <c r="G117" s="210"/>
    </row>
    <row r="118" spans="1:7" s="150" customFormat="1" ht="12.75" customHeight="1" x14ac:dyDescent="0.2">
      <c r="A118" s="199" t="s">
        <v>1341</v>
      </c>
      <c r="B118" s="199" t="s">
        <v>1340</v>
      </c>
      <c r="C118" s="201" t="s">
        <v>1339</v>
      </c>
      <c r="D118" s="226">
        <v>23987.213110000001</v>
      </c>
      <c r="E118" s="226">
        <v>12177.371439999999</v>
      </c>
      <c r="F118" s="203"/>
      <c r="G118" s="202"/>
    </row>
    <row r="119" spans="1:7" s="150" customFormat="1" ht="12.75" customHeight="1" x14ac:dyDescent="0.2">
      <c r="A119" s="237" t="s">
        <v>1338</v>
      </c>
      <c r="B119" s="237" t="s">
        <v>1337</v>
      </c>
      <c r="C119" s="236" t="s">
        <v>94</v>
      </c>
      <c r="D119" s="206">
        <v>162442.30133000002</v>
      </c>
      <c r="E119" s="206">
        <v>145642.13531000001</v>
      </c>
      <c r="F119" s="203"/>
      <c r="G119" s="202"/>
    </row>
    <row r="120" spans="1:7" s="150" customFormat="1" ht="12.75" customHeight="1" x14ac:dyDescent="0.2">
      <c r="A120" s="199" t="s">
        <v>1336</v>
      </c>
      <c r="B120" s="199" t="s">
        <v>1335</v>
      </c>
      <c r="C120" s="201" t="s">
        <v>1334</v>
      </c>
      <c r="D120" s="197"/>
      <c r="E120" s="197"/>
      <c r="F120" s="205"/>
      <c r="G120" s="204"/>
    </row>
    <row r="121" spans="1:7" s="150" customFormat="1" ht="12.75" customHeight="1" x14ac:dyDescent="0.2">
      <c r="A121" s="199" t="s">
        <v>1327</v>
      </c>
      <c r="B121" s="199" t="s">
        <v>1326</v>
      </c>
      <c r="C121" s="201" t="s">
        <v>1325</v>
      </c>
      <c r="D121" s="226">
        <v>0</v>
      </c>
      <c r="E121" s="226">
        <v>0</v>
      </c>
      <c r="F121" s="205"/>
      <c r="G121" s="204"/>
    </row>
    <row r="122" spans="1:7" s="150" customFormat="1" ht="12.75" customHeight="1" x14ac:dyDescent="0.2">
      <c r="A122" s="199" t="s">
        <v>1324</v>
      </c>
      <c r="B122" s="199" t="s">
        <v>1323</v>
      </c>
      <c r="C122" s="201" t="s">
        <v>1322</v>
      </c>
      <c r="D122" s="226">
        <v>18113.908070000001</v>
      </c>
      <c r="E122" s="226">
        <v>14068.781859999999</v>
      </c>
      <c r="F122" s="205"/>
      <c r="G122" s="204"/>
    </row>
    <row r="123" spans="1:7" s="150" customFormat="1" ht="12.75" customHeight="1" x14ac:dyDescent="0.2">
      <c r="A123" s="199" t="s">
        <v>1318</v>
      </c>
      <c r="B123" s="199" t="s">
        <v>1317</v>
      </c>
      <c r="C123" s="201" t="s">
        <v>1316</v>
      </c>
      <c r="D123" s="226">
        <v>15344.85233</v>
      </c>
      <c r="E123" s="226">
        <v>11986.347310000001</v>
      </c>
      <c r="F123" s="205"/>
      <c r="G123" s="204"/>
    </row>
    <row r="124" spans="1:7" s="150" customFormat="1" ht="12.75" customHeight="1" x14ac:dyDescent="0.2">
      <c r="A124" s="199" t="s">
        <v>1312</v>
      </c>
      <c r="B124" s="199" t="s">
        <v>1311</v>
      </c>
      <c r="C124" s="201" t="s">
        <v>1310</v>
      </c>
      <c r="D124" s="226">
        <v>0</v>
      </c>
      <c r="E124" s="226">
        <v>0</v>
      </c>
      <c r="F124" s="205"/>
      <c r="G124" s="204"/>
    </row>
    <row r="125" spans="1:7" s="150" customFormat="1" ht="12.75" customHeight="1" x14ac:dyDescent="0.2">
      <c r="A125" s="199" t="s">
        <v>1309</v>
      </c>
      <c r="B125" s="199" t="s">
        <v>1308</v>
      </c>
      <c r="C125" s="201" t="s">
        <v>1307</v>
      </c>
      <c r="D125" s="226">
        <v>35460.154000000002</v>
      </c>
      <c r="E125" s="226">
        <v>28737.026000000002</v>
      </c>
      <c r="F125" s="203"/>
      <c r="G125" s="202"/>
    </row>
    <row r="126" spans="1:7" s="150" customFormat="1" ht="12.75" customHeight="1" x14ac:dyDescent="0.2">
      <c r="A126" s="199" t="s">
        <v>1306</v>
      </c>
      <c r="B126" s="199" t="s">
        <v>1305</v>
      </c>
      <c r="C126" s="201" t="s">
        <v>1304</v>
      </c>
      <c r="D126" s="226">
        <v>2410.1129999999998</v>
      </c>
      <c r="E126" s="226">
        <v>1792.201</v>
      </c>
      <c r="F126" s="205"/>
      <c r="G126" s="204"/>
    </row>
    <row r="127" spans="1:7" s="150" customFormat="1" ht="12.75" customHeight="1" x14ac:dyDescent="0.2">
      <c r="A127" s="199" t="s">
        <v>1303</v>
      </c>
      <c r="B127" s="199" t="s">
        <v>1302</v>
      </c>
      <c r="C127" s="201" t="s">
        <v>1301</v>
      </c>
      <c r="D127" s="226">
        <v>15784.040999999999</v>
      </c>
      <c r="E127" s="226">
        <v>12527.742</v>
      </c>
      <c r="F127" s="205"/>
      <c r="G127" s="204"/>
    </row>
    <row r="128" spans="1:7" s="150" customFormat="1" ht="12.75" customHeight="1" x14ac:dyDescent="0.2">
      <c r="A128" s="199" t="s">
        <v>1300</v>
      </c>
      <c r="B128" s="199" t="s">
        <v>1299</v>
      </c>
      <c r="C128" s="201" t="s">
        <v>1298</v>
      </c>
      <c r="D128" s="226">
        <v>6770.44</v>
      </c>
      <c r="E128" s="226">
        <v>5375.9809999999998</v>
      </c>
      <c r="F128" s="205"/>
      <c r="G128" s="204"/>
    </row>
    <row r="129" spans="1:7" s="150" customFormat="1" ht="12.75" customHeight="1" x14ac:dyDescent="0.2">
      <c r="A129" s="199" t="s">
        <v>1297</v>
      </c>
      <c r="B129" s="199" t="s">
        <v>1296</v>
      </c>
      <c r="C129" s="201" t="s">
        <v>1295</v>
      </c>
      <c r="D129" s="226">
        <v>0</v>
      </c>
      <c r="E129" s="226">
        <v>0</v>
      </c>
      <c r="F129" s="203"/>
      <c r="G129" s="202"/>
    </row>
    <row r="130" spans="1:7" s="150" customFormat="1" ht="12.75" customHeight="1" x14ac:dyDescent="0.2">
      <c r="A130" s="199" t="s">
        <v>1294</v>
      </c>
      <c r="B130" s="199" t="s">
        <v>1293</v>
      </c>
      <c r="C130" s="201" t="s">
        <v>1292</v>
      </c>
      <c r="D130" s="226">
        <v>0</v>
      </c>
      <c r="E130" s="226">
        <v>2.99</v>
      </c>
      <c r="F130" s="203"/>
      <c r="G130" s="202"/>
    </row>
    <row r="131" spans="1:7" s="150" customFormat="1" ht="12.75" customHeight="1" x14ac:dyDescent="0.2">
      <c r="A131" s="199" t="s">
        <v>1291</v>
      </c>
      <c r="B131" s="199" t="s">
        <v>1290</v>
      </c>
      <c r="C131" s="201" t="s">
        <v>1289</v>
      </c>
      <c r="D131" s="226">
        <v>5266.5290000000005</v>
      </c>
      <c r="E131" s="226">
        <v>3499.8290000000002</v>
      </c>
      <c r="F131" s="203"/>
      <c r="G131" s="202"/>
    </row>
    <row r="132" spans="1:7" s="150" customFormat="1" ht="12.75" customHeight="1" x14ac:dyDescent="0.2">
      <c r="A132" s="199" t="s">
        <v>1288</v>
      </c>
      <c r="B132" s="199" t="s">
        <v>162</v>
      </c>
      <c r="C132" s="201" t="s">
        <v>1287</v>
      </c>
      <c r="D132" s="226">
        <v>3.7879999999999998</v>
      </c>
      <c r="E132" s="226">
        <v>0</v>
      </c>
      <c r="F132" s="203"/>
      <c r="G132" s="202"/>
    </row>
    <row r="133" spans="1:7" s="150" customFormat="1" ht="12.75" customHeight="1" x14ac:dyDescent="0.2">
      <c r="A133" s="199" t="s">
        <v>1286</v>
      </c>
      <c r="B133" s="199" t="s">
        <v>1285</v>
      </c>
      <c r="C133" s="201" t="s">
        <v>1284</v>
      </c>
      <c r="D133" s="226">
        <v>0</v>
      </c>
      <c r="E133" s="226">
        <v>0</v>
      </c>
      <c r="F133" s="203"/>
      <c r="G133" s="202"/>
    </row>
    <row r="134" spans="1:7" s="150" customFormat="1" ht="12.75" customHeight="1" x14ac:dyDescent="0.2">
      <c r="A134" s="199" t="s">
        <v>1283</v>
      </c>
      <c r="B134" s="199" t="s">
        <v>1282</v>
      </c>
      <c r="C134" s="201" t="s">
        <v>1281</v>
      </c>
      <c r="D134" s="226">
        <v>0</v>
      </c>
      <c r="E134" s="226">
        <v>0</v>
      </c>
      <c r="F134" s="203"/>
      <c r="G134" s="202"/>
    </row>
    <row r="135" spans="1:7" ht="12.75" customHeight="1" x14ac:dyDescent="0.2">
      <c r="A135" s="199" t="s">
        <v>1280</v>
      </c>
      <c r="B135" s="199" t="s">
        <v>1279</v>
      </c>
      <c r="C135" s="201" t="s">
        <v>1278</v>
      </c>
      <c r="D135" s="226">
        <v>360</v>
      </c>
      <c r="E135" s="226">
        <v>0</v>
      </c>
      <c r="F135" s="192"/>
      <c r="G135" s="192"/>
    </row>
    <row r="136" spans="1:7" ht="12.75" customHeight="1" x14ac:dyDescent="0.2">
      <c r="A136" s="199" t="s">
        <v>1262</v>
      </c>
      <c r="B136" s="199" t="s">
        <v>1261</v>
      </c>
      <c r="C136" s="201" t="s">
        <v>1260</v>
      </c>
      <c r="D136" s="226">
        <v>1883.5617999999999</v>
      </c>
      <c r="E136" s="226">
        <v>833.90558999999996</v>
      </c>
      <c r="F136" s="192"/>
      <c r="G136" s="192"/>
    </row>
    <row r="137" spans="1:7" ht="12.75" customHeight="1" x14ac:dyDescent="0.2">
      <c r="A137" s="199" t="s">
        <v>1256</v>
      </c>
      <c r="B137" s="199" t="s">
        <v>1255</v>
      </c>
      <c r="C137" s="201" t="s">
        <v>1254</v>
      </c>
      <c r="D137" s="226">
        <v>654.80830000000003</v>
      </c>
      <c r="E137" s="226">
        <v>1547.3605500000001</v>
      </c>
      <c r="F137" s="192"/>
      <c r="G137" s="192"/>
    </row>
    <row r="138" spans="1:7" ht="12.75" customHeight="1" x14ac:dyDescent="0.2">
      <c r="A138" s="199" t="s">
        <v>1253</v>
      </c>
      <c r="B138" s="199" t="s">
        <v>1252</v>
      </c>
      <c r="C138" s="201" t="s">
        <v>1251</v>
      </c>
      <c r="D138" s="226">
        <v>8645.9320500000013</v>
      </c>
      <c r="E138" s="226">
        <v>9290.8560699999998</v>
      </c>
      <c r="F138" s="192"/>
      <c r="G138" s="192"/>
    </row>
    <row r="139" spans="1:7" ht="12.75" customHeight="1" x14ac:dyDescent="0.2">
      <c r="A139" s="199" t="s">
        <v>1250</v>
      </c>
      <c r="B139" s="199" t="s">
        <v>1249</v>
      </c>
      <c r="C139" s="201" t="s">
        <v>1248</v>
      </c>
      <c r="D139" s="226">
        <v>2361.2290899999998</v>
      </c>
      <c r="E139" s="226">
        <v>1368.5284899999999</v>
      </c>
      <c r="F139" s="192"/>
      <c r="G139" s="192"/>
    </row>
    <row r="140" spans="1:7" ht="12.75" customHeight="1" x14ac:dyDescent="0.2">
      <c r="A140" s="195" t="s">
        <v>1247</v>
      </c>
      <c r="B140" s="195" t="s">
        <v>1246</v>
      </c>
      <c r="C140" s="194" t="s">
        <v>1245</v>
      </c>
      <c r="D140" s="193">
        <v>49382.944689999997</v>
      </c>
      <c r="E140" s="193">
        <v>54610.586439999999</v>
      </c>
      <c r="F140" s="192"/>
      <c r="G140" s="192"/>
    </row>
    <row r="141" spans="1:7" x14ac:dyDescent="0.2">
      <c r="A141" s="191"/>
      <c r="D141" s="192"/>
      <c r="E141" s="192"/>
      <c r="F141" s="192"/>
      <c r="G141" s="192"/>
    </row>
    <row r="142" spans="1:7" x14ac:dyDescent="0.2">
      <c r="A142" s="191"/>
      <c r="D142" s="192"/>
      <c r="E142" s="192"/>
      <c r="F142" s="192"/>
      <c r="G142" s="192"/>
    </row>
    <row r="143" spans="1:7" x14ac:dyDescent="0.2">
      <c r="A143" s="191"/>
      <c r="D143" s="192"/>
      <c r="E143" s="192"/>
      <c r="F143" s="192"/>
      <c r="G143" s="192"/>
    </row>
    <row r="144" spans="1:7" x14ac:dyDescent="0.2">
      <c r="A144" s="191"/>
      <c r="D144" s="192"/>
      <c r="E144" s="192"/>
      <c r="F144" s="192"/>
      <c r="G144" s="192"/>
    </row>
    <row r="145" spans="1:7" x14ac:dyDescent="0.2">
      <c r="A145" s="191"/>
      <c r="D145" s="192"/>
      <c r="E145" s="192"/>
      <c r="F145" s="192"/>
      <c r="G145" s="192"/>
    </row>
    <row r="146" spans="1:7" x14ac:dyDescent="0.2">
      <c r="A146" s="191"/>
      <c r="D146" s="192"/>
      <c r="E146" s="192"/>
      <c r="F146" s="192"/>
      <c r="G146" s="192"/>
    </row>
    <row r="147" spans="1:7" x14ac:dyDescent="0.2">
      <c r="A147" s="191"/>
      <c r="D147" s="192"/>
      <c r="E147" s="192"/>
      <c r="F147" s="192"/>
      <c r="G147" s="192"/>
    </row>
    <row r="148" spans="1:7" x14ac:dyDescent="0.2">
      <c r="A148" s="191"/>
      <c r="D148" s="192"/>
      <c r="E148" s="192"/>
      <c r="F148" s="192"/>
      <c r="G148" s="192"/>
    </row>
    <row r="149" spans="1:7" x14ac:dyDescent="0.2">
      <c r="A149" s="191"/>
      <c r="D149" s="192"/>
      <c r="E149" s="192"/>
      <c r="F149" s="192"/>
      <c r="G149" s="192"/>
    </row>
    <row r="150" spans="1:7" x14ac:dyDescent="0.2">
      <c r="A150" s="191"/>
      <c r="D150" s="192"/>
      <c r="E150" s="192"/>
      <c r="F150" s="192"/>
      <c r="G150" s="192"/>
    </row>
    <row r="151" spans="1:7" x14ac:dyDescent="0.2">
      <c r="A151" s="191"/>
      <c r="D151" s="192"/>
      <c r="E151" s="192"/>
      <c r="F151" s="192"/>
      <c r="G151" s="192"/>
    </row>
    <row r="152" spans="1:7" x14ac:dyDescent="0.2">
      <c r="A152" s="191"/>
      <c r="D152" s="192"/>
      <c r="E152" s="192"/>
      <c r="F152" s="192"/>
      <c r="G152" s="192"/>
    </row>
    <row r="153" spans="1:7" x14ac:dyDescent="0.2">
      <c r="A153" s="191"/>
      <c r="D153" s="192"/>
      <c r="E153" s="192"/>
      <c r="F153" s="192"/>
      <c r="G153" s="192"/>
    </row>
    <row r="154" spans="1:7" x14ac:dyDescent="0.2">
      <c r="A154" s="191"/>
      <c r="D154" s="192"/>
      <c r="E154" s="192"/>
      <c r="F154" s="192"/>
      <c r="G154" s="192"/>
    </row>
    <row r="155" spans="1:7" x14ac:dyDescent="0.2">
      <c r="A155" s="191"/>
      <c r="D155" s="192"/>
      <c r="E155" s="192"/>
      <c r="F155" s="192"/>
      <c r="G155" s="192"/>
    </row>
    <row r="156" spans="1:7" x14ac:dyDescent="0.2">
      <c r="A156" s="191"/>
      <c r="D156" s="192"/>
      <c r="E156" s="192"/>
      <c r="F156" s="192"/>
      <c r="G156" s="192"/>
    </row>
    <row r="157" spans="1:7" x14ac:dyDescent="0.2">
      <c r="A157" s="191"/>
      <c r="D157" s="192"/>
      <c r="E157" s="192"/>
      <c r="F157" s="192"/>
      <c r="G157" s="192"/>
    </row>
    <row r="158" spans="1:7" x14ac:dyDescent="0.2">
      <c r="A158" s="191"/>
      <c r="D158" s="192"/>
      <c r="E158" s="192"/>
      <c r="F158" s="192"/>
      <c r="G158" s="192"/>
    </row>
    <row r="159" spans="1:7" x14ac:dyDescent="0.2">
      <c r="A159" s="191"/>
      <c r="D159" s="192"/>
      <c r="E159" s="192"/>
      <c r="F159" s="192"/>
      <c r="G159" s="192"/>
    </row>
    <row r="160" spans="1:7" x14ac:dyDescent="0.2">
      <c r="A160" s="191"/>
      <c r="D160" s="192"/>
      <c r="E160" s="192"/>
      <c r="F160" s="192"/>
      <c r="G160" s="192"/>
    </row>
    <row r="161" spans="1:7" x14ac:dyDescent="0.2">
      <c r="A161" s="191"/>
      <c r="D161" s="192"/>
      <c r="E161" s="192"/>
      <c r="F161" s="192"/>
      <c r="G161" s="192"/>
    </row>
    <row r="162" spans="1:7" x14ac:dyDescent="0.2">
      <c r="A162" s="191"/>
      <c r="D162" s="192"/>
      <c r="E162" s="192"/>
      <c r="F162" s="192"/>
      <c r="G162" s="192"/>
    </row>
    <row r="163" spans="1:7" x14ac:dyDescent="0.2">
      <c r="A163" s="191"/>
      <c r="D163" s="192"/>
      <c r="E163" s="192"/>
      <c r="F163" s="192"/>
      <c r="G163" s="192"/>
    </row>
    <row r="164" spans="1:7" x14ac:dyDescent="0.2">
      <c r="A164" s="191"/>
      <c r="D164" s="192"/>
      <c r="E164" s="192"/>
      <c r="F164" s="192"/>
      <c r="G164" s="192"/>
    </row>
    <row r="165" spans="1:7" x14ac:dyDescent="0.2">
      <c r="A165" s="191"/>
      <c r="D165" s="192"/>
      <c r="E165" s="192"/>
      <c r="F165" s="192"/>
      <c r="G165" s="192"/>
    </row>
    <row r="166" spans="1:7" x14ac:dyDescent="0.2">
      <c r="A166" s="191"/>
      <c r="D166" s="192"/>
      <c r="E166" s="192"/>
      <c r="F166" s="192"/>
      <c r="G166" s="192"/>
    </row>
    <row r="167" spans="1:7" x14ac:dyDescent="0.2">
      <c r="A167" s="191"/>
      <c r="D167" s="192"/>
      <c r="E167" s="192"/>
      <c r="F167" s="192"/>
      <c r="G167" s="192"/>
    </row>
    <row r="168" spans="1:7" x14ac:dyDescent="0.2">
      <c r="A168" s="191"/>
      <c r="D168" s="192"/>
      <c r="E168" s="192"/>
      <c r="F168" s="192"/>
      <c r="G168" s="192"/>
    </row>
    <row r="169" spans="1:7" x14ac:dyDescent="0.2">
      <c r="A169" s="191"/>
      <c r="D169" s="192"/>
      <c r="E169" s="192"/>
      <c r="F169" s="192"/>
      <c r="G169" s="192"/>
    </row>
    <row r="170" spans="1:7" x14ac:dyDescent="0.2">
      <c r="A170" s="191"/>
      <c r="D170" s="192"/>
      <c r="E170" s="192"/>
      <c r="F170" s="192"/>
      <c r="G170" s="192"/>
    </row>
    <row r="171" spans="1:7" x14ac:dyDescent="0.2">
      <c r="A171" s="191"/>
      <c r="D171" s="192"/>
      <c r="E171" s="192"/>
      <c r="F171" s="192"/>
      <c r="G171" s="192"/>
    </row>
    <row r="172" spans="1:7" x14ac:dyDescent="0.2">
      <c r="A172" s="191"/>
      <c r="D172" s="192"/>
      <c r="E172" s="192"/>
      <c r="F172" s="192"/>
      <c r="G172" s="192"/>
    </row>
    <row r="173" spans="1:7" x14ac:dyDescent="0.2">
      <c r="A173" s="191"/>
      <c r="D173" s="192"/>
      <c r="E173" s="192"/>
      <c r="F173" s="192"/>
      <c r="G173" s="192"/>
    </row>
    <row r="174" spans="1:7" x14ac:dyDescent="0.2">
      <c r="A174" s="191"/>
      <c r="D174" s="192"/>
      <c r="E174" s="192"/>
      <c r="F174" s="192"/>
      <c r="G174" s="192"/>
    </row>
    <row r="175" spans="1:7" x14ac:dyDescent="0.2">
      <c r="A175" s="191"/>
      <c r="D175" s="192"/>
      <c r="E175" s="192"/>
      <c r="F175" s="192"/>
      <c r="G175" s="192"/>
    </row>
    <row r="176" spans="1:7" x14ac:dyDescent="0.2">
      <c r="A176" s="191"/>
      <c r="D176" s="192"/>
      <c r="E176" s="192"/>
      <c r="F176" s="192"/>
      <c r="G176" s="192"/>
    </row>
    <row r="177" spans="1:7" x14ac:dyDescent="0.2">
      <c r="A177" s="191"/>
      <c r="D177" s="192"/>
      <c r="E177" s="192"/>
      <c r="F177" s="192"/>
      <c r="G177" s="192"/>
    </row>
    <row r="178" spans="1:7" x14ac:dyDescent="0.2">
      <c r="A178" s="191"/>
      <c r="D178" s="192"/>
      <c r="E178" s="192"/>
      <c r="F178" s="192"/>
      <c r="G178" s="192"/>
    </row>
    <row r="179" spans="1:7" x14ac:dyDescent="0.2">
      <c r="A179" s="191"/>
      <c r="D179" s="192"/>
      <c r="E179" s="192"/>
      <c r="F179" s="192"/>
      <c r="G179" s="192"/>
    </row>
    <row r="180" spans="1:7" x14ac:dyDescent="0.2">
      <c r="A180" s="191"/>
      <c r="D180" s="192"/>
      <c r="E180" s="192"/>
      <c r="F180" s="192"/>
      <c r="G180" s="192"/>
    </row>
    <row r="181" spans="1:7" x14ac:dyDescent="0.2">
      <c r="A181" s="191"/>
      <c r="D181" s="192"/>
      <c r="E181" s="192"/>
      <c r="F181" s="192"/>
      <c r="G181" s="192"/>
    </row>
    <row r="182" spans="1:7" x14ac:dyDescent="0.2">
      <c r="A182" s="191"/>
      <c r="D182" s="192"/>
      <c r="E182" s="192"/>
      <c r="F182" s="192"/>
      <c r="G182" s="192"/>
    </row>
    <row r="183" spans="1:7" x14ac:dyDescent="0.2">
      <c r="A183" s="191"/>
      <c r="D183" s="192"/>
      <c r="E183" s="192"/>
      <c r="F183" s="192"/>
      <c r="G183" s="192"/>
    </row>
    <row r="184" spans="1:7" x14ac:dyDescent="0.2">
      <c r="A184" s="191"/>
      <c r="D184" s="192"/>
      <c r="E184" s="192"/>
      <c r="F184" s="192"/>
      <c r="G184" s="192"/>
    </row>
    <row r="185" spans="1:7" x14ac:dyDescent="0.2">
      <c r="A185" s="191"/>
      <c r="D185" s="192"/>
      <c r="E185" s="192"/>
      <c r="F185" s="192"/>
      <c r="G185" s="192"/>
    </row>
    <row r="186" spans="1:7" x14ac:dyDescent="0.2">
      <c r="A186" s="191"/>
      <c r="D186" s="192"/>
      <c r="E186" s="192"/>
      <c r="F186" s="192"/>
      <c r="G186" s="192"/>
    </row>
    <row r="187" spans="1:7" x14ac:dyDescent="0.2">
      <c r="A187" s="191"/>
      <c r="D187" s="192"/>
      <c r="E187" s="192"/>
      <c r="F187" s="192"/>
      <c r="G187" s="192"/>
    </row>
    <row r="188" spans="1:7" x14ac:dyDescent="0.2">
      <c r="A188" s="191"/>
      <c r="D188" s="192"/>
      <c r="E188" s="192"/>
      <c r="F188" s="192"/>
      <c r="G188" s="192"/>
    </row>
    <row r="189" spans="1:7" x14ac:dyDescent="0.2">
      <c r="A189" s="191"/>
      <c r="D189" s="192"/>
      <c r="E189" s="192"/>
      <c r="F189" s="192"/>
      <c r="G189" s="192"/>
    </row>
    <row r="190" spans="1:7" x14ac:dyDescent="0.2">
      <c r="A190" s="191"/>
      <c r="D190" s="192"/>
      <c r="E190" s="192"/>
      <c r="F190" s="192"/>
      <c r="G190" s="192"/>
    </row>
    <row r="191" spans="1:7" x14ac:dyDescent="0.2">
      <c r="A191" s="191"/>
      <c r="D191" s="192"/>
      <c r="E191" s="192"/>
      <c r="F191" s="192"/>
      <c r="G191" s="192"/>
    </row>
    <row r="192" spans="1:7" x14ac:dyDescent="0.2">
      <c r="A192" s="191"/>
      <c r="D192" s="192"/>
      <c r="E192" s="192"/>
      <c r="F192" s="192"/>
      <c r="G192" s="192"/>
    </row>
    <row r="193" spans="1:7" x14ac:dyDescent="0.2">
      <c r="A193" s="191"/>
      <c r="D193" s="192"/>
      <c r="E193" s="192"/>
      <c r="F193" s="192"/>
      <c r="G193" s="192"/>
    </row>
    <row r="194" spans="1:7" x14ac:dyDescent="0.2">
      <c r="A194" s="191"/>
      <c r="D194" s="192"/>
      <c r="E194" s="192"/>
      <c r="F194" s="192"/>
      <c r="G194" s="192"/>
    </row>
    <row r="195" spans="1:7" x14ac:dyDescent="0.2">
      <c r="A195" s="191"/>
      <c r="D195" s="192"/>
      <c r="E195" s="192"/>
      <c r="F195" s="192"/>
      <c r="G195" s="192"/>
    </row>
    <row r="196" spans="1:7" x14ac:dyDescent="0.2">
      <c r="A196" s="191"/>
      <c r="D196" s="192"/>
      <c r="E196" s="192"/>
      <c r="F196" s="192"/>
      <c r="G196" s="192"/>
    </row>
    <row r="197" spans="1:7" x14ac:dyDescent="0.2">
      <c r="A197" s="191"/>
      <c r="D197" s="192"/>
      <c r="E197" s="192"/>
      <c r="F197" s="192"/>
      <c r="G197" s="192"/>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77" fitToHeight="2" orientation="portrait" useFirstPageNumber="1" r:id="rId1"/>
  <headerFooter>
    <oddHeader>&amp;L&amp;"Tahoma,Kurzíva"Závěrečný účet za rok 2017&amp;R&amp;"Tahoma,Kurzíva"Tabulka č. 38</oddHeader>
    <oddFooter>&amp;C&amp;"Tahoma,Obyčejné"&amp;P</oddFooter>
  </headerFooter>
  <rowBreaks count="1" manualBreakCount="1">
    <brk id="74" max="6"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showGridLines="0" zoomScaleNormal="100" zoomScaleSheetLayoutView="100" workbookViewId="0">
      <selection activeCell="I6" sqref="I6"/>
    </sheetView>
  </sheetViews>
  <sheetFormatPr defaultRowHeight="12.75" x14ac:dyDescent="0.2"/>
  <cols>
    <col min="1" max="1" width="6.7109375" style="91" customWidth="1"/>
    <col min="2" max="2" width="54.7109375" style="91" customWidth="1"/>
    <col min="3" max="3" width="8.5703125" style="152" customWidth="1"/>
    <col min="4" max="7" width="15.42578125" style="91" customWidth="1"/>
    <col min="8" max="16384" width="9.140625" style="91"/>
  </cols>
  <sheetData>
    <row r="1" spans="1:7" s="277" customFormat="1" ht="18" customHeight="1" x14ac:dyDescent="0.2">
      <c r="A1" s="1270" t="s">
        <v>4071</v>
      </c>
      <c r="B1" s="1270"/>
      <c r="C1" s="1270"/>
      <c r="D1" s="1270"/>
      <c r="E1" s="1270"/>
      <c r="F1" s="1270"/>
      <c r="G1" s="1270"/>
    </row>
    <row r="2" spans="1:7" s="276" customFormat="1" ht="18" customHeight="1" x14ac:dyDescent="0.2">
      <c r="A2" s="1270" t="s">
        <v>1873</v>
      </c>
      <c r="B2" s="1270"/>
      <c r="C2" s="1270"/>
      <c r="D2" s="1270"/>
      <c r="E2" s="1270"/>
      <c r="F2" s="1270"/>
      <c r="G2" s="1270"/>
    </row>
    <row r="4" spans="1:7" ht="12.75" customHeight="1" x14ac:dyDescent="0.2">
      <c r="A4" s="275"/>
      <c r="B4" s="274"/>
      <c r="C4" s="273"/>
      <c r="D4" s="272">
        <v>1</v>
      </c>
      <c r="E4" s="272">
        <v>2</v>
      </c>
      <c r="F4" s="272">
        <v>3</v>
      </c>
      <c r="G4" s="272">
        <v>4</v>
      </c>
    </row>
    <row r="5" spans="1:7" s="269" customFormat="1" ht="12.75" customHeight="1" x14ac:dyDescent="0.2">
      <c r="A5" s="1292" t="s">
        <v>1872</v>
      </c>
      <c r="B5" s="1293"/>
      <c r="C5" s="1296" t="s">
        <v>1427</v>
      </c>
      <c r="D5" s="1298" t="s">
        <v>1867</v>
      </c>
      <c r="E5" s="1298"/>
      <c r="F5" s="1298" t="s">
        <v>1866</v>
      </c>
      <c r="G5" s="1298"/>
    </row>
    <row r="6" spans="1:7" s="269" customFormat="1" ht="21" x14ac:dyDescent="0.2">
      <c r="A6" s="1294"/>
      <c r="B6" s="1295"/>
      <c r="C6" s="1297"/>
      <c r="D6" s="271" t="s">
        <v>1865</v>
      </c>
      <c r="E6" s="271" t="s">
        <v>1864</v>
      </c>
      <c r="F6" s="270" t="s">
        <v>1865</v>
      </c>
      <c r="G6" s="270" t="s">
        <v>1864</v>
      </c>
    </row>
    <row r="7" spans="1:7" s="269" customFormat="1" x14ac:dyDescent="0.2">
      <c r="A7" s="237" t="s">
        <v>1680</v>
      </c>
      <c r="B7" s="237" t="s">
        <v>1863</v>
      </c>
      <c r="C7" s="236" t="s">
        <v>94</v>
      </c>
      <c r="D7" s="278">
        <v>952755.51790999994</v>
      </c>
      <c r="E7" s="278">
        <v>4089.5306600000004</v>
      </c>
      <c r="F7" s="278">
        <v>863504.37398000003</v>
      </c>
      <c r="G7" s="278">
        <v>3674.0643999999998</v>
      </c>
    </row>
    <row r="8" spans="1:7" x14ac:dyDescent="0.2">
      <c r="A8" s="208" t="s">
        <v>1678</v>
      </c>
      <c r="B8" s="208" t="s">
        <v>1862</v>
      </c>
      <c r="C8" s="247" t="s">
        <v>94</v>
      </c>
      <c r="D8" s="278">
        <v>952562.80553999997</v>
      </c>
      <c r="E8" s="278">
        <v>4089.5312699999999</v>
      </c>
      <c r="F8" s="278">
        <v>863401.40523000003</v>
      </c>
      <c r="G8" s="278">
        <v>3674.0642400000002</v>
      </c>
    </row>
    <row r="9" spans="1:7" x14ac:dyDescent="0.2">
      <c r="A9" s="225" t="s">
        <v>1676</v>
      </c>
      <c r="B9" s="225" t="s">
        <v>1861</v>
      </c>
      <c r="C9" s="246" t="s">
        <v>1860</v>
      </c>
      <c r="D9" s="235">
        <v>77851.308609999993</v>
      </c>
      <c r="E9" s="235">
        <v>1891.23606</v>
      </c>
      <c r="F9" s="235">
        <v>78082.002370000002</v>
      </c>
      <c r="G9" s="235">
        <v>1839.9563999999998</v>
      </c>
    </row>
    <row r="10" spans="1:7" x14ac:dyDescent="0.2">
      <c r="A10" s="199" t="s">
        <v>1673</v>
      </c>
      <c r="B10" s="199" t="s">
        <v>1859</v>
      </c>
      <c r="C10" s="201" t="s">
        <v>1858</v>
      </c>
      <c r="D10" s="235">
        <v>44230.869619999998</v>
      </c>
      <c r="E10" s="235">
        <v>372.08109999999999</v>
      </c>
      <c r="F10" s="235">
        <v>47985.220329999996</v>
      </c>
      <c r="G10" s="235">
        <v>332.18728000000004</v>
      </c>
    </row>
    <row r="11" spans="1:7" x14ac:dyDescent="0.2">
      <c r="A11" s="199" t="s">
        <v>1670</v>
      </c>
      <c r="B11" s="199" t="s">
        <v>1857</v>
      </c>
      <c r="C11" s="201" t="s">
        <v>1856</v>
      </c>
      <c r="D11" s="235"/>
      <c r="E11" s="235"/>
      <c r="F11" s="235"/>
      <c r="G11" s="235"/>
    </row>
    <row r="12" spans="1:7" x14ac:dyDescent="0.2">
      <c r="A12" s="199" t="s">
        <v>1668</v>
      </c>
      <c r="B12" s="199" t="s">
        <v>1855</v>
      </c>
      <c r="C12" s="201" t="s">
        <v>1854</v>
      </c>
      <c r="D12" s="235"/>
      <c r="E12" s="235">
        <v>41.99004</v>
      </c>
      <c r="F12" s="235"/>
      <c r="G12" s="235">
        <v>28.79843</v>
      </c>
    </row>
    <row r="13" spans="1:7" x14ac:dyDescent="0.2">
      <c r="A13" s="199" t="s">
        <v>1665</v>
      </c>
      <c r="B13" s="199" t="s">
        <v>1853</v>
      </c>
      <c r="C13" s="201" t="s">
        <v>1852</v>
      </c>
      <c r="D13" s="235">
        <v>-26.486999999999998</v>
      </c>
      <c r="E13" s="235"/>
      <c r="F13" s="235"/>
      <c r="G13" s="235"/>
    </row>
    <row r="14" spans="1:7" x14ac:dyDescent="0.2">
      <c r="A14" s="199" t="s">
        <v>1662</v>
      </c>
      <c r="B14" s="199" t="s">
        <v>1851</v>
      </c>
      <c r="C14" s="201" t="s">
        <v>1850</v>
      </c>
      <c r="D14" s="235">
        <v>-3.3510999999999997</v>
      </c>
      <c r="E14" s="235"/>
      <c r="F14" s="235">
        <v>-0.9351799999999999</v>
      </c>
      <c r="G14" s="235"/>
    </row>
    <row r="15" spans="1:7" x14ac:dyDescent="0.2">
      <c r="A15" s="199" t="s">
        <v>1659</v>
      </c>
      <c r="B15" s="199" t="s">
        <v>1849</v>
      </c>
      <c r="C15" s="201" t="s">
        <v>1848</v>
      </c>
      <c r="D15" s="235">
        <v>-0.14399999999999999</v>
      </c>
      <c r="E15" s="235"/>
      <c r="F15" s="235">
        <v>7.5730000000000004</v>
      </c>
      <c r="G15" s="235"/>
    </row>
    <row r="16" spans="1:7" x14ac:dyDescent="0.2">
      <c r="A16" s="199" t="s">
        <v>1656</v>
      </c>
      <c r="B16" s="199" t="s">
        <v>269</v>
      </c>
      <c r="C16" s="201" t="s">
        <v>1847</v>
      </c>
      <c r="D16" s="235">
        <v>23128.212370000001</v>
      </c>
      <c r="E16" s="235">
        <v>83.824600000000004</v>
      </c>
      <c r="F16" s="235">
        <v>29223.918730000001</v>
      </c>
      <c r="G16" s="235">
        <v>129.88164</v>
      </c>
    </row>
    <row r="17" spans="1:7" x14ac:dyDescent="0.2">
      <c r="A17" s="199" t="s">
        <v>1653</v>
      </c>
      <c r="B17" s="199" t="s">
        <v>1846</v>
      </c>
      <c r="C17" s="201" t="s">
        <v>1845</v>
      </c>
      <c r="D17" s="235">
        <v>841.82693999999992</v>
      </c>
      <c r="E17" s="235"/>
      <c r="F17" s="235">
        <v>739.03602999999998</v>
      </c>
      <c r="G17" s="235"/>
    </row>
    <row r="18" spans="1:7" x14ac:dyDescent="0.2">
      <c r="A18" s="199" t="s">
        <v>1844</v>
      </c>
      <c r="B18" s="199" t="s">
        <v>1843</v>
      </c>
      <c r="C18" s="201" t="s">
        <v>1842</v>
      </c>
      <c r="D18" s="235">
        <v>156.20780999999999</v>
      </c>
      <c r="E18" s="235">
        <v>0.90500000000000003</v>
      </c>
      <c r="F18" s="235">
        <v>147.51395000000002</v>
      </c>
      <c r="G18" s="235">
        <v>0.73799999999999999</v>
      </c>
    </row>
    <row r="19" spans="1:7" x14ac:dyDescent="0.2">
      <c r="A19" s="199" t="s">
        <v>1841</v>
      </c>
      <c r="B19" s="199" t="s">
        <v>1840</v>
      </c>
      <c r="C19" s="201" t="s">
        <v>1839</v>
      </c>
      <c r="D19" s="235"/>
      <c r="E19" s="235">
        <v>-5.6</v>
      </c>
      <c r="F19" s="235">
        <v>-33.994</v>
      </c>
      <c r="G19" s="235"/>
    </row>
    <row r="20" spans="1:7" x14ac:dyDescent="0.2">
      <c r="A20" s="199" t="s">
        <v>1838</v>
      </c>
      <c r="B20" s="199" t="s">
        <v>1837</v>
      </c>
      <c r="C20" s="201" t="s">
        <v>1836</v>
      </c>
      <c r="D20" s="235">
        <v>41633.804729999996</v>
      </c>
      <c r="E20" s="235">
        <v>166.67625000000001</v>
      </c>
      <c r="F20" s="235">
        <v>38249.96458</v>
      </c>
      <c r="G20" s="235">
        <v>76.378079999999997</v>
      </c>
    </row>
    <row r="21" spans="1:7" x14ac:dyDescent="0.2">
      <c r="A21" s="199" t="s">
        <v>1835</v>
      </c>
      <c r="B21" s="199" t="s">
        <v>1834</v>
      </c>
      <c r="C21" s="201" t="s">
        <v>1833</v>
      </c>
      <c r="D21" s="235">
        <v>509367.91444000002</v>
      </c>
      <c r="E21" s="235">
        <v>907.07556000000011</v>
      </c>
      <c r="F21" s="235">
        <v>441863.75599999999</v>
      </c>
      <c r="G21" s="235">
        <v>798.56</v>
      </c>
    </row>
    <row r="22" spans="1:7" x14ac:dyDescent="0.2">
      <c r="A22" s="199" t="s">
        <v>1832</v>
      </c>
      <c r="B22" s="199" t="s">
        <v>1831</v>
      </c>
      <c r="C22" s="201" t="s">
        <v>1830</v>
      </c>
      <c r="D22" s="235">
        <v>169743.58747</v>
      </c>
      <c r="E22" s="235">
        <v>301.22003000000001</v>
      </c>
      <c r="F22" s="235">
        <v>146964.21325</v>
      </c>
      <c r="G22" s="235">
        <v>272.60599999999999</v>
      </c>
    </row>
    <row r="23" spans="1:7" x14ac:dyDescent="0.2">
      <c r="A23" s="199" t="s">
        <v>1829</v>
      </c>
      <c r="B23" s="199" t="s">
        <v>1828</v>
      </c>
      <c r="C23" s="201" t="s">
        <v>1827</v>
      </c>
      <c r="D23" s="235">
        <v>1984.79727</v>
      </c>
      <c r="E23" s="235">
        <v>1.639</v>
      </c>
      <c r="F23" s="235">
        <v>1762.0129099999999</v>
      </c>
      <c r="G23" s="235">
        <v>3.3321000000000001</v>
      </c>
    </row>
    <row r="24" spans="1:7" x14ac:dyDescent="0.2">
      <c r="A24" s="199" t="s">
        <v>1826</v>
      </c>
      <c r="B24" s="199" t="s">
        <v>1825</v>
      </c>
      <c r="C24" s="201" t="s">
        <v>1824</v>
      </c>
      <c r="D24" s="235">
        <v>18683.436750000001</v>
      </c>
      <c r="E24" s="235">
        <v>30.77252</v>
      </c>
      <c r="F24" s="235">
        <v>14858.74293</v>
      </c>
      <c r="G24" s="235">
        <v>22.602790000000002</v>
      </c>
    </row>
    <row r="25" spans="1:7" x14ac:dyDescent="0.2">
      <c r="A25" s="199" t="s">
        <v>1823</v>
      </c>
      <c r="B25" s="199" t="s">
        <v>1822</v>
      </c>
      <c r="C25" s="201" t="s">
        <v>1821</v>
      </c>
      <c r="D25" s="235">
        <v>166.40557999999999</v>
      </c>
      <c r="E25" s="235"/>
      <c r="F25" s="235">
        <v>155.89770000000001</v>
      </c>
      <c r="G25" s="235"/>
    </row>
    <row r="26" spans="1:7" x14ac:dyDescent="0.2">
      <c r="A26" s="199" t="s">
        <v>1820</v>
      </c>
      <c r="B26" s="199" t="s">
        <v>1819</v>
      </c>
      <c r="C26" s="201" t="s">
        <v>1818</v>
      </c>
      <c r="D26" s="235">
        <v>141.096</v>
      </c>
      <c r="E26" s="235"/>
      <c r="F26" s="235">
        <v>122.756</v>
      </c>
      <c r="G26" s="235"/>
    </row>
    <row r="27" spans="1:7" x14ac:dyDescent="0.2">
      <c r="A27" s="199" t="s">
        <v>1817</v>
      </c>
      <c r="B27" s="199" t="s">
        <v>1816</v>
      </c>
      <c r="C27" s="201" t="s">
        <v>1815</v>
      </c>
      <c r="D27" s="235"/>
      <c r="E27" s="235"/>
      <c r="F27" s="235"/>
      <c r="G27" s="235"/>
    </row>
    <row r="28" spans="1:7" x14ac:dyDescent="0.2">
      <c r="A28" s="199" t="s">
        <v>1814</v>
      </c>
      <c r="B28" s="199" t="s">
        <v>1813</v>
      </c>
      <c r="C28" s="201" t="s">
        <v>1812</v>
      </c>
      <c r="D28" s="235">
        <v>93.543449999999993</v>
      </c>
      <c r="E28" s="235"/>
      <c r="F28" s="235">
        <v>49.427</v>
      </c>
      <c r="G28" s="235"/>
    </row>
    <row r="29" spans="1:7" x14ac:dyDescent="0.2">
      <c r="A29" s="199" t="s">
        <v>1811</v>
      </c>
      <c r="B29" s="199" t="s">
        <v>1735</v>
      </c>
      <c r="C29" s="201" t="s">
        <v>1810</v>
      </c>
      <c r="D29" s="235">
        <v>0.12705</v>
      </c>
      <c r="E29" s="235"/>
      <c r="F29" s="235">
        <v>6.2948300000000001</v>
      </c>
      <c r="G29" s="235"/>
    </row>
    <row r="30" spans="1:7" x14ac:dyDescent="0.2">
      <c r="A30" s="199" t="s">
        <v>1809</v>
      </c>
      <c r="B30" s="199" t="s">
        <v>1733</v>
      </c>
      <c r="C30" s="201" t="s">
        <v>1808</v>
      </c>
      <c r="D30" s="235">
        <v>201.273</v>
      </c>
      <c r="E30" s="235"/>
      <c r="F30" s="235">
        <v>202.62299999999999</v>
      </c>
      <c r="G30" s="235"/>
    </row>
    <row r="31" spans="1:7" x14ac:dyDescent="0.2">
      <c r="A31" s="199" t="s">
        <v>1807</v>
      </c>
      <c r="B31" s="199" t="s">
        <v>1806</v>
      </c>
      <c r="C31" s="201" t="s">
        <v>1805</v>
      </c>
      <c r="D31" s="235"/>
      <c r="E31" s="235"/>
      <c r="F31" s="235"/>
      <c r="G31" s="235"/>
    </row>
    <row r="32" spans="1:7" x14ac:dyDescent="0.2">
      <c r="A32" s="199" t="s">
        <v>1804</v>
      </c>
      <c r="B32" s="199" t="s">
        <v>1803</v>
      </c>
      <c r="C32" s="201" t="s">
        <v>1802</v>
      </c>
      <c r="D32" s="235"/>
      <c r="E32" s="235"/>
      <c r="F32" s="235">
        <v>74.505479999999991</v>
      </c>
      <c r="G32" s="235"/>
    </row>
    <row r="33" spans="1:7" x14ac:dyDescent="0.2">
      <c r="A33" s="199" t="s">
        <v>1801</v>
      </c>
      <c r="B33" s="199" t="s">
        <v>1800</v>
      </c>
      <c r="C33" s="201" t="s">
        <v>1799</v>
      </c>
      <c r="D33" s="235">
        <v>1286.5648999999999</v>
      </c>
      <c r="E33" s="235"/>
      <c r="F33" s="235">
        <v>348.70715999999999</v>
      </c>
      <c r="G33" s="235"/>
    </row>
    <row r="34" spans="1:7" x14ac:dyDescent="0.2">
      <c r="A34" s="199" t="s">
        <v>1798</v>
      </c>
      <c r="B34" s="199" t="s">
        <v>1797</v>
      </c>
      <c r="C34" s="201" t="s">
        <v>1796</v>
      </c>
      <c r="D34" s="235">
        <v>-56.005000000000003</v>
      </c>
      <c r="E34" s="235"/>
      <c r="F34" s="235">
        <v>-557.40019999999993</v>
      </c>
      <c r="G34" s="235"/>
    </row>
    <row r="35" spans="1:7" x14ac:dyDescent="0.2">
      <c r="A35" s="199" t="s">
        <v>1795</v>
      </c>
      <c r="B35" s="199" t="s">
        <v>1794</v>
      </c>
      <c r="C35" s="201" t="s">
        <v>1793</v>
      </c>
      <c r="D35" s="235">
        <v>41594.919979999999</v>
      </c>
      <c r="E35" s="235">
        <v>75.427490000000006</v>
      </c>
      <c r="F35" s="235">
        <v>39452.361979999994</v>
      </c>
      <c r="G35" s="235">
        <v>145.08385999999999</v>
      </c>
    </row>
    <row r="36" spans="1:7" x14ac:dyDescent="0.2">
      <c r="A36" s="199" t="s">
        <v>1792</v>
      </c>
      <c r="B36" s="199" t="s">
        <v>1791</v>
      </c>
      <c r="C36" s="201" t="s">
        <v>1790</v>
      </c>
      <c r="D36" s="235"/>
      <c r="E36" s="235"/>
      <c r="F36" s="235"/>
      <c r="G36" s="235"/>
    </row>
    <row r="37" spans="1:7" x14ac:dyDescent="0.2">
      <c r="A37" s="199" t="s">
        <v>1789</v>
      </c>
      <c r="B37" s="199" t="s">
        <v>1788</v>
      </c>
      <c r="C37" s="201" t="s">
        <v>1787</v>
      </c>
      <c r="D37" s="235"/>
      <c r="E37" s="235"/>
      <c r="F37" s="235">
        <v>5248.6840000000002</v>
      </c>
      <c r="G37" s="235"/>
    </row>
    <row r="38" spans="1:7" x14ac:dyDescent="0.2">
      <c r="A38" s="199" t="s">
        <v>1786</v>
      </c>
      <c r="B38" s="199" t="s">
        <v>1785</v>
      </c>
      <c r="C38" s="201" t="s">
        <v>1784</v>
      </c>
      <c r="D38" s="235"/>
      <c r="E38" s="235"/>
      <c r="F38" s="235"/>
      <c r="G38" s="235"/>
    </row>
    <row r="39" spans="1:7" x14ac:dyDescent="0.2">
      <c r="A39" s="199" t="s">
        <v>1783</v>
      </c>
      <c r="B39" s="199" t="s">
        <v>1782</v>
      </c>
      <c r="C39" s="201" t="s">
        <v>1781</v>
      </c>
      <c r="D39" s="235"/>
      <c r="E39" s="235"/>
      <c r="F39" s="235"/>
      <c r="G39" s="235"/>
    </row>
    <row r="40" spans="1:7" x14ac:dyDescent="0.2">
      <c r="A40" s="199" t="s">
        <v>1780</v>
      </c>
      <c r="B40" s="199" t="s">
        <v>1779</v>
      </c>
      <c r="C40" s="201" t="s">
        <v>1778</v>
      </c>
      <c r="D40" s="235"/>
      <c r="E40" s="235"/>
      <c r="F40" s="235"/>
      <c r="G40" s="235"/>
    </row>
    <row r="41" spans="1:7" x14ac:dyDescent="0.2">
      <c r="A41" s="199" t="s">
        <v>1777</v>
      </c>
      <c r="B41" s="199" t="s">
        <v>1776</v>
      </c>
      <c r="C41" s="201" t="s">
        <v>1775</v>
      </c>
      <c r="D41" s="235">
        <v>67.364000000000004</v>
      </c>
      <c r="E41" s="235"/>
      <c r="F41" s="235">
        <v>20.283000000000001</v>
      </c>
      <c r="G41" s="235"/>
    </row>
    <row r="42" spans="1:7" x14ac:dyDescent="0.2">
      <c r="A42" s="199" t="s">
        <v>1774</v>
      </c>
      <c r="B42" s="199" t="s">
        <v>1773</v>
      </c>
      <c r="C42" s="201" t="s">
        <v>1772</v>
      </c>
      <c r="D42" s="235">
        <v>20261.153019999998</v>
      </c>
      <c r="E42" s="235">
        <v>194.12404000000001</v>
      </c>
      <c r="F42" s="235">
        <v>17688.677780000002</v>
      </c>
      <c r="G42" s="235">
        <v>23.93966</v>
      </c>
    </row>
    <row r="43" spans="1:7" x14ac:dyDescent="0.2">
      <c r="A43" s="199" t="s">
        <v>1771</v>
      </c>
      <c r="B43" s="199" t="s">
        <v>1770</v>
      </c>
      <c r="C43" s="201" t="s">
        <v>1769</v>
      </c>
      <c r="D43" s="235">
        <v>1214.3796499999999</v>
      </c>
      <c r="E43" s="235">
        <v>28.159580000000002</v>
      </c>
      <c r="F43" s="235">
        <v>739.56259999999997</v>
      </c>
      <c r="G43" s="235"/>
    </row>
    <row r="44" spans="1:7" x14ac:dyDescent="0.2">
      <c r="A44" s="208" t="s">
        <v>1650</v>
      </c>
      <c r="B44" s="208" t="s">
        <v>1768</v>
      </c>
      <c r="C44" s="247" t="s">
        <v>94</v>
      </c>
      <c r="D44" s="278">
        <v>42.087519999999998</v>
      </c>
      <c r="E44" s="278">
        <v>-6.0999999999999997E-4</v>
      </c>
      <c r="F44" s="278">
        <v>41.369489999999999</v>
      </c>
      <c r="G44" s="278">
        <v>1.6000000000000001E-4</v>
      </c>
    </row>
    <row r="45" spans="1:7" x14ac:dyDescent="0.2">
      <c r="A45" s="199" t="s">
        <v>1648</v>
      </c>
      <c r="B45" s="199" t="s">
        <v>1767</v>
      </c>
      <c r="C45" s="201" t="s">
        <v>1766</v>
      </c>
      <c r="D45" s="235"/>
      <c r="E45" s="235"/>
      <c r="F45" s="235"/>
      <c r="G45" s="235"/>
    </row>
    <row r="46" spans="1:7" x14ac:dyDescent="0.2">
      <c r="A46" s="199" t="s">
        <v>1646</v>
      </c>
      <c r="B46" s="199" t="s">
        <v>1707</v>
      </c>
      <c r="C46" s="201" t="s">
        <v>1765</v>
      </c>
      <c r="D46" s="235"/>
      <c r="E46" s="235"/>
      <c r="F46" s="235"/>
      <c r="G46" s="235"/>
    </row>
    <row r="47" spans="1:7" x14ac:dyDescent="0.2">
      <c r="A47" s="199" t="s">
        <v>1643</v>
      </c>
      <c r="B47" s="199" t="s">
        <v>1764</v>
      </c>
      <c r="C47" s="201" t="s">
        <v>1763</v>
      </c>
      <c r="D47" s="235">
        <v>0.55185000000000006</v>
      </c>
      <c r="E47" s="235"/>
      <c r="F47" s="235">
        <v>0.12010999999999999</v>
      </c>
      <c r="G47" s="235"/>
    </row>
    <row r="48" spans="1:7" x14ac:dyDescent="0.2">
      <c r="A48" s="199" t="s">
        <v>1640</v>
      </c>
      <c r="B48" s="199" t="s">
        <v>1762</v>
      </c>
      <c r="C48" s="201" t="s">
        <v>1761</v>
      </c>
      <c r="D48" s="235"/>
      <c r="E48" s="235"/>
      <c r="F48" s="235"/>
      <c r="G48" s="235"/>
    </row>
    <row r="49" spans="1:7" x14ac:dyDescent="0.2">
      <c r="A49" s="199" t="s">
        <v>1637</v>
      </c>
      <c r="B49" s="199" t="s">
        <v>1760</v>
      </c>
      <c r="C49" s="201" t="s">
        <v>1759</v>
      </c>
      <c r="D49" s="235">
        <v>41.535669999999996</v>
      </c>
      <c r="E49" s="235"/>
      <c r="F49" s="235">
        <v>41.249379999999995</v>
      </c>
      <c r="G49" s="235"/>
    </row>
    <row r="50" spans="1:7" x14ac:dyDescent="0.2">
      <c r="A50" s="208" t="s">
        <v>1619</v>
      </c>
      <c r="B50" s="208" t="s">
        <v>1758</v>
      </c>
      <c r="C50" s="247" t="s">
        <v>94</v>
      </c>
      <c r="D50" s="278">
        <v>92.048550000000006</v>
      </c>
      <c r="E50" s="278">
        <v>0</v>
      </c>
      <c r="F50" s="278">
        <v>0</v>
      </c>
      <c r="G50" s="278">
        <v>0</v>
      </c>
    </row>
    <row r="51" spans="1:7" x14ac:dyDescent="0.2">
      <c r="A51" s="199" t="s">
        <v>1617</v>
      </c>
      <c r="B51" s="199" t="s">
        <v>1757</v>
      </c>
      <c r="C51" s="201" t="s">
        <v>1756</v>
      </c>
      <c r="D51" s="235"/>
      <c r="E51" s="235"/>
      <c r="F51" s="235"/>
      <c r="G51" s="235"/>
    </row>
    <row r="52" spans="1:7" x14ac:dyDescent="0.2">
      <c r="A52" s="199" t="s">
        <v>1614</v>
      </c>
      <c r="B52" s="199" t="s">
        <v>1755</v>
      </c>
      <c r="C52" s="201" t="s">
        <v>1754</v>
      </c>
      <c r="D52" s="235">
        <v>92.048550000000006</v>
      </c>
      <c r="E52" s="235"/>
      <c r="F52" s="235"/>
      <c r="G52" s="235"/>
    </row>
    <row r="53" spans="1:7" x14ac:dyDescent="0.2">
      <c r="A53" s="208" t="s">
        <v>1753</v>
      </c>
      <c r="B53" s="208" t="s">
        <v>1293</v>
      </c>
      <c r="C53" s="247" t="s">
        <v>94</v>
      </c>
      <c r="D53" s="278">
        <v>58.576300000000003</v>
      </c>
      <c r="E53" s="278">
        <v>0</v>
      </c>
      <c r="F53" s="278">
        <v>61.599260000000001</v>
      </c>
      <c r="G53" s="278">
        <v>0</v>
      </c>
    </row>
    <row r="54" spans="1:7" x14ac:dyDescent="0.2">
      <c r="A54" s="199" t="s">
        <v>1752</v>
      </c>
      <c r="B54" s="199" t="s">
        <v>1293</v>
      </c>
      <c r="C54" s="201" t="s">
        <v>1751</v>
      </c>
      <c r="D54" s="235">
        <v>58.576300000000003</v>
      </c>
      <c r="E54" s="235"/>
      <c r="F54" s="235">
        <v>61.599260000000001</v>
      </c>
      <c r="G54" s="235"/>
    </row>
    <row r="55" spans="1:7" x14ac:dyDescent="0.2">
      <c r="A55" s="199" t="s">
        <v>1750</v>
      </c>
      <c r="B55" s="199" t="s">
        <v>1749</v>
      </c>
      <c r="C55" s="201" t="s">
        <v>1748</v>
      </c>
      <c r="D55" s="235"/>
      <c r="E55" s="235"/>
      <c r="F55" s="235"/>
      <c r="G55" s="235"/>
    </row>
    <row r="56" spans="1:7" x14ac:dyDescent="0.2">
      <c r="A56" s="208" t="s">
        <v>1573</v>
      </c>
      <c r="B56" s="208" t="s">
        <v>1747</v>
      </c>
      <c r="C56" s="247" t="s">
        <v>94</v>
      </c>
      <c r="D56" s="278">
        <v>952589.80645999999</v>
      </c>
      <c r="E56" s="278">
        <v>4713.0042400000002</v>
      </c>
      <c r="F56" s="278">
        <v>863334.9959199999</v>
      </c>
      <c r="G56" s="278">
        <v>4206.5692800000006</v>
      </c>
    </row>
    <row r="57" spans="1:7" x14ac:dyDescent="0.2">
      <c r="A57" s="208" t="s">
        <v>1571</v>
      </c>
      <c r="B57" s="208" t="s">
        <v>1746</v>
      </c>
      <c r="C57" s="247" t="s">
        <v>94</v>
      </c>
      <c r="D57" s="278">
        <v>458145.10355</v>
      </c>
      <c r="E57" s="278">
        <v>4713.0042400000002</v>
      </c>
      <c r="F57" s="278">
        <v>442344.11112000002</v>
      </c>
      <c r="G57" s="278">
        <v>4206.5692800000006</v>
      </c>
    </row>
    <row r="58" spans="1:7" x14ac:dyDescent="0.2">
      <c r="A58" s="199" t="s">
        <v>1569</v>
      </c>
      <c r="B58" s="199" t="s">
        <v>1745</v>
      </c>
      <c r="C58" s="201" t="s">
        <v>1744</v>
      </c>
      <c r="D58" s="235">
        <v>386.76600000000002</v>
      </c>
      <c r="E58" s="235">
        <v>32.414999999999999</v>
      </c>
      <c r="F58" s="235">
        <v>427.65114</v>
      </c>
      <c r="G58" s="235"/>
    </row>
    <row r="59" spans="1:7" x14ac:dyDescent="0.2">
      <c r="A59" s="199" t="s">
        <v>1566</v>
      </c>
      <c r="B59" s="199" t="s">
        <v>1743</v>
      </c>
      <c r="C59" s="201" t="s">
        <v>1742</v>
      </c>
      <c r="D59" s="235">
        <v>451906.91066000005</v>
      </c>
      <c r="E59" s="235">
        <v>4250.3869999999997</v>
      </c>
      <c r="F59" s="235">
        <v>429328.94475999998</v>
      </c>
      <c r="G59" s="235">
        <v>3921.3962799999999</v>
      </c>
    </row>
    <row r="60" spans="1:7" x14ac:dyDescent="0.2">
      <c r="A60" s="199" t="s">
        <v>1563</v>
      </c>
      <c r="B60" s="199" t="s">
        <v>1741</v>
      </c>
      <c r="C60" s="201" t="s">
        <v>1740</v>
      </c>
      <c r="D60" s="235">
        <v>162.69399999999999</v>
      </c>
      <c r="E60" s="235">
        <v>328.46972</v>
      </c>
      <c r="F60" s="235">
        <v>166.37299999999999</v>
      </c>
      <c r="G60" s="235">
        <v>270.61847999999998</v>
      </c>
    </row>
    <row r="61" spans="1:7" x14ac:dyDescent="0.2">
      <c r="A61" s="199" t="s">
        <v>1560</v>
      </c>
      <c r="B61" s="199" t="s">
        <v>1739</v>
      </c>
      <c r="C61" s="201" t="s">
        <v>1738</v>
      </c>
      <c r="D61" s="235"/>
      <c r="E61" s="235">
        <v>83.03446000000001</v>
      </c>
      <c r="F61" s="235"/>
      <c r="G61" s="235">
        <v>9.4085000000000001</v>
      </c>
    </row>
    <row r="62" spans="1:7" x14ac:dyDescent="0.2">
      <c r="A62" s="199" t="s">
        <v>1548</v>
      </c>
      <c r="B62" s="199" t="s">
        <v>1737</v>
      </c>
      <c r="C62" s="201" t="s">
        <v>1736</v>
      </c>
      <c r="D62" s="235">
        <v>7.0000000000000007E-2</v>
      </c>
      <c r="E62" s="235"/>
      <c r="F62" s="235">
        <v>3.5999999999999997E-2</v>
      </c>
      <c r="G62" s="235"/>
    </row>
    <row r="63" spans="1:7" x14ac:dyDescent="0.2">
      <c r="A63" s="199" t="s">
        <v>1545</v>
      </c>
      <c r="B63" s="199" t="s">
        <v>1735</v>
      </c>
      <c r="C63" s="201" t="s">
        <v>1734</v>
      </c>
      <c r="D63" s="235"/>
      <c r="E63" s="235"/>
      <c r="F63" s="235"/>
      <c r="G63" s="235"/>
    </row>
    <row r="64" spans="1:7" x14ac:dyDescent="0.2">
      <c r="A64" s="199" t="s">
        <v>1542</v>
      </c>
      <c r="B64" s="199" t="s">
        <v>1733</v>
      </c>
      <c r="C64" s="201" t="s">
        <v>1732</v>
      </c>
      <c r="D64" s="235"/>
      <c r="E64" s="235"/>
      <c r="F64" s="235"/>
      <c r="G64" s="235"/>
    </row>
    <row r="65" spans="1:7" x14ac:dyDescent="0.2">
      <c r="A65" s="199" t="s">
        <v>1731</v>
      </c>
      <c r="B65" s="199" t="s">
        <v>1730</v>
      </c>
      <c r="C65" s="201" t="s">
        <v>1729</v>
      </c>
      <c r="D65" s="235"/>
      <c r="E65" s="235"/>
      <c r="F65" s="235"/>
      <c r="G65" s="235"/>
    </row>
    <row r="66" spans="1:7" x14ac:dyDescent="0.2">
      <c r="A66" s="199" t="s">
        <v>1728</v>
      </c>
      <c r="B66" s="199" t="s">
        <v>1727</v>
      </c>
      <c r="C66" s="201" t="s">
        <v>1726</v>
      </c>
      <c r="D66" s="235">
        <v>1.5</v>
      </c>
      <c r="E66" s="235"/>
      <c r="F66" s="235">
        <v>99.332679999999996</v>
      </c>
      <c r="G66" s="235"/>
    </row>
    <row r="67" spans="1:7" x14ac:dyDescent="0.2">
      <c r="A67" s="199" t="s">
        <v>1725</v>
      </c>
      <c r="B67" s="199" t="s">
        <v>1724</v>
      </c>
      <c r="C67" s="201" t="s">
        <v>1723</v>
      </c>
      <c r="D67" s="235"/>
      <c r="E67" s="235"/>
      <c r="F67" s="235"/>
      <c r="G67" s="235"/>
    </row>
    <row r="68" spans="1:7" x14ac:dyDescent="0.2">
      <c r="A68" s="199" t="s">
        <v>1722</v>
      </c>
      <c r="B68" s="199" t="s">
        <v>1721</v>
      </c>
      <c r="C68" s="201" t="s">
        <v>1720</v>
      </c>
      <c r="D68" s="235">
        <v>249.15</v>
      </c>
      <c r="E68" s="235"/>
      <c r="F68" s="235">
        <v>2883.1848</v>
      </c>
      <c r="G68" s="235"/>
    </row>
    <row r="69" spans="1:7" x14ac:dyDescent="0.2">
      <c r="A69" s="199" t="s">
        <v>1719</v>
      </c>
      <c r="B69" s="199" t="s">
        <v>1718</v>
      </c>
      <c r="C69" s="201" t="s">
        <v>1717</v>
      </c>
      <c r="D69" s="235"/>
      <c r="E69" s="235"/>
      <c r="F69" s="235"/>
      <c r="G69" s="235"/>
    </row>
    <row r="70" spans="1:7" x14ac:dyDescent="0.2">
      <c r="A70" s="199" t="s">
        <v>1716</v>
      </c>
      <c r="B70" s="199" t="s">
        <v>1715</v>
      </c>
      <c r="C70" s="201" t="s">
        <v>1714</v>
      </c>
      <c r="D70" s="235">
        <v>3689.5674100000001</v>
      </c>
      <c r="E70" s="235"/>
      <c r="F70" s="235">
        <v>7589.1324000000004</v>
      </c>
      <c r="G70" s="235"/>
    </row>
    <row r="71" spans="1:7" x14ac:dyDescent="0.2">
      <c r="A71" s="199" t="s">
        <v>1713</v>
      </c>
      <c r="B71" s="199" t="s">
        <v>1712</v>
      </c>
      <c r="C71" s="201" t="s">
        <v>1711</v>
      </c>
      <c r="D71" s="235">
        <v>1748.4454800000001</v>
      </c>
      <c r="E71" s="235">
        <v>18.698060000000002</v>
      </c>
      <c r="F71" s="235">
        <v>1849.4563400000002</v>
      </c>
      <c r="G71" s="235">
        <v>5.14602</v>
      </c>
    </row>
    <row r="72" spans="1:7" x14ac:dyDescent="0.2">
      <c r="A72" s="208" t="s">
        <v>1539</v>
      </c>
      <c r="B72" s="208" t="s">
        <v>1710</v>
      </c>
      <c r="C72" s="247" t="s">
        <v>94</v>
      </c>
      <c r="D72" s="278">
        <v>481.56637000000001</v>
      </c>
      <c r="E72" s="278">
        <v>0</v>
      </c>
      <c r="F72" s="278">
        <v>584.92739000000006</v>
      </c>
      <c r="G72" s="278">
        <v>0</v>
      </c>
    </row>
    <row r="73" spans="1:7" x14ac:dyDescent="0.2">
      <c r="A73" s="199" t="s">
        <v>1537</v>
      </c>
      <c r="B73" s="199" t="s">
        <v>1709</v>
      </c>
      <c r="C73" s="201" t="s">
        <v>1708</v>
      </c>
      <c r="D73" s="235"/>
      <c r="E73" s="235"/>
      <c r="F73" s="235"/>
      <c r="G73" s="235"/>
    </row>
    <row r="74" spans="1:7" x14ac:dyDescent="0.2">
      <c r="A74" s="199" t="s">
        <v>1534</v>
      </c>
      <c r="B74" s="199" t="s">
        <v>1707</v>
      </c>
      <c r="C74" s="201" t="s">
        <v>1706</v>
      </c>
      <c r="D74" s="235">
        <v>451.89082000000002</v>
      </c>
      <c r="E74" s="235"/>
      <c r="F74" s="235">
        <v>560.91862000000003</v>
      </c>
      <c r="G74" s="235"/>
    </row>
    <row r="75" spans="1:7" x14ac:dyDescent="0.2">
      <c r="A75" s="199" t="s">
        <v>1531</v>
      </c>
      <c r="B75" s="199" t="s">
        <v>1705</v>
      </c>
      <c r="C75" s="201" t="s">
        <v>1704</v>
      </c>
      <c r="D75" s="235"/>
      <c r="E75" s="235"/>
      <c r="F75" s="235"/>
      <c r="G75" s="235"/>
    </row>
    <row r="76" spans="1:7" x14ac:dyDescent="0.2">
      <c r="A76" s="199" t="s">
        <v>1528</v>
      </c>
      <c r="B76" s="199" t="s">
        <v>1703</v>
      </c>
      <c r="C76" s="201" t="s">
        <v>1702</v>
      </c>
      <c r="D76" s="235"/>
      <c r="E76" s="235"/>
      <c r="F76" s="235"/>
      <c r="G76" s="235"/>
    </row>
    <row r="77" spans="1:7" x14ac:dyDescent="0.2">
      <c r="A77" s="199" t="s">
        <v>1522</v>
      </c>
      <c r="B77" s="199" t="s">
        <v>1701</v>
      </c>
      <c r="C77" s="201" t="s">
        <v>1700</v>
      </c>
      <c r="D77" s="235">
        <v>29.675549999999998</v>
      </c>
      <c r="E77" s="235"/>
      <c r="F77" s="235">
        <v>24.008770000000002</v>
      </c>
      <c r="G77" s="235"/>
    </row>
    <row r="78" spans="1:7" x14ac:dyDescent="0.2">
      <c r="A78" s="208" t="s">
        <v>1699</v>
      </c>
      <c r="B78" s="208" t="s">
        <v>1698</v>
      </c>
      <c r="C78" s="247" t="s">
        <v>94</v>
      </c>
      <c r="D78" s="278">
        <v>493963.13654000004</v>
      </c>
      <c r="E78" s="278">
        <v>0</v>
      </c>
      <c r="F78" s="278">
        <v>420405.95741000003</v>
      </c>
      <c r="G78" s="278">
        <v>0</v>
      </c>
    </row>
    <row r="79" spans="1:7" x14ac:dyDescent="0.2">
      <c r="A79" s="199" t="s">
        <v>1697</v>
      </c>
      <c r="B79" s="199" t="s">
        <v>1696</v>
      </c>
      <c r="C79" s="201" t="s">
        <v>1695</v>
      </c>
      <c r="D79" s="235"/>
      <c r="E79" s="235"/>
      <c r="F79" s="235"/>
      <c r="G79" s="235"/>
    </row>
    <row r="80" spans="1:7" x14ac:dyDescent="0.2">
      <c r="A80" s="199" t="s">
        <v>1694</v>
      </c>
      <c r="B80" s="199" t="s">
        <v>1693</v>
      </c>
      <c r="C80" s="201" t="s">
        <v>1692</v>
      </c>
      <c r="D80" s="235">
        <v>493963.13654000004</v>
      </c>
      <c r="E80" s="235"/>
      <c r="F80" s="235">
        <v>420405.95741000003</v>
      </c>
      <c r="G80" s="235"/>
    </row>
    <row r="81" spans="1:7" x14ac:dyDescent="0.2">
      <c r="A81" s="208" t="s">
        <v>1422</v>
      </c>
      <c r="B81" s="208" t="s">
        <v>1691</v>
      </c>
      <c r="C81" s="247" t="s">
        <v>94</v>
      </c>
      <c r="D81" s="960" t="s">
        <v>4073</v>
      </c>
      <c r="E81" s="960" t="s">
        <v>4073</v>
      </c>
      <c r="F81" s="960" t="s">
        <v>4073</v>
      </c>
      <c r="G81" s="960" t="s">
        <v>4073</v>
      </c>
    </row>
    <row r="82" spans="1:7" x14ac:dyDescent="0.2">
      <c r="A82" s="208" t="s">
        <v>1690</v>
      </c>
      <c r="B82" s="208" t="s">
        <v>1689</v>
      </c>
      <c r="C82" s="247" t="s">
        <v>94</v>
      </c>
      <c r="D82" s="278">
        <v>-107.13515</v>
      </c>
      <c r="E82" s="278">
        <v>623.47357999999997</v>
      </c>
      <c r="F82" s="278">
        <v>-107.7788</v>
      </c>
      <c r="G82" s="278">
        <v>532.50487999999996</v>
      </c>
    </row>
    <row r="83" spans="1:7" x14ac:dyDescent="0.2">
      <c r="A83" s="208" t="s">
        <v>1688</v>
      </c>
      <c r="B83" s="208" t="s">
        <v>1377</v>
      </c>
      <c r="C83" s="247" t="s">
        <v>94</v>
      </c>
      <c r="D83" s="278">
        <v>-165.71145000000001</v>
      </c>
      <c r="E83" s="278">
        <v>623.47357999999997</v>
      </c>
      <c r="F83" s="278">
        <v>-169.37806</v>
      </c>
      <c r="G83" s="278">
        <v>532.50487999999996</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479" orientation="portrait" useFirstPageNumber="1" r:id="rId1"/>
  <headerFooter>
    <oddHeader>&amp;L&amp;"Tahoma,Kurzíva"Závěrečný účet za rok 2017&amp;R&amp;"Tahoma,Kurzíva"Tabulka č. 39</oddHeader>
    <oddFooter>&amp;C&amp;"Tahoma,Obyčejné"&amp;P</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1"/>
  <sheetViews>
    <sheetView showGridLines="0" zoomScaleNormal="100" zoomScaleSheetLayoutView="100" workbookViewId="0">
      <selection activeCell="I6" sqref="I6"/>
    </sheetView>
  </sheetViews>
  <sheetFormatPr defaultRowHeight="12.75" x14ac:dyDescent="0.2"/>
  <cols>
    <col min="1" max="1" width="7" style="259" customWidth="1"/>
    <col min="2" max="2" width="45.42578125" style="191" customWidth="1"/>
    <col min="3" max="3" width="8.7109375" style="258" customWidth="1"/>
    <col min="4" max="7" width="13.85546875" style="190" customWidth="1"/>
    <col min="8" max="16384" width="9.140625" style="191"/>
  </cols>
  <sheetData>
    <row r="1" spans="1:7" s="280" customFormat="1" ht="18" customHeight="1" x14ac:dyDescent="0.2">
      <c r="A1" s="1270" t="s">
        <v>4071</v>
      </c>
      <c r="B1" s="1270"/>
      <c r="C1" s="1270"/>
      <c r="D1" s="1270"/>
      <c r="E1" s="1270"/>
      <c r="F1" s="1270"/>
      <c r="G1" s="1270"/>
    </row>
    <row r="2" spans="1:7" s="279" customFormat="1" ht="18" customHeight="1" x14ac:dyDescent="0.2">
      <c r="A2" s="1205" t="s">
        <v>1874</v>
      </c>
      <c r="B2" s="1205"/>
      <c r="C2" s="1205"/>
      <c r="D2" s="1205"/>
      <c r="E2" s="1205"/>
      <c r="F2" s="1205"/>
      <c r="G2" s="1205"/>
    </row>
    <row r="3" spans="1:7" s="150" customFormat="1" x14ac:dyDescent="0.2">
      <c r="C3" s="148"/>
      <c r="D3" s="192"/>
      <c r="E3" s="192"/>
      <c r="F3" s="192"/>
      <c r="G3" s="192"/>
    </row>
    <row r="4" spans="1:7" x14ac:dyDescent="0.2">
      <c r="A4" s="232"/>
      <c r="B4" s="232"/>
      <c r="C4" s="231"/>
      <c r="D4" s="230">
        <v>1</v>
      </c>
      <c r="E4" s="230">
        <v>2</v>
      </c>
      <c r="F4" s="230">
        <v>3</v>
      </c>
      <c r="G4" s="230">
        <v>4</v>
      </c>
    </row>
    <row r="5" spans="1:7" s="268" customFormat="1" ht="12.75" customHeight="1" x14ac:dyDescent="0.2">
      <c r="A5" s="1271" t="s">
        <v>1428</v>
      </c>
      <c r="B5" s="1272"/>
      <c r="C5" s="1277" t="s">
        <v>1427</v>
      </c>
      <c r="D5" s="1283" t="s">
        <v>1426</v>
      </c>
      <c r="E5" s="1284"/>
      <c r="F5" s="1284"/>
      <c r="G5" s="1285"/>
    </row>
    <row r="6" spans="1:7" s="209" customFormat="1" x14ac:dyDescent="0.2">
      <c r="A6" s="1273"/>
      <c r="B6" s="1274"/>
      <c r="C6" s="1278"/>
      <c r="D6" s="1286" t="s">
        <v>1425</v>
      </c>
      <c r="E6" s="1287"/>
      <c r="F6" s="1288"/>
      <c r="G6" s="1289" t="s">
        <v>1424</v>
      </c>
    </row>
    <row r="7" spans="1:7" s="209" customFormat="1" x14ac:dyDescent="0.2">
      <c r="A7" s="1275"/>
      <c r="B7" s="1276"/>
      <c r="C7" s="1282"/>
      <c r="D7" s="254" t="s">
        <v>1684</v>
      </c>
      <c r="E7" s="254" t="s">
        <v>1683</v>
      </c>
      <c r="F7" s="254" t="s">
        <v>1682</v>
      </c>
      <c r="G7" s="1290"/>
    </row>
    <row r="8" spans="1:7" s="209" customFormat="1" x14ac:dyDescent="0.2">
      <c r="A8" s="237"/>
      <c r="B8" s="237" t="s">
        <v>1681</v>
      </c>
      <c r="C8" s="236" t="s">
        <v>94</v>
      </c>
      <c r="D8" s="206">
        <v>12509572.89707</v>
      </c>
      <c r="E8" s="206">
        <v>5331133.5732299993</v>
      </c>
      <c r="F8" s="206">
        <v>7178439.3238399997</v>
      </c>
      <c r="G8" s="206">
        <v>6983129.3077600002</v>
      </c>
    </row>
    <row r="9" spans="1:7" s="261" customFormat="1" x14ac:dyDescent="0.2">
      <c r="A9" s="237" t="s">
        <v>1680</v>
      </c>
      <c r="B9" s="237" t="s">
        <v>1679</v>
      </c>
      <c r="C9" s="236" t="s">
        <v>94</v>
      </c>
      <c r="D9" s="206">
        <v>11362490.718280001</v>
      </c>
      <c r="E9" s="206">
        <v>5330270.0268700002</v>
      </c>
      <c r="F9" s="206">
        <v>6032220.6914099995</v>
      </c>
      <c r="G9" s="206">
        <v>6045163.5675100004</v>
      </c>
    </row>
    <row r="10" spans="1:7" s="261" customFormat="1" x14ac:dyDescent="0.2">
      <c r="A10" s="237" t="s">
        <v>1678</v>
      </c>
      <c r="B10" s="237" t="s">
        <v>1677</v>
      </c>
      <c r="C10" s="236" t="s">
        <v>94</v>
      </c>
      <c r="D10" s="206">
        <v>76707.68045</v>
      </c>
      <c r="E10" s="206">
        <v>69613.78241</v>
      </c>
      <c r="F10" s="206">
        <v>7093.89804</v>
      </c>
      <c r="G10" s="206">
        <v>7053.7830400000003</v>
      </c>
    </row>
    <row r="11" spans="1:7" s="150" customFormat="1" x14ac:dyDescent="0.2">
      <c r="A11" s="199" t="s">
        <v>1676</v>
      </c>
      <c r="B11" s="199" t="s">
        <v>1675</v>
      </c>
      <c r="C11" s="201" t="s">
        <v>1674</v>
      </c>
      <c r="D11" s="226">
        <v>0</v>
      </c>
      <c r="E11" s="226">
        <v>0</v>
      </c>
      <c r="F11" s="226">
        <v>0</v>
      </c>
      <c r="G11" s="226">
        <v>0</v>
      </c>
    </row>
    <row r="12" spans="1:7" s="150" customFormat="1" x14ac:dyDescent="0.2">
      <c r="A12" s="199" t="s">
        <v>1673</v>
      </c>
      <c r="B12" s="199" t="s">
        <v>1672</v>
      </c>
      <c r="C12" s="201" t="s">
        <v>1671</v>
      </c>
      <c r="D12" s="197">
        <v>15883.64407</v>
      </c>
      <c r="E12" s="226">
        <v>10588.103630000001</v>
      </c>
      <c r="F12" s="197">
        <v>5295.5404400000007</v>
      </c>
      <c r="G12" s="226">
        <v>6677.4514400000007</v>
      </c>
    </row>
    <row r="13" spans="1:7" s="150" customFormat="1" x14ac:dyDescent="0.2">
      <c r="A13" s="199" t="s">
        <v>1670</v>
      </c>
      <c r="B13" s="199" t="s">
        <v>232</v>
      </c>
      <c r="C13" s="201" t="s">
        <v>1669</v>
      </c>
      <c r="D13" s="197"/>
      <c r="E13" s="226">
        <v>0</v>
      </c>
      <c r="F13" s="197"/>
      <c r="G13" s="226">
        <v>0</v>
      </c>
    </row>
    <row r="14" spans="1:7" s="150" customFormat="1" x14ac:dyDescent="0.2">
      <c r="A14" s="199" t="s">
        <v>1668</v>
      </c>
      <c r="B14" s="199" t="s">
        <v>1667</v>
      </c>
      <c r="C14" s="201" t="s">
        <v>1666</v>
      </c>
      <c r="D14" s="197"/>
      <c r="E14" s="226">
        <v>0</v>
      </c>
      <c r="F14" s="197"/>
      <c r="G14" s="226">
        <v>0</v>
      </c>
    </row>
    <row r="15" spans="1:7" s="150" customFormat="1" x14ac:dyDescent="0.2">
      <c r="A15" s="199" t="s">
        <v>1665</v>
      </c>
      <c r="B15" s="199" t="s">
        <v>1664</v>
      </c>
      <c r="C15" s="201" t="s">
        <v>1663</v>
      </c>
      <c r="D15" s="197">
        <v>58066.708380000004</v>
      </c>
      <c r="E15" s="226">
        <v>58066.708380000004</v>
      </c>
      <c r="F15" s="197"/>
      <c r="G15" s="226">
        <v>0</v>
      </c>
    </row>
    <row r="16" spans="1:7" s="150" customFormat="1" x14ac:dyDescent="0.2">
      <c r="A16" s="199" t="s">
        <v>1662</v>
      </c>
      <c r="B16" s="199" t="s">
        <v>1661</v>
      </c>
      <c r="C16" s="201" t="s">
        <v>1660</v>
      </c>
      <c r="D16" s="197">
        <v>1195.9382000000001</v>
      </c>
      <c r="E16" s="226">
        <v>958.97040000000004</v>
      </c>
      <c r="F16" s="197">
        <v>236.96779999999998</v>
      </c>
      <c r="G16" s="226">
        <v>118.0318</v>
      </c>
    </row>
    <row r="17" spans="1:7" s="150" customFormat="1" x14ac:dyDescent="0.2">
      <c r="A17" s="199" t="s">
        <v>1659</v>
      </c>
      <c r="B17" s="199" t="s">
        <v>1658</v>
      </c>
      <c r="C17" s="201" t="s">
        <v>1657</v>
      </c>
      <c r="D17" s="197">
        <v>1561.3898000000002</v>
      </c>
      <c r="E17" s="226">
        <v>0</v>
      </c>
      <c r="F17" s="197">
        <v>1561.3898000000002</v>
      </c>
      <c r="G17" s="226">
        <v>258.2998</v>
      </c>
    </row>
    <row r="18" spans="1:7" s="150" customFormat="1" x14ac:dyDescent="0.2">
      <c r="A18" s="199" t="s">
        <v>1656</v>
      </c>
      <c r="B18" s="199" t="s">
        <v>1655</v>
      </c>
      <c r="C18" s="201" t="s">
        <v>1654</v>
      </c>
      <c r="D18" s="197"/>
      <c r="E18" s="226">
        <v>0</v>
      </c>
      <c r="F18" s="197"/>
      <c r="G18" s="226">
        <v>0</v>
      </c>
    </row>
    <row r="19" spans="1:7" s="150" customFormat="1" x14ac:dyDescent="0.2">
      <c r="A19" s="200" t="s">
        <v>1653</v>
      </c>
      <c r="B19" s="199" t="s">
        <v>1652</v>
      </c>
      <c r="C19" s="201" t="s">
        <v>1651</v>
      </c>
      <c r="D19" s="197"/>
      <c r="E19" s="226">
        <v>0</v>
      </c>
      <c r="F19" s="197"/>
      <c r="G19" s="226">
        <v>0</v>
      </c>
    </row>
    <row r="20" spans="1:7" s="261" customFormat="1" x14ac:dyDescent="0.2">
      <c r="A20" s="237" t="s">
        <v>1650</v>
      </c>
      <c r="B20" s="237" t="s">
        <v>1649</v>
      </c>
      <c r="C20" s="236" t="s">
        <v>94</v>
      </c>
      <c r="D20" s="206">
        <v>11284319.69366</v>
      </c>
      <c r="E20" s="206">
        <v>5260656.2444599997</v>
      </c>
      <c r="F20" s="206">
        <v>6023663.4491999997</v>
      </c>
      <c r="G20" s="206">
        <v>6036813.4749099994</v>
      </c>
    </row>
    <row r="21" spans="1:7" s="150" customFormat="1" x14ac:dyDescent="0.2">
      <c r="A21" s="199" t="s">
        <v>1648</v>
      </c>
      <c r="B21" s="199" t="s">
        <v>180</v>
      </c>
      <c r="C21" s="201" t="s">
        <v>1647</v>
      </c>
      <c r="D21" s="226">
        <v>532329.11612999998</v>
      </c>
      <c r="E21" s="226">
        <v>0</v>
      </c>
      <c r="F21" s="226">
        <v>532329.11612999998</v>
      </c>
      <c r="G21" s="226">
        <v>538777.29645999998</v>
      </c>
    </row>
    <row r="22" spans="1:7" s="150" customFormat="1" x14ac:dyDescent="0.2">
      <c r="A22" s="199" t="s">
        <v>1646</v>
      </c>
      <c r="B22" s="199" t="s">
        <v>1645</v>
      </c>
      <c r="C22" s="201" t="s">
        <v>1644</v>
      </c>
      <c r="D22" s="197">
        <v>5275.0754000000006</v>
      </c>
      <c r="E22" s="226">
        <v>0</v>
      </c>
      <c r="F22" s="197">
        <v>5275.0754000000006</v>
      </c>
      <c r="G22" s="226">
        <v>5511.1454000000003</v>
      </c>
    </row>
    <row r="23" spans="1:7" s="150" customFormat="1" x14ac:dyDescent="0.2">
      <c r="A23" s="199" t="s">
        <v>1643</v>
      </c>
      <c r="B23" s="199" t="s">
        <v>1642</v>
      </c>
      <c r="C23" s="201" t="s">
        <v>1641</v>
      </c>
      <c r="D23" s="197">
        <v>7751301.4338699998</v>
      </c>
      <c r="E23" s="226">
        <v>2650951.8003600002</v>
      </c>
      <c r="F23" s="197">
        <v>5100349.6335100001</v>
      </c>
      <c r="G23" s="226">
        <v>5086781.3374100002</v>
      </c>
    </row>
    <row r="24" spans="1:7" s="150" customFormat="1" ht="21" x14ac:dyDescent="0.2">
      <c r="A24" s="199" t="s">
        <v>1640</v>
      </c>
      <c r="B24" s="199" t="s">
        <v>1639</v>
      </c>
      <c r="C24" s="201" t="s">
        <v>1638</v>
      </c>
      <c r="D24" s="197">
        <v>1217819.8330999999</v>
      </c>
      <c r="E24" s="226">
        <v>861912.38683000009</v>
      </c>
      <c r="F24" s="197">
        <v>355907.44626999996</v>
      </c>
      <c r="G24" s="226">
        <v>377479.40525000001</v>
      </c>
    </row>
    <row r="25" spans="1:7" s="150" customFormat="1" x14ac:dyDescent="0.2">
      <c r="A25" s="199" t="s">
        <v>1637</v>
      </c>
      <c r="B25" s="199" t="s">
        <v>1636</v>
      </c>
      <c r="C25" s="201" t="s">
        <v>1635</v>
      </c>
      <c r="D25" s="197"/>
      <c r="E25" s="226">
        <v>0</v>
      </c>
      <c r="F25" s="197"/>
      <c r="G25" s="226">
        <v>0</v>
      </c>
    </row>
    <row r="26" spans="1:7" s="150" customFormat="1" x14ac:dyDescent="0.2">
      <c r="A26" s="199" t="s">
        <v>1634</v>
      </c>
      <c r="B26" s="199" t="s">
        <v>1633</v>
      </c>
      <c r="C26" s="201" t="s">
        <v>1632</v>
      </c>
      <c r="D26" s="197">
        <v>1747633.5082699999</v>
      </c>
      <c r="E26" s="226">
        <v>1747633.5082699999</v>
      </c>
      <c r="F26" s="197"/>
      <c r="G26" s="226">
        <v>0</v>
      </c>
    </row>
    <row r="27" spans="1:7" s="150" customFormat="1" x14ac:dyDescent="0.2">
      <c r="A27" s="199" t="s">
        <v>1631</v>
      </c>
      <c r="B27" s="199" t="s">
        <v>1630</v>
      </c>
      <c r="C27" s="201" t="s">
        <v>1629</v>
      </c>
      <c r="D27" s="197">
        <v>224.77769000000001</v>
      </c>
      <c r="E27" s="226">
        <v>158.54900000000001</v>
      </c>
      <c r="F27" s="197">
        <v>66.22869</v>
      </c>
      <c r="G27" s="226">
        <v>137.51172</v>
      </c>
    </row>
    <row r="28" spans="1:7" s="150" customFormat="1" x14ac:dyDescent="0.2">
      <c r="A28" s="199" t="s">
        <v>1628</v>
      </c>
      <c r="B28" s="199" t="s">
        <v>1627</v>
      </c>
      <c r="C28" s="201" t="s">
        <v>1626</v>
      </c>
      <c r="D28" s="197">
        <v>29466.088969999997</v>
      </c>
      <c r="E28" s="226">
        <v>0</v>
      </c>
      <c r="F28" s="197">
        <v>29466.088969999997</v>
      </c>
      <c r="G28" s="226">
        <v>27736.71862</v>
      </c>
    </row>
    <row r="29" spans="1:7" s="150" customFormat="1" x14ac:dyDescent="0.2">
      <c r="A29" s="199" t="s">
        <v>1625</v>
      </c>
      <c r="B29" s="199" t="s">
        <v>1624</v>
      </c>
      <c r="C29" s="201" t="s">
        <v>1623</v>
      </c>
      <c r="D29" s="197">
        <v>269.86023</v>
      </c>
      <c r="E29" s="226">
        <v>0</v>
      </c>
      <c r="F29" s="197">
        <v>269.86023</v>
      </c>
      <c r="G29" s="226">
        <v>390.06004999999999</v>
      </c>
    </row>
    <row r="30" spans="1:7" s="150" customFormat="1" x14ac:dyDescent="0.2">
      <c r="A30" s="200" t="s">
        <v>1622</v>
      </c>
      <c r="B30" s="199" t="s">
        <v>1621</v>
      </c>
      <c r="C30" s="201" t="s">
        <v>1620</v>
      </c>
      <c r="D30" s="197"/>
      <c r="E30" s="197"/>
      <c r="F30" s="197"/>
      <c r="G30" s="197"/>
    </row>
    <row r="31" spans="1:7" s="261" customFormat="1" x14ac:dyDescent="0.2">
      <c r="A31" s="237" t="s">
        <v>1619</v>
      </c>
      <c r="B31" s="237" t="s">
        <v>1618</v>
      </c>
      <c r="C31" s="236" t="s">
        <v>94</v>
      </c>
      <c r="D31" s="206">
        <v>0</v>
      </c>
      <c r="E31" s="206">
        <v>0</v>
      </c>
      <c r="F31" s="206">
        <v>0</v>
      </c>
      <c r="G31" s="206">
        <v>0</v>
      </c>
    </row>
    <row r="32" spans="1:7" s="150" customFormat="1" x14ac:dyDescent="0.2">
      <c r="A32" s="199" t="s">
        <v>1617</v>
      </c>
      <c r="B32" s="199" t="s">
        <v>1616</v>
      </c>
      <c r="C32" s="201" t="s">
        <v>1615</v>
      </c>
      <c r="D32" s="226">
        <v>0</v>
      </c>
      <c r="E32" s="226">
        <v>0</v>
      </c>
      <c r="F32" s="226">
        <v>0</v>
      </c>
      <c r="G32" s="226">
        <v>0</v>
      </c>
    </row>
    <row r="33" spans="1:7" s="150" customFormat="1" x14ac:dyDescent="0.2">
      <c r="A33" s="199" t="s">
        <v>1614</v>
      </c>
      <c r="B33" s="199" t="s">
        <v>1613</v>
      </c>
      <c r="C33" s="201" t="s">
        <v>1612</v>
      </c>
      <c r="D33" s="226">
        <v>0</v>
      </c>
      <c r="E33" s="226">
        <v>0</v>
      </c>
      <c r="F33" s="226">
        <v>0</v>
      </c>
      <c r="G33" s="226">
        <v>0</v>
      </c>
    </row>
    <row r="34" spans="1:7" s="150" customFormat="1" x14ac:dyDescent="0.2">
      <c r="A34" s="199" t="s">
        <v>1611</v>
      </c>
      <c r="B34" s="199" t="s">
        <v>1610</v>
      </c>
      <c r="C34" s="201" t="s">
        <v>1609</v>
      </c>
      <c r="D34" s="226">
        <v>0</v>
      </c>
      <c r="E34" s="226">
        <v>0</v>
      </c>
      <c r="F34" s="226">
        <v>0</v>
      </c>
      <c r="G34" s="226">
        <v>0</v>
      </c>
    </row>
    <row r="35" spans="1:7" s="150" customFormat="1" x14ac:dyDescent="0.2">
      <c r="A35" s="199" t="s">
        <v>1605</v>
      </c>
      <c r="B35" s="199" t="s">
        <v>1604</v>
      </c>
      <c r="C35" s="201" t="s">
        <v>1603</v>
      </c>
      <c r="D35" s="197"/>
      <c r="E35" s="226"/>
      <c r="F35" s="197"/>
      <c r="G35" s="226">
        <v>0</v>
      </c>
    </row>
    <row r="36" spans="1:7" s="150" customFormat="1" x14ac:dyDescent="0.2">
      <c r="A36" s="199" t="s">
        <v>1602</v>
      </c>
      <c r="B36" s="199" t="s">
        <v>1601</v>
      </c>
      <c r="C36" s="201" t="s">
        <v>1600</v>
      </c>
      <c r="D36" s="197"/>
      <c r="E36" s="226"/>
      <c r="F36" s="197"/>
      <c r="G36" s="226">
        <v>0</v>
      </c>
    </row>
    <row r="37" spans="1:7" s="261" customFormat="1" x14ac:dyDescent="0.2">
      <c r="A37" s="237" t="s">
        <v>1593</v>
      </c>
      <c r="B37" s="237" t="s">
        <v>1592</v>
      </c>
      <c r="C37" s="236" t="s">
        <v>94</v>
      </c>
      <c r="D37" s="206">
        <v>1463.3441699999998</v>
      </c>
      <c r="E37" s="206">
        <v>0</v>
      </c>
      <c r="F37" s="206">
        <v>1463.3441699999998</v>
      </c>
      <c r="G37" s="206">
        <v>1296.3095600000001</v>
      </c>
    </row>
    <row r="38" spans="1:7" s="150" customFormat="1" x14ac:dyDescent="0.2">
      <c r="A38" s="199" t="s">
        <v>1591</v>
      </c>
      <c r="B38" s="199" t="s">
        <v>1590</v>
      </c>
      <c r="C38" s="201" t="s">
        <v>1589</v>
      </c>
      <c r="D38" s="197"/>
      <c r="E38" s="226"/>
      <c r="F38" s="197"/>
      <c r="G38" s="226">
        <v>0</v>
      </c>
    </row>
    <row r="39" spans="1:7" s="150" customFormat="1" x14ac:dyDescent="0.2">
      <c r="A39" s="199" t="s">
        <v>1588</v>
      </c>
      <c r="B39" s="199" t="s">
        <v>1587</v>
      </c>
      <c r="C39" s="201" t="s">
        <v>1586</v>
      </c>
      <c r="D39" s="197"/>
      <c r="E39" s="226"/>
      <c r="F39" s="197"/>
      <c r="G39" s="226">
        <v>0</v>
      </c>
    </row>
    <row r="40" spans="1:7" s="150" customFormat="1" x14ac:dyDescent="0.2">
      <c r="A40" s="199" t="s">
        <v>1585</v>
      </c>
      <c r="B40" s="199" t="s">
        <v>1584</v>
      </c>
      <c r="C40" s="201" t="s">
        <v>1583</v>
      </c>
      <c r="D40" s="197">
        <v>57.183999999999997</v>
      </c>
      <c r="E40" s="226">
        <v>0</v>
      </c>
      <c r="F40" s="197">
        <v>57.183999999999997</v>
      </c>
      <c r="G40" s="226">
        <v>56.136890000000001</v>
      </c>
    </row>
    <row r="41" spans="1:7" s="150" customFormat="1" x14ac:dyDescent="0.2">
      <c r="A41" s="199" t="s">
        <v>1579</v>
      </c>
      <c r="B41" s="199" t="s">
        <v>1578</v>
      </c>
      <c r="C41" s="201" t="s">
        <v>1577</v>
      </c>
      <c r="D41" s="197">
        <v>1406.1601699999999</v>
      </c>
      <c r="E41" s="226">
        <v>0</v>
      </c>
      <c r="F41" s="197">
        <v>1406.1601699999999</v>
      </c>
      <c r="G41" s="226">
        <v>1240.1726699999999</v>
      </c>
    </row>
    <row r="42" spans="1:7" s="150" customFormat="1" x14ac:dyDescent="0.2">
      <c r="A42" s="199" t="s">
        <v>1576</v>
      </c>
      <c r="B42" s="227" t="s">
        <v>1575</v>
      </c>
      <c r="C42" s="248" t="s">
        <v>1574</v>
      </c>
      <c r="D42" s="197"/>
      <c r="E42" s="226">
        <v>0</v>
      </c>
      <c r="F42" s="197"/>
      <c r="G42" s="226">
        <v>0</v>
      </c>
    </row>
    <row r="43" spans="1:7" s="261" customFormat="1" x14ac:dyDescent="0.2">
      <c r="A43" s="237" t="s">
        <v>1573</v>
      </c>
      <c r="B43" s="237" t="s">
        <v>1572</v>
      </c>
      <c r="C43" s="236" t="s">
        <v>94</v>
      </c>
      <c r="D43" s="206">
        <v>1147082.17879</v>
      </c>
      <c r="E43" s="206">
        <v>863.54635999999994</v>
      </c>
      <c r="F43" s="206">
        <v>1146218.63243</v>
      </c>
      <c r="G43" s="206">
        <v>937965.74025000003</v>
      </c>
    </row>
    <row r="44" spans="1:7" s="261" customFormat="1" x14ac:dyDescent="0.2">
      <c r="A44" s="208" t="s">
        <v>1571</v>
      </c>
      <c r="B44" s="208" t="s">
        <v>1570</v>
      </c>
      <c r="C44" s="247" t="s">
        <v>94</v>
      </c>
      <c r="D44" s="206">
        <v>38364.998789999998</v>
      </c>
      <c r="E44" s="206">
        <v>0</v>
      </c>
      <c r="F44" s="206">
        <v>38364.998789999998</v>
      </c>
      <c r="G44" s="206">
        <v>35948.04737</v>
      </c>
    </row>
    <row r="45" spans="1:7" s="150" customFormat="1" x14ac:dyDescent="0.2">
      <c r="A45" s="199" t="s">
        <v>1569</v>
      </c>
      <c r="B45" s="199" t="s">
        <v>1568</v>
      </c>
      <c r="C45" s="201" t="s">
        <v>1567</v>
      </c>
      <c r="D45" s="197"/>
      <c r="E45" s="226">
        <v>0</v>
      </c>
      <c r="F45" s="197"/>
      <c r="G45" s="226">
        <v>0</v>
      </c>
    </row>
    <row r="46" spans="1:7" s="150" customFormat="1" x14ac:dyDescent="0.2">
      <c r="A46" s="199" t="s">
        <v>1566</v>
      </c>
      <c r="B46" s="199" t="s">
        <v>1565</v>
      </c>
      <c r="C46" s="201" t="s">
        <v>1564</v>
      </c>
      <c r="D46" s="197">
        <v>15973.56048</v>
      </c>
      <c r="E46" s="226">
        <v>0</v>
      </c>
      <c r="F46" s="197">
        <v>15973.56048</v>
      </c>
      <c r="G46" s="226">
        <v>15726.12161</v>
      </c>
    </row>
    <row r="47" spans="1:7" s="150" customFormat="1" x14ac:dyDescent="0.2">
      <c r="A47" s="199" t="s">
        <v>1563</v>
      </c>
      <c r="B47" s="199" t="s">
        <v>1562</v>
      </c>
      <c r="C47" s="201" t="s">
        <v>1561</v>
      </c>
      <c r="D47" s="197"/>
      <c r="E47" s="226">
        <v>0</v>
      </c>
      <c r="F47" s="197"/>
      <c r="G47" s="226">
        <v>0</v>
      </c>
    </row>
    <row r="48" spans="1:7" s="150" customFormat="1" x14ac:dyDescent="0.2">
      <c r="A48" s="199" t="s">
        <v>1560</v>
      </c>
      <c r="B48" s="199" t="s">
        <v>1559</v>
      </c>
      <c r="C48" s="201" t="s">
        <v>1558</v>
      </c>
      <c r="D48" s="197">
        <v>7200.0032699999992</v>
      </c>
      <c r="E48" s="226">
        <v>0</v>
      </c>
      <c r="F48" s="197">
        <v>7200.0032699999992</v>
      </c>
      <c r="G48" s="226">
        <v>8297.5877</v>
      </c>
    </row>
    <row r="49" spans="1:7" s="150" customFormat="1" x14ac:dyDescent="0.2">
      <c r="A49" s="199" t="s">
        <v>1557</v>
      </c>
      <c r="B49" s="199" t="s">
        <v>1556</v>
      </c>
      <c r="C49" s="201" t="s">
        <v>1555</v>
      </c>
      <c r="D49" s="197"/>
      <c r="E49" s="226">
        <v>0</v>
      </c>
      <c r="F49" s="197"/>
      <c r="G49" s="226">
        <v>0</v>
      </c>
    </row>
    <row r="50" spans="1:7" s="150" customFormat="1" x14ac:dyDescent="0.2">
      <c r="A50" s="199" t="s">
        <v>1554</v>
      </c>
      <c r="B50" s="199" t="s">
        <v>1553</v>
      </c>
      <c r="C50" s="201" t="s">
        <v>1552</v>
      </c>
      <c r="D50" s="197">
        <v>12389.117390000001</v>
      </c>
      <c r="E50" s="226">
        <v>0</v>
      </c>
      <c r="F50" s="197">
        <v>12389.117390000001</v>
      </c>
      <c r="G50" s="226">
        <v>9195.4202399999995</v>
      </c>
    </row>
    <row r="51" spans="1:7" s="150" customFormat="1" x14ac:dyDescent="0.2">
      <c r="A51" s="199" t="s">
        <v>1551</v>
      </c>
      <c r="B51" s="199" t="s">
        <v>1550</v>
      </c>
      <c r="C51" s="201" t="s">
        <v>1549</v>
      </c>
      <c r="D51" s="197"/>
      <c r="E51" s="226">
        <v>0</v>
      </c>
      <c r="F51" s="197"/>
      <c r="G51" s="226">
        <v>0</v>
      </c>
    </row>
    <row r="52" spans="1:7" s="150" customFormat="1" x14ac:dyDescent="0.2">
      <c r="A52" s="199" t="s">
        <v>1548</v>
      </c>
      <c r="B52" s="199" t="s">
        <v>1547</v>
      </c>
      <c r="C52" s="201" t="s">
        <v>1546</v>
      </c>
      <c r="D52" s="197">
        <v>1352.3168999999998</v>
      </c>
      <c r="E52" s="226">
        <v>0</v>
      </c>
      <c r="F52" s="197">
        <v>1352.3168999999998</v>
      </c>
      <c r="G52" s="226">
        <v>1452.01613</v>
      </c>
    </row>
    <row r="53" spans="1:7" s="150" customFormat="1" x14ac:dyDescent="0.2">
      <c r="A53" s="199" t="s">
        <v>1545</v>
      </c>
      <c r="B53" s="199" t="s">
        <v>1544</v>
      </c>
      <c r="C53" s="201" t="s">
        <v>1543</v>
      </c>
      <c r="D53" s="197"/>
      <c r="E53" s="226">
        <v>0</v>
      </c>
      <c r="F53" s="197"/>
      <c r="G53" s="226">
        <v>0</v>
      </c>
    </row>
    <row r="54" spans="1:7" s="150" customFormat="1" x14ac:dyDescent="0.2">
      <c r="A54" s="227" t="s">
        <v>1542</v>
      </c>
      <c r="B54" s="227" t="s">
        <v>1541</v>
      </c>
      <c r="C54" s="248" t="s">
        <v>1540</v>
      </c>
      <c r="D54" s="197">
        <v>1450.0007499999999</v>
      </c>
      <c r="E54" s="226">
        <v>0</v>
      </c>
      <c r="F54" s="197">
        <v>1450.0007499999999</v>
      </c>
      <c r="G54" s="226">
        <v>1276.9016899999999</v>
      </c>
    </row>
    <row r="55" spans="1:7" s="261" customFormat="1" x14ac:dyDescent="0.2">
      <c r="A55" s="208" t="s">
        <v>1539</v>
      </c>
      <c r="B55" s="208" t="s">
        <v>1538</v>
      </c>
      <c r="C55" s="247" t="s">
        <v>94</v>
      </c>
      <c r="D55" s="206">
        <v>209312.82281000001</v>
      </c>
      <c r="E55" s="206">
        <v>863.54635999999994</v>
      </c>
      <c r="F55" s="206">
        <v>208449.27644999998</v>
      </c>
      <c r="G55" s="206">
        <v>142030.69806</v>
      </c>
    </row>
    <row r="56" spans="1:7" s="150" customFormat="1" x14ac:dyDescent="0.2">
      <c r="A56" s="225" t="s">
        <v>1537</v>
      </c>
      <c r="B56" s="225" t="s">
        <v>1536</v>
      </c>
      <c r="C56" s="246" t="s">
        <v>1535</v>
      </c>
      <c r="D56" s="197">
        <v>16324.42965</v>
      </c>
      <c r="E56" s="226">
        <v>863.54635999999994</v>
      </c>
      <c r="F56" s="197">
        <v>15460.88329</v>
      </c>
      <c r="G56" s="226">
        <v>16628.87054</v>
      </c>
    </row>
    <row r="57" spans="1:7" s="150" customFormat="1" x14ac:dyDescent="0.2">
      <c r="A57" s="199" t="s">
        <v>1528</v>
      </c>
      <c r="B57" s="199" t="s">
        <v>1527</v>
      </c>
      <c r="C57" s="201" t="s">
        <v>1526</v>
      </c>
      <c r="D57" s="197">
        <v>21350.681960000002</v>
      </c>
      <c r="E57" s="226">
        <v>0</v>
      </c>
      <c r="F57" s="197">
        <v>21350.681960000002</v>
      </c>
      <c r="G57" s="226">
        <v>21971.59822</v>
      </c>
    </row>
    <row r="58" spans="1:7" s="150" customFormat="1" x14ac:dyDescent="0.2">
      <c r="A58" s="199" t="s">
        <v>1525</v>
      </c>
      <c r="B58" s="199" t="s">
        <v>1524</v>
      </c>
      <c r="C58" s="201" t="s">
        <v>1523</v>
      </c>
      <c r="D58" s="197">
        <v>5630.0550400000002</v>
      </c>
      <c r="E58" s="226">
        <v>0</v>
      </c>
      <c r="F58" s="197">
        <v>5630.0550400000002</v>
      </c>
      <c r="G58" s="226">
        <v>6590.6210899999996</v>
      </c>
    </row>
    <row r="59" spans="1:7" s="150" customFormat="1" x14ac:dyDescent="0.2">
      <c r="A59" s="199" t="s">
        <v>1522</v>
      </c>
      <c r="B59" s="199" t="s">
        <v>1521</v>
      </c>
      <c r="C59" s="201" t="s">
        <v>1520</v>
      </c>
      <c r="D59" s="197"/>
      <c r="E59" s="226">
        <v>0</v>
      </c>
      <c r="F59" s="197"/>
      <c r="G59" s="226">
        <v>0</v>
      </c>
    </row>
    <row r="60" spans="1:7" s="150" customFormat="1" x14ac:dyDescent="0.2">
      <c r="A60" s="199" t="s">
        <v>1513</v>
      </c>
      <c r="B60" s="199" t="s">
        <v>1512</v>
      </c>
      <c r="C60" s="201" t="s">
        <v>1511</v>
      </c>
      <c r="D60" s="197">
        <v>1128.1048700000001</v>
      </c>
      <c r="E60" s="226">
        <v>0</v>
      </c>
      <c r="F60" s="197">
        <v>1128.1048700000001</v>
      </c>
      <c r="G60" s="226">
        <v>1212.6552300000001</v>
      </c>
    </row>
    <row r="61" spans="1:7" s="150" customFormat="1" x14ac:dyDescent="0.2">
      <c r="A61" s="199" t="s">
        <v>1510</v>
      </c>
      <c r="B61" s="199" t="s">
        <v>1302</v>
      </c>
      <c r="C61" s="201" t="s">
        <v>1301</v>
      </c>
      <c r="D61" s="226">
        <v>0</v>
      </c>
      <c r="E61" s="226">
        <v>0</v>
      </c>
      <c r="F61" s="226">
        <v>0</v>
      </c>
      <c r="G61" s="226">
        <v>0</v>
      </c>
    </row>
    <row r="62" spans="1:7" s="150" customFormat="1" x14ac:dyDescent="0.2">
      <c r="A62" s="199" t="s">
        <v>1509</v>
      </c>
      <c r="B62" s="199" t="s">
        <v>1299</v>
      </c>
      <c r="C62" s="201" t="s">
        <v>1298</v>
      </c>
      <c r="D62" s="226">
        <v>0</v>
      </c>
      <c r="E62" s="226">
        <v>0</v>
      </c>
      <c r="F62" s="226">
        <v>0</v>
      </c>
      <c r="G62" s="226">
        <v>62.951999999999998</v>
      </c>
    </row>
    <row r="63" spans="1:7" s="150" customFormat="1" x14ac:dyDescent="0.2">
      <c r="A63" s="199" t="s">
        <v>1508</v>
      </c>
      <c r="B63" s="199" t="s">
        <v>1296</v>
      </c>
      <c r="C63" s="201" t="s">
        <v>1295</v>
      </c>
      <c r="D63" s="226">
        <v>0</v>
      </c>
      <c r="E63" s="226">
        <v>0</v>
      </c>
      <c r="F63" s="226">
        <v>0</v>
      </c>
      <c r="G63" s="226">
        <v>0</v>
      </c>
    </row>
    <row r="64" spans="1:7" s="150" customFormat="1" x14ac:dyDescent="0.2">
      <c r="A64" s="199" t="s">
        <v>1507</v>
      </c>
      <c r="B64" s="199" t="s">
        <v>1293</v>
      </c>
      <c r="C64" s="201" t="s">
        <v>1292</v>
      </c>
      <c r="D64" s="226">
        <v>746.78</v>
      </c>
      <c r="E64" s="226">
        <v>0</v>
      </c>
      <c r="F64" s="226">
        <v>746.78</v>
      </c>
      <c r="G64" s="226">
        <v>572.44000000000005</v>
      </c>
    </row>
    <row r="65" spans="1:7" s="150" customFormat="1" x14ac:dyDescent="0.2">
      <c r="A65" s="199" t="s">
        <v>1506</v>
      </c>
      <c r="B65" s="199" t="s">
        <v>1290</v>
      </c>
      <c r="C65" s="201" t="s">
        <v>1289</v>
      </c>
      <c r="D65" s="226">
        <v>0</v>
      </c>
      <c r="E65" s="226">
        <v>0</v>
      </c>
      <c r="F65" s="226">
        <v>0</v>
      </c>
      <c r="G65" s="226">
        <v>0</v>
      </c>
    </row>
    <row r="66" spans="1:7" s="150" customFormat="1" x14ac:dyDescent="0.2">
      <c r="A66" s="199" t="s">
        <v>1505</v>
      </c>
      <c r="B66" s="199" t="s">
        <v>162</v>
      </c>
      <c r="C66" s="201" t="s">
        <v>1287</v>
      </c>
      <c r="D66" s="226">
        <v>682.93717000000004</v>
      </c>
      <c r="E66" s="226">
        <v>0</v>
      </c>
      <c r="F66" s="226">
        <v>682.93717000000004</v>
      </c>
      <c r="G66" s="226">
        <v>1379.5395600000002</v>
      </c>
    </row>
    <row r="67" spans="1:7" s="150" customFormat="1" x14ac:dyDescent="0.2">
      <c r="A67" s="199" t="s">
        <v>1504</v>
      </c>
      <c r="B67" s="199" t="s">
        <v>1503</v>
      </c>
      <c r="C67" s="201" t="s">
        <v>1502</v>
      </c>
      <c r="D67" s="226">
        <v>0</v>
      </c>
      <c r="E67" s="226">
        <v>0</v>
      </c>
      <c r="F67" s="226">
        <v>0</v>
      </c>
      <c r="G67" s="226">
        <v>8.5890000000000004</v>
      </c>
    </row>
    <row r="68" spans="1:7" s="150" customFormat="1" x14ac:dyDescent="0.2">
      <c r="A68" s="199" t="s">
        <v>1501</v>
      </c>
      <c r="B68" s="199" t="s">
        <v>1500</v>
      </c>
      <c r="C68" s="201" t="s">
        <v>1499</v>
      </c>
      <c r="D68" s="226">
        <v>318.15830999999997</v>
      </c>
      <c r="E68" s="226">
        <v>0</v>
      </c>
      <c r="F68" s="226">
        <v>318.15830999999997</v>
      </c>
      <c r="G68" s="226">
        <v>1201.0787499999999</v>
      </c>
    </row>
    <row r="69" spans="1:7" s="150" customFormat="1" x14ac:dyDescent="0.2">
      <c r="A69" s="199" t="s">
        <v>1498</v>
      </c>
      <c r="B69" s="199" t="s">
        <v>1497</v>
      </c>
      <c r="C69" s="201" t="s">
        <v>1496</v>
      </c>
      <c r="D69" s="226">
        <v>25294.80589</v>
      </c>
      <c r="E69" s="226">
        <v>0</v>
      </c>
      <c r="F69" s="226">
        <v>25294.80589</v>
      </c>
      <c r="G69" s="226">
        <v>15094.906060000001</v>
      </c>
    </row>
    <row r="70" spans="1:7" s="150" customFormat="1" x14ac:dyDescent="0.2">
      <c r="A70" s="199" t="s">
        <v>1482</v>
      </c>
      <c r="B70" s="199" t="s">
        <v>1481</v>
      </c>
      <c r="C70" s="201" t="s">
        <v>1480</v>
      </c>
      <c r="D70" s="226">
        <v>339.30799999999999</v>
      </c>
      <c r="E70" s="226">
        <v>0</v>
      </c>
      <c r="F70" s="226">
        <v>339.30799999999999</v>
      </c>
      <c r="G70" s="226">
        <v>0</v>
      </c>
    </row>
    <row r="71" spans="1:7" s="150" customFormat="1" x14ac:dyDescent="0.2">
      <c r="A71" s="199" t="s">
        <v>1478</v>
      </c>
      <c r="B71" s="199" t="s">
        <v>1477</v>
      </c>
      <c r="C71" s="201" t="s">
        <v>1476</v>
      </c>
      <c r="D71" s="226">
        <v>9646.08014</v>
      </c>
      <c r="E71" s="226">
        <v>0</v>
      </c>
      <c r="F71" s="226">
        <v>9646.08014</v>
      </c>
      <c r="G71" s="226">
        <v>10642.583430000001</v>
      </c>
    </row>
    <row r="72" spans="1:7" s="150" customFormat="1" x14ac:dyDescent="0.2">
      <c r="A72" s="199" t="s">
        <v>1475</v>
      </c>
      <c r="B72" s="199" t="s">
        <v>1474</v>
      </c>
      <c r="C72" s="201" t="s">
        <v>1473</v>
      </c>
      <c r="D72" s="226">
        <v>1540.5198600000001</v>
      </c>
      <c r="E72" s="226">
        <v>0</v>
      </c>
      <c r="F72" s="226">
        <v>1540.5198600000001</v>
      </c>
      <c r="G72" s="226">
        <v>1394.4691699999998</v>
      </c>
    </row>
    <row r="73" spans="1:7" s="150" customFormat="1" x14ac:dyDescent="0.2">
      <c r="A73" s="199" t="s">
        <v>1472</v>
      </c>
      <c r="B73" s="199" t="s">
        <v>1471</v>
      </c>
      <c r="C73" s="201" t="s">
        <v>1470</v>
      </c>
      <c r="D73" s="226">
        <v>114821.6715</v>
      </c>
      <c r="E73" s="226">
        <v>0</v>
      </c>
      <c r="F73" s="226">
        <v>114821.6715</v>
      </c>
      <c r="G73" s="226">
        <v>53603.561560000002</v>
      </c>
    </row>
    <row r="74" spans="1:7" s="150" customFormat="1" x14ac:dyDescent="0.2">
      <c r="A74" s="267" t="s">
        <v>1469</v>
      </c>
      <c r="B74" s="267" t="s">
        <v>1468</v>
      </c>
      <c r="C74" s="266" t="s">
        <v>1467</v>
      </c>
      <c r="D74" s="260">
        <v>11489.290419999999</v>
      </c>
      <c r="E74" s="260">
        <v>0</v>
      </c>
      <c r="F74" s="260">
        <v>11489.290419999999</v>
      </c>
      <c r="G74" s="260">
        <v>11666.83345</v>
      </c>
    </row>
    <row r="75" spans="1:7" s="261" customFormat="1" x14ac:dyDescent="0.2">
      <c r="A75" s="237" t="s">
        <v>1466</v>
      </c>
      <c r="B75" s="237" t="s">
        <v>1465</v>
      </c>
      <c r="C75" s="236" t="s">
        <v>94</v>
      </c>
      <c r="D75" s="206">
        <v>899404.35719000001</v>
      </c>
      <c r="E75" s="206">
        <v>0</v>
      </c>
      <c r="F75" s="206">
        <v>899404.35719000001</v>
      </c>
      <c r="G75" s="206">
        <v>759986.99482000002</v>
      </c>
    </row>
    <row r="76" spans="1:7" s="150" customFormat="1" x14ac:dyDescent="0.2">
      <c r="A76" s="227" t="s">
        <v>1464</v>
      </c>
      <c r="B76" s="227" t="s">
        <v>1463</v>
      </c>
      <c r="C76" s="248" t="s">
        <v>1462</v>
      </c>
      <c r="D76" s="197"/>
      <c r="E76" s="197"/>
      <c r="F76" s="197"/>
      <c r="G76" s="197"/>
    </row>
    <row r="77" spans="1:7" s="150" customFormat="1" x14ac:dyDescent="0.2">
      <c r="A77" s="199" t="s">
        <v>1461</v>
      </c>
      <c r="B77" s="199" t="s">
        <v>1460</v>
      </c>
      <c r="C77" s="201" t="s">
        <v>1459</v>
      </c>
      <c r="D77" s="197"/>
      <c r="E77" s="197"/>
      <c r="F77" s="197"/>
      <c r="G77" s="197"/>
    </row>
    <row r="78" spans="1:7" s="150" customFormat="1" x14ac:dyDescent="0.2">
      <c r="A78" s="199" t="s">
        <v>1458</v>
      </c>
      <c r="B78" s="199" t="s">
        <v>1457</v>
      </c>
      <c r="C78" s="201" t="s">
        <v>1456</v>
      </c>
      <c r="D78" s="197"/>
      <c r="E78" s="197"/>
      <c r="F78" s="197"/>
      <c r="G78" s="197"/>
    </row>
    <row r="79" spans="1:7" s="150" customFormat="1" x14ac:dyDescent="0.2">
      <c r="A79" s="199" t="s">
        <v>1455</v>
      </c>
      <c r="B79" s="199" t="s">
        <v>1454</v>
      </c>
      <c r="C79" s="201" t="s">
        <v>1453</v>
      </c>
      <c r="D79" s="197">
        <v>7899.46101</v>
      </c>
      <c r="E79" s="197"/>
      <c r="F79" s="197">
        <v>7899.46101</v>
      </c>
      <c r="G79" s="197">
        <v>10687.277810000001</v>
      </c>
    </row>
    <row r="80" spans="1:7" s="150" customFormat="1" x14ac:dyDescent="0.2">
      <c r="A80" s="199" t="s">
        <v>1452</v>
      </c>
      <c r="B80" s="199" t="s">
        <v>1451</v>
      </c>
      <c r="C80" s="201" t="s">
        <v>1450</v>
      </c>
      <c r="D80" s="197">
        <v>2753.6204500000003</v>
      </c>
      <c r="E80" s="197"/>
      <c r="F80" s="197">
        <v>2753.6204500000003</v>
      </c>
      <c r="G80" s="197">
        <v>2622.56007</v>
      </c>
    </row>
    <row r="81" spans="1:7" s="150" customFormat="1" x14ac:dyDescent="0.2">
      <c r="A81" s="199" t="s">
        <v>1449</v>
      </c>
      <c r="B81" s="199" t="s">
        <v>1448</v>
      </c>
      <c r="C81" s="201" t="s">
        <v>1447</v>
      </c>
      <c r="D81" s="197">
        <v>851318.99153</v>
      </c>
      <c r="E81" s="197"/>
      <c r="F81" s="197">
        <v>851318.99153</v>
      </c>
      <c r="G81" s="197">
        <v>719737.31032000005</v>
      </c>
    </row>
    <row r="82" spans="1:7" s="150" customFormat="1" x14ac:dyDescent="0.2">
      <c r="A82" s="199" t="s">
        <v>1446</v>
      </c>
      <c r="B82" s="199" t="s">
        <v>1445</v>
      </c>
      <c r="C82" s="201" t="s">
        <v>1444</v>
      </c>
      <c r="D82" s="197">
        <v>29480.424609999998</v>
      </c>
      <c r="E82" s="197"/>
      <c r="F82" s="197">
        <v>29480.424609999998</v>
      </c>
      <c r="G82" s="197">
        <v>20483.74956</v>
      </c>
    </row>
    <row r="83" spans="1:7" s="150" customFormat="1" x14ac:dyDescent="0.2">
      <c r="A83" s="199" t="s">
        <v>1437</v>
      </c>
      <c r="B83" s="199" t="s">
        <v>1436</v>
      </c>
      <c r="C83" s="201" t="s">
        <v>1435</v>
      </c>
      <c r="D83" s="197">
        <v>1112.5323000000001</v>
      </c>
      <c r="E83" s="197"/>
      <c r="F83" s="197">
        <v>1112.5323000000001</v>
      </c>
      <c r="G83" s="197">
        <v>875.33569999999997</v>
      </c>
    </row>
    <row r="84" spans="1:7" s="150" customFormat="1" x14ac:dyDescent="0.2">
      <c r="A84" s="199" t="s">
        <v>1434</v>
      </c>
      <c r="B84" s="199" t="s">
        <v>1433</v>
      </c>
      <c r="C84" s="201" t="s">
        <v>1432</v>
      </c>
      <c r="D84" s="197"/>
      <c r="E84" s="197"/>
      <c r="F84" s="197"/>
      <c r="G84" s="197">
        <v>30.059000000000001</v>
      </c>
    </row>
    <row r="85" spans="1:7" s="150" customFormat="1" x14ac:dyDescent="0.2">
      <c r="A85" s="195" t="s">
        <v>1431</v>
      </c>
      <c r="B85" s="195" t="s">
        <v>1430</v>
      </c>
      <c r="C85" s="194" t="s">
        <v>1429</v>
      </c>
      <c r="D85" s="193">
        <v>6839.3272900000002</v>
      </c>
      <c r="E85" s="193"/>
      <c r="F85" s="193">
        <v>6839.3272900000002</v>
      </c>
      <c r="G85" s="193">
        <v>5550.7023600000002</v>
      </c>
    </row>
    <row r="86" spans="1:7" s="150" customFormat="1" x14ac:dyDescent="0.2">
      <c r="A86" s="265"/>
      <c r="B86" s="265"/>
      <c r="C86" s="265"/>
      <c r="D86" s="263"/>
      <c r="E86" s="264"/>
      <c r="F86" s="263"/>
      <c r="G86" s="263"/>
    </row>
    <row r="87" spans="1:7" s="150" customFormat="1" x14ac:dyDescent="0.2">
      <c r="A87" s="265"/>
      <c r="B87" s="265"/>
      <c r="C87" s="265"/>
      <c r="D87" s="263"/>
      <c r="E87" s="264"/>
      <c r="F87" s="263"/>
      <c r="G87" s="263"/>
    </row>
    <row r="88" spans="1:7" s="150" customFormat="1" x14ac:dyDescent="0.2">
      <c r="A88" s="242"/>
      <c r="B88" s="241"/>
      <c r="C88" s="240"/>
      <c r="D88" s="214">
        <v>1</v>
      </c>
      <c r="E88" s="214">
        <v>2</v>
      </c>
      <c r="F88" s="205"/>
      <c r="G88" s="204"/>
    </row>
    <row r="89" spans="1:7" ht="12.75" customHeight="1" x14ac:dyDescent="0.2">
      <c r="A89" s="1271" t="s">
        <v>1428</v>
      </c>
      <c r="B89" s="1272"/>
      <c r="C89" s="1277" t="s">
        <v>1427</v>
      </c>
      <c r="D89" s="1291" t="s">
        <v>1426</v>
      </c>
      <c r="E89" s="1291"/>
      <c r="F89" s="205"/>
      <c r="G89" s="204"/>
    </row>
    <row r="90" spans="1:7" s="209" customFormat="1" ht="12.75" customHeight="1" x14ac:dyDescent="0.2">
      <c r="A90" s="1275"/>
      <c r="B90" s="1276"/>
      <c r="C90" s="1282"/>
      <c r="D90" s="833" t="s">
        <v>1425</v>
      </c>
      <c r="E90" s="213" t="s">
        <v>1424</v>
      </c>
      <c r="F90" s="205"/>
      <c r="G90" s="204"/>
    </row>
    <row r="91" spans="1:7" s="209" customFormat="1" x14ac:dyDescent="0.2">
      <c r="A91" s="237"/>
      <c r="B91" s="237" t="s">
        <v>1423</v>
      </c>
      <c r="C91" s="236" t="s">
        <v>94</v>
      </c>
      <c r="D91" s="206">
        <v>7178439.3238399997</v>
      </c>
      <c r="E91" s="206">
        <v>6983129.3077600002</v>
      </c>
      <c r="F91" s="211"/>
      <c r="G91" s="210"/>
    </row>
    <row r="92" spans="1:7" s="261" customFormat="1" x14ac:dyDescent="0.2">
      <c r="A92" s="237" t="s">
        <v>1422</v>
      </c>
      <c r="B92" s="237" t="s">
        <v>1421</v>
      </c>
      <c r="C92" s="236" t="s">
        <v>94</v>
      </c>
      <c r="D92" s="206">
        <v>6474136.4341099998</v>
      </c>
      <c r="E92" s="206">
        <v>6436811.3103900002</v>
      </c>
      <c r="F92" s="211"/>
      <c r="G92" s="210"/>
    </row>
    <row r="93" spans="1:7" s="261" customFormat="1" ht="12.75" customHeight="1" x14ac:dyDescent="0.2">
      <c r="A93" s="237" t="s">
        <v>1420</v>
      </c>
      <c r="B93" s="237" t="s">
        <v>1419</v>
      </c>
      <c r="C93" s="236" t="s">
        <v>94</v>
      </c>
      <c r="D93" s="206">
        <v>6093331.7749499995</v>
      </c>
      <c r="E93" s="206">
        <v>6081506.6820299998</v>
      </c>
      <c r="F93" s="211"/>
      <c r="G93" s="210"/>
    </row>
    <row r="94" spans="1:7" s="261" customFormat="1" x14ac:dyDescent="0.2">
      <c r="A94" s="199" t="s">
        <v>1418</v>
      </c>
      <c r="B94" s="199" t="s">
        <v>1417</v>
      </c>
      <c r="C94" s="201" t="s">
        <v>1416</v>
      </c>
      <c r="D94" s="197">
        <v>5692882.33115</v>
      </c>
      <c r="E94" s="197">
        <v>5659444.0332500003</v>
      </c>
      <c r="F94" s="205"/>
      <c r="G94" s="204"/>
    </row>
    <row r="95" spans="1:7" s="150" customFormat="1" x14ac:dyDescent="0.2">
      <c r="A95" s="199" t="s">
        <v>1415</v>
      </c>
      <c r="B95" s="199" t="s">
        <v>1414</v>
      </c>
      <c r="C95" s="201" t="s">
        <v>1413</v>
      </c>
      <c r="D95" s="226">
        <v>1039652.0865399999</v>
      </c>
      <c r="E95" s="226">
        <v>1061169.2215499999</v>
      </c>
      <c r="F95" s="205"/>
      <c r="G95" s="202"/>
    </row>
    <row r="96" spans="1:7" s="150" customFormat="1" x14ac:dyDescent="0.2">
      <c r="A96" s="199" t="s">
        <v>1412</v>
      </c>
      <c r="B96" s="199" t="s">
        <v>1411</v>
      </c>
      <c r="C96" s="201" t="s">
        <v>1410</v>
      </c>
      <c r="D96" s="226">
        <v>0</v>
      </c>
      <c r="E96" s="226">
        <v>-1.3787700000000001</v>
      </c>
      <c r="F96" s="203"/>
      <c r="G96" s="202"/>
    </row>
    <row r="97" spans="1:7" s="150" customFormat="1" x14ac:dyDescent="0.2">
      <c r="A97" s="199" t="s">
        <v>1409</v>
      </c>
      <c r="B97" s="199" t="s">
        <v>1408</v>
      </c>
      <c r="C97" s="201" t="s">
        <v>1407</v>
      </c>
      <c r="D97" s="226">
        <v>-633696.85150999995</v>
      </c>
      <c r="E97" s="226">
        <v>-633727.32394000003</v>
      </c>
      <c r="F97" s="203"/>
      <c r="G97" s="202"/>
    </row>
    <row r="98" spans="1:7" s="150" customFormat="1" x14ac:dyDescent="0.2">
      <c r="A98" s="199" t="s">
        <v>1406</v>
      </c>
      <c r="B98" s="199" t="s">
        <v>1405</v>
      </c>
      <c r="C98" s="201" t="s">
        <v>1404</v>
      </c>
      <c r="D98" s="226">
        <v>0</v>
      </c>
      <c r="E98" s="226">
        <v>0</v>
      </c>
      <c r="F98" s="203"/>
      <c r="G98" s="202"/>
    </row>
    <row r="99" spans="1:7" s="150" customFormat="1" x14ac:dyDescent="0.2">
      <c r="A99" s="199" t="s">
        <v>1403</v>
      </c>
      <c r="B99" s="199" t="s">
        <v>1402</v>
      </c>
      <c r="C99" s="201" t="s">
        <v>1401</v>
      </c>
      <c r="D99" s="226">
        <v>-5505.7912300000007</v>
      </c>
      <c r="E99" s="226">
        <v>-5377.8700599999993</v>
      </c>
      <c r="F99" s="203"/>
      <c r="G99" s="202"/>
    </row>
    <row r="100" spans="1:7" s="150" customFormat="1" x14ac:dyDescent="0.2">
      <c r="A100" s="237" t="s">
        <v>1400</v>
      </c>
      <c r="B100" s="237" t="s">
        <v>1399</v>
      </c>
      <c r="C100" s="236" t="s">
        <v>94</v>
      </c>
      <c r="D100" s="206">
        <v>330561.24323000002</v>
      </c>
      <c r="E100" s="206">
        <v>310832.48712000001</v>
      </c>
      <c r="F100" s="211"/>
      <c r="G100" s="210"/>
    </row>
    <row r="101" spans="1:7" s="261" customFormat="1" x14ac:dyDescent="0.2">
      <c r="A101" s="199" t="s">
        <v>1398</v>
      </c>
      <c r="B101" s="199" t="s">
        <v>1397</v>
      </c>
      <c r="C101" s="201" t="s">
        <v>1396</v>
      </c>
      <c r="D101" s="197">
        <v>27674.454610000001</v>
      </c>
      <c r="E101" s="197">
        <v>27946.95679</v>
      </c>
      <c r="F101" s="205"/>
      <c r="G101" s="204"/>
    </row>
    <row r="102" spans="1:7" s="150" customFormat="1" x14ac:dyDescent="0.2">
      <c r="A102" s="199" t="s">
        <v>1395</v>
      </c>
      <c r="B102" s="199" t="s">
        <v>1394</v>
      </c>
      <c r="C102" s="201" t="s">
        <v>1393</v>
      </c>
      <c r="D102" s="226">
        <v>34187.576289999997</v>
      </c>
      <c r="E102" s="226">
        <v>23845.980239999997</v>
      </c>
      <c r="F102" s="205"/>
      <c r="G102" s="204"/>
    </row>
    <row r="103" spans="1:7" s="150" customFormat="1" ht="12.75" customHeight="1" x14ac:dyDescent="0.2">
      <c r="A103" s="199" t="s">
        <v>1392</v>
      </c>
      <c r="B103" s="199" t="s">
        <v>1391</v>
      </c>
      <c r="C103" s="201" t="s">
        <v>1390</v>
      </c>
      <c r="D103" s="226">
        <v>77877.340469999996</v>
      </c>
      <c r="E103" s="226">
        <v>74251.983319999999</v>
      </c>
      <c r="F103" s="205"/>
      <c r="G103" s="204"/>
    </row>
    <row r="104" spans="1:7" s="150" customFormat="1" ht="13.5" customHeight="1" x14ac:dyDescent="0.2">
      <c r="A104" s="199" t="s">
        <v>1389</v>
      </c>
      <c r="B104" s="199" t="s">
        <v>1388</v>
      </c>
      <c r="C104" s="201" t="s">
        <v>1387</v>
      </c>
      <c r="D104" s="226">
        <v>17663.303459999999</v>
      </c>
      <c r="E104" s="226">
        <v>19051.75621</v>
      </c>
      <c r="F104" s="203"/>
      <c r="G104" s="202"/>
    </row>
    <row r="105" spans="1:7" s="150" customFormat="1" x14ac:dyDescent="0.2">
      <c r="A105" s="199" t="s">
        <v>1386</v>
      </c>
      <c r="B105" s="199" t="s">
        <v>1385</v>
      </c>
      <c r="C105" s="201" t="s">
        <v>1384</v>
      </c>
      <c r="D105" s="226">
        <v>173158.56840000002</v>
      </c>
      <c r="E105" s="226">
        <v>165735.81056000001</v>
      </c>
      <c r="F105" s="205"/>
      <c r="G105" s="204"/>
    </row>
    <row r="106" spans="1:7" s="150" customFormat="1" x14ac:dyDescent="0.2">
      <c r="A106" s="237" t="s">
        <v>1380</v>
      </c>
      <c r="B106" s="237" t="s">
        <v>1379</v>
      </c>
      <c r="C106" s="236" t="s">
        <v>94</v>
      </c>
      <c r="D106" s="206">
        <v>50243.415930000003</v>
      </c>
      <c r="E106" s="206">
        <v>44472.141240000004</v>
      </c>
      <c r="F106" s="211"/>
      <c r="G106" s="210"/>
    </row>
    <row r="107" spans="1:7" s="150" customFormat="1" x14ac:dyDescent="0.2">
      <c r="A107" s="199" t="s">
        <v>1378</v>
      </c>
      <c r="B107" s="199" t="s">
        <v>1377</v>
      </c>
      <c r="C107" s="201" t="s">
        <v>94</v>
      </c>
      <c r="D107" s="197">
        <v>20928.43981</v>
      </c>
      <c r="E107" s="197">
        <v>15161.930880000002</v>
      </c>
      <c r="F107" s="205"/>
      <c r="G107" s="202"/>
    </row>
    <row r="108" spans="1:7" s="261" customFormat="1" x14ac:dyDescent="0.2">
      <c r="A108" s="199" t="s">
        <v>1376</v>
      </c>
      <c r="B108" s="199" t="s">
        <v>1375</v>
      </c>
      <c r="C108" s="201" t="s">
        <v>1374</v>
      </c>
      <c r="D108" s="226">
        <v>0</v>
      </c>
      <c r="E108" s="226">
        <v>0</v>
      </c>
      <c r="F108" s="203"/>
      <c r="G108" s="204"/>
    </row>
    <row r="109" spans="1:7" s="150" customFormat="1" x14ac:dyDescent="0.2">
      <c r="A109" s="199" t="s">
        <v>1373</v>
      </c>
      <c r="B109" s="199" t="s">
        <v>1372</v>
      </c>
      <c r="C109" s="201" t="s">
        <v>1371</v>
      </c>
      <c r="D109" s="226">
        <v>29314.976119999999</v>
      </c>
      <c r="E109" s="226">
        <v>29310.210360000001</v>
      </c>
      <c r="F109" s="203"/>
      <c r="G109" s="202"/>
    </row>
    <row r="110" spans="1:7" s="150" customFormat="1" x14ac:dyDescent="0.2">
      <c r="A110" s="237" t="s">
        <v>1370</v>
      </c>
      <c r="B110" s="237" t="s">
        <v>1369</v>
      </c>
      <c r="C110" s="236" t="s">
        <v>94</v>
      </c>
      <c r="D110" s="206">
        <v>704302.88973000005</v>
      </c>
      <c r="E110" s="206">
        <v>546317.99737</v>
      </c>
      <c r="F110" s="211"/>
      <c r="G110" s="210"/>
    </row>
    <row r="111" spans="1:7" s="150" customFormat="1" x14ac:dyDescent="0.2">
      <c r="A111" s="237" t="s">
        <v>1368</v>
      </c>
      <c r="B111" s="237" t="s">
        <v>1366</v>
      </c>
      <c r="C111" s="236" t="s">
        <v>94</v>
      </c>
      <c r="D111" s="206">
        <v>0</v>
      </c>
      <c r="E111" s="206">
        <v>0</v>
      </c>
      <c r="F111" s="211"/>
      <c r="G111" s="210"/>
    </row>
    <row r="112" spans="1:7" s="261" customFormat="1" x14ac:dyDescent="0.2">
      <c r="A112" s="199" t="s">
        <v>1367</v>
      </c>
      <c r="B112" s="199" t="s">
        <v>1366</v>
      </c>
      <c r="C112" s="201" t="s">
        <v>1365</v>
      </c>
      <c r="D112" s="197"/>
      <c r="E112" s="197"/>
      <c r="F112" s="203"/>
      <c r="G112" s="202"/>
    </row>
    <row r="113" spans="1:7" s="261" customFormat="1" x14ac:dyDescent="0.2">
      <c r="A113" s="237" t="s">
        <v>1364</v>
      </c>
      <c r="B113" s="237" t="s">
        <v>1363</v>
      </c>
      <c r="C113" s="236" t="s">
        <v>94</v>
      </c>
      <c r="D113" s="206">
        <v>117135.93661</v>
      </c>
      <c r="E113" s="206">
        <v>58534.807030000004</v>
      </c>
      <c r="F113" s="211"/>
      <c r="G113" s="210"/>
    </row>
    <row r="114" spans="1:7" s="150" customFormat="1" x14ac:dyDescent="0.2">
      <c r="A114" s="199" t="s">
        <v>1362</v>
      </c>
      <c r="B114" s="199" t="s">
        <v>1361</v>
      </c>
      <c r="C114" s="201" t="s">
        <v>1360</v>
      </c>
      <c r="D114" s="197">
        <v>2617.422</v>
      </c>
      <c r="E114" s="197">
        <v>439.59300000000002</v>
      </c>
      <c r="F114" s="203"/>
      <c r="G114" s="202"/>
    </row>
    <row r="115" spans="1:7" s="261" customFormat="1" x14ac:dyDescent="0.2">
      <c r="A115" s="199" t="s">
        <v>1359</v>
      </c>
      <c r="B115" s="199" t="s">
        <v>1358</v>
      </c>
      <c r="C115" s="201" t="s">
        <v>1357</v>
      </c>
      <c r="D115" s="226">
        <v>500</v>
      </c>
      <c r="E115" s="226">
        <v>500</v>
      </c>
      <c r="F115" s="203"/>
      <c r="G115" s="202"/>
    </row>
    <row r="116" spans="1:7" s="150" customFormat="1" x14ac:dyDescent="0.2">
      <c r="A116" s="199" t="s">
        <v>1353</v>
      </c>
      <c r="B116" s="199" t="s">
        <v>1352</v>
      </c>
      <c r="C116" s="201" t="s">
        <v>1351</v>
      </c>
      <c r="D116" s="226">
        <v>165.2</v>
      </c>
      <c r="E116" s="226">
        <v>143.98021</v>
      </c>
      <c r="F116" s="203"/>
      <c r="G116" s="202"/>
    </row>
    <row r="117" spans="1:7" s="150" customFormat="1" x14ac:dyDescent="0.2">
      <c r="A117" s="199" t="s">
        <v>1344</v>
      </c>
      <c r="B117" s="199" t="s">
        <v>1343</v>
      </c>
      <c r="C117" s="201" t="s">
        <v>1342</v>
      </c>
      <c r="D117" s="226">
        <v>145.9</v>
      </c>
      <c r="E117" s="226">
        <v>4.0999999999999996</v>
      </c>
      <c r="F117" s="203"/>
      <c r="G117" s="202"/>
    </row>
    <row r="118" spans="1:7" s="150" customFormat="1" x14ac:dyDescent="0.2">
      <c r="A118" s="199" t="s">
        <v>1341</v>
      </c>
      <c r="B118" s="199" t="s">
        <v>1340</v>
      </c>
      <c r="C118" s="201" t="s">
        <v>1339</v>
      </c>
      <c r="D118" s="226">
        <v>113707.41460999999</v>
      </c>
      <c r="E118" s="226">
        <v>57447.133820000003</v>
      </c>
      <c r="F118" s="203"/>
      <c r="G118" s="202"/>
    </row>
    <row r="119" spans="1:7" s="150" customFormat="1" x14ac:dyDescent="0.2">
      <c r="A119" s="237" t="s">
        <v>1338</v>
      </c>
      <c r="B119" s="237" t="s">
        <v>1337</v>
      </c>
      <c r="C119" s="236" t="s">
        <v>94</v>
      </c>
      <c r="D119" s="206">
        <v>587166.95311999996</v>
      </c>
      <c r="E119" s="206">
        <v>487783.19033999997</v>
      </c>
      <c r="F119" s="211"/>
      <c r="G119" s="210"/>
    </row>
    <row r="120" spans="1:7" s="150" customFormat="1" x14ac:dyDescent="0.2">
      <c r="A120" s="199" t="s">
        <v>1336</v>
      </c>
      <c r="B120" s="199" t="s">
        <v>1335</v>
      </c>
      <c r="C120" s="201" t="s">
        <v>1334</v>
      </c>
      <c r="D120" s="197">
        <v>1229.5440000000001</v>
      </c>
      <c r="E120" s="197"/>
      <c r="F120" s="203"/>
      <c r="G120" s="202"/>
    </row>
    <row r="121" spans="1:7" s="150" customFormat="1" x14ac:dyDescent="0.2">
      <c r="A121" s="199" t="s">
        <v>1327</v>
      </c>
      <c r="B121" s="199" t="s">
        <v>1326</v>
      </c>
      <c r="C121" s="201" t="s">
        <v>1325</v>
      </c>
      <c r="D121" s="226">
        <v>0</v>
      </c>
      <c r="E121" s="226">
        <v>0</v>
      </c>
      <c r="F121" s="203"/>
      <c r="G121" s="202"/>
    </row>
    <row r="122" spans="1:7" s="261" customFormat="1" x14ac:dyDescent="0.2">
      <c r="A122" s="199" t="s">
        <v>1324</v>
      </c>
      <c r="B122" s="199" t="s">
        <v>1323</v>
      </c>
      <c r="C122" s="201" t="s">
        <v>1322</v>
      </c>
      <c r="D122" s="226">
        <v>51327.665249999998</v>
      </c>
      <c r="E122" s="226">
        <v>47586.558299999997</v>
      </c>
      <c r="F122" s="205"/>
      <c r="G122" s="204"/>
    </row>
    <row r="123" spans="1:7" s="150" customFormat="1" x14ac:dyDescent="0.2">
      <c r="A123" s="199" t="s">
        <v>1318</v>
      </c>
      <c r="B123" s="199" t="s">
        <v>1317</v>
      </c>
      <c r="C123" s="201" t="s">
        <v>1316</v>
      </c>
      <c r="D123" s="226">
        <v>26210.90696</v>
      </c>
      <c r="E123" s="226">
        <v>22671.493770000001</v>
      </c>
      <c r="F123" s="205"/>
      <c r="G123" s="204"/>
    </row>
    <row r="124" spans="1:7" s="150" customFormat="1" ht="12.75" customHeight="1" x14ac:dyDescent="0.2">
      <c r="A124" s="199" t="s">
        <v>1312</v>
      </c>
      <c r="B124" s="199" t="s">
        <v>1311</v>
      </c>
      <c r="C124" s="201" t="s">
        <v>1310</v>
      </c>
      <c r="D124" s="226">
        <v>0</v>
      </c>
      <c r="E124" s="226">
        <v>0</v>
      </c>
      <c r="F124" s="203"/>
      <c r="G124" s="202"/>
    </row>
    <row r="125" spans="1:7" s="150" customFormat="1" ht="12.75" customHeight="1" x14ac:dyDescent="0.2">
      <c r="A125" s="199" t="s">
        <v>1309</v>
      </c>
      <c r="B125" s="199" t="s">
        <v>1308</v>
      </c>
      <c r="C125" s="201" t="s">
        <v>1307</v>
      </c>
      <c r="D125" s="226">
        <v>186355.59700000001</v>
      </c>
      <c r="E125" s="226">
        <v>159005.27299999999</v>
      </c>
      <c r="F125" s="205"/>
      <c r="G125" s="204"/>
    </row>
    <row r="126" spans="1:7" s="150" customFormat="1" ht="12.75" customHeight="1" x14ac:dyDescent="0.2">
      <c r="A126" s="199" t="s">
        <v>1306</v>
      </c>
      <c r="B126" s="199" t="s">
        <v>1305</v>
      </c>
      <c r="C126" s="201" t="s">
        <v>1304</v>
      </c>
      <c r="D126" s="226">
        <v>24583.097000000002</v>
      </c>
      <c r="E126" s="226">
        <v>24019.813999999998</v>
      </c>
      <c r="F126" s="205"/>
      <c r="G126" s="204"/>
    </row>
    <row r="127" spans="1:7" s="150" customFormat="1" ht="12.75" customHeight="1" x14ac:dyDescent="0.2">
      <c r="A127" s="199" t="s">
        <v>1303</v>
      </c>
      <c r="B127" s="199" t="s">
        <v>1302</v>
      </c>
      <c r="C127" s="201" t="s">
        <v>1301</v>
      </c>
      <c r="D127" s="226">
        <v>87944.155849999996</v>
      </c>
      <c r="E127" s="226">
        <v>75578.806799999991</v>
      </c>
      <c r="F127" s="205"/>
      <c r="G127" s="204"/>
    </row>
    <row r="128" spans="1:7" s="150" customFormat="1" ht="12.75" customHeight="1" x14ac:dyDescent="0.2">
      <c r="A128" s="199" t="s">
        <v>1300</v>
      </c>
      <c r="B128" s="199" t="s">
        <v>1299</v>
      </c>
      <c r="C128" s="201" t="s">
        <v>1298</v>
      </c>
      <c r="D128" s="226">
        <v>37729.601000000002</v>
      </c>
      <c r="E128" s="226">
        <v>32378.165000000001</v>
      </c>
      <c r="F128" s="205"/>
      <c r="G128" s="204"/>
    </row>
    <row r="129" spans="1:7" s="150" customFormat="1" ht="12.75" customHeight="1" x14ac:dyDescent="0.2">
      <c r="A129" s="199" t="s">
        <v>1297</v>
      </c>
      <c r="B129" s="199" t="s">
        <v>1296</v>
      </c>
      <c r="C129" s="201" t="s">
        <v>1295</v>
      </c>
      <c r="D129" s="226">
        <v>0</v>
      </c>
      <c r="E129" s="226">
        <v>0</v>
      </c>
      <c r="F129" s="205"/>
      <c r="G129" s="204"/>
    </row>
    <row r="130" spans="1:7" s="150" customFormat="1" ht="12.75" customHeight="1" x14ac:dyDescent="0.2">
      <c r="A130" s="199" t="s">
        <v>1294</v>
      </c>
      <c r="B130" s="199" t="s">
        <v>1293</v>
      </c>
      <c r="C130" s="201" t="s">
        <v>1292</v>
      </c>
      <c r="D130" s="226">
        <v>177.815</v>
      </c>
      <c r="E130" s="226">
        <v>364.77</v>
      </c>
      <c r="F130" s="203"/>
      <c r="G130" s="202"/>
    </row>
    <row r="131" spans="1:7" s="150" customFormat="1" ht="12.75" customHeight="1" x14ac:dyDescent="0.2">
      <c r="A131" s="199" t="s">
        <v>1291</v>
      </c>
      <c r="B131" s="199" t="s">
        <v>1290</v>
      </c>
      <c r="C131" s="201" t="s">
        <v>1289</v>
      </c>
      <c r="D131" s="226">
        <v>36023.201000000001</v>
      </c>
      <c r="E131" s="226">
        <v>28309.659</v>
      </c>
      <c r="F131" s="205"/>
      <c r="G131" s="204"/>
    </row>
    <row r="132" spans="1:7" s="150" customFormat="1" ht="12.75" customHeight="1" x14ac:dyDescent="0.2">
      <c r="A132" s="199" t="s">
        <v>1288</v>
      </c>
      <c r="B132" s="199" t="s">
        <v>162</v>
      </c>
      <c r="C132" s="201" t="s">
        <v>1287</v>
      </c>
      <c r="D132" s="226">
        <v>3913.5994100000003</v>
      </c>
      <c r="E132" s="226">
        <v>5729.9664599999996</v>
      </c>
      <c r="F132" s="203"/>
      <c r="G132" s="202"/>
    </row>
    <row r="133" spans="1:7" s="150" customFormat="1" ht="12.75" customHeight="1" x14ac:dyDescent="0.2">
      <c r="A133" s="199" t="s">
        <v>1286</v>
      </c>
      <c r="B133" s="199" t="s">
        <v>1285</v>
      </c>
      <c r="C133" s="201" t="s">
        <v>1284</v>
      </c>
      <c r="D133" s="226">
        <v>6.5170000000000003</v>
      </c>
      <c r="E133" s="226">
        <v>0</v>
      </c>
      <c r="F133" s="205"/>
      <c r="G133" s="204"/>
    </row>
    <row r="134" spans="1:7" s="150" customFormat="1" ht="12.75" customHeight="1" x14ac:dyDescent="0.2">
      <c r="A134" s="199" t="s">
        <v>1283</v>
      </c>
      <c r="B134" s="199" t="s">
        <v>1282</v>
      </c>
      <c r="C134" s="201" t="s">
        <v>1281</v>
      </c>
      <c r="D134" s="226">
        <v>188.33620000000002</v>
      </c>
      <c r="E134" s="226">
        <v>29.754000000000001</v>
      </c>
      <c r="F134" s="203"/>
      <c r="G134" s="202"/>
    </row>
    <row r="135" spans="1:7" s="150" customFormat="1" ht="12.75" customHeight="1" x14ac:dyDescent="0.2">
      <c r="A135" s="199" t="s">
        <v>1280</v>
      </c>
      <c r="B135" s="199" t="s">
        <v>1279</v>
      </c>
      <c r="C135" s="201" t="s">
        <v>1278</v>
      </c>
      <c r="D135" s="226">
        <v>539.13606000000004</v>
      </c>
      <c r="E135" s="226">
        <v>315.23957999999999</v>
      </c>
      <c r="F135" s="205"/>
      <c r="G135" s="204"/>
    </row>
    <row r="136" spans="1:7" s="150" customFormat="1" ht="12.75" customHeight="1" x14ac:dyDescent="0.2">
      <c r="A136" s="199" t="s">
        <v>1262</v>
      </c>
      <c r="B136" s="199" t="s">
        <v>1261</v>
      </c>
      <c r="C136" s="201" t="s">
        <v>1260</v>
      </c>
      <c r="D136" s="226">
        <v>63448.144390000001</v>
      </c>
      <c r="E136" s="226">
        <v>29625.517039999999</v>
      </c>
      <c r="F136" s="203"/>
      <c r="G136" s="202"/>
    </row>
    <row r="137" spans="1:7" s="150" customFormat="1" ht="12.75" customHeight="1" x14ac:dyDescent="0.2">
      <c r="A137" s="200" t="s">
        <v>1256</v>
      </c>
      <c r="B137" s="199" t="s">
        <v>1255</v>
      </c>
      <c r="C137" s="201" t="s">
        <v>1254</v>
      </c>
      <c r="D137" s="226">
        <v>11711.1764</v>
      </c>
      <c r="E137" s="226">
        <v>9844.3466099999987</v>
      </c>
      <c r="F137" s="205"/>
      <c r="G137" s="204"/>
    </row>
    <row r="138" spans="1:7" s="150" customFormat="1" ht="12.75" customHeight="1" x14ac:dyDescent="0.2">
      <c r="A138" s="199" t="s">
        <v>1253</v>
      </c>
      <c r="B138" s="199" t="s">
        <v>1252</v>
      </c>
      <c r="C138" s="201" t="s">
        <v>1251</v>
      </c>
      <c r="D138" s="226">
        <v>24420.277579999998</v>
      </c>
      <c r="E138" s="226">
        <v>20905.256309999997</v>
      </c>
      <c r="F138" s="203"/>
      <c r="G138" s="202"/>
    </row>
    <row r="139" spans="1:7" s="150" customFormat="1" ht="12.75" customHeight="1" x14ac:dyDescent="0.2">
      <c r="A139" s="199" t="s">
        <v>1250</v>
      </c>
      <c r="B139" s="199" t="s">
        <v>1249</v>
      </c>
      <c r="C139" s="201" t="s">
        <v>1248</v>
      </c>
      <c r="D139" s="226">
        <v>15814.62868</v>
      </c>
      <c r="E139" s="226">
        <v>15941.903990000001</v>
      </c>
      <c r="F139" s="205"/>
      <c r="G139" s="204"/>
    </row>
    <row r="140" spans="1:7" s="150" customFormat="1" ht="12.75" customHeight="1" x14ac:dyDescent="0.2">
      <c r="A140" s="195" t="s">
        <v>1247</v>
      </c>
      <c r="B140" s="195" t="s">
        <v>1246</v>
      </c>
      <c r="C140" s="194" t="s">
        <v>1245</v>
      </c>
      <c r="D140" s="193">
        <v>15543.554340000001</v>
      </c>
      <c r="E140" s="193">
        <v>15476.66648</v>
      </c>
      <c r="F140" s="203"/>
      <c r="G140" s="202"/>
    </row>
    <row r="141" spans="1:7" s="150" customFormat="1" ht="12.75" customHeight="1" x14ac:dyDescent="0.2">
      <c r="C141" s="148"/>
      <c r="D141" s="192"/>
      <c r="E141" s="192"/>
      <c r="F141" s="192"/>
      <c r="G141" s="192"/>
    </row>
    <row r="142" spans="1:7" s="150" customFormat="1" ht="12.75" customHeight="1" x14ac:dyDescent="0.2">
      <c r="C142" s="148"/>
      <c r="D142" s="192"/>
      <c r="E142" s="192"/>
      <c r="F142" s="192"/>
      <c r="G142" s="192"/>
    </row>
    <row r="143" spans="1:7" s="150" customFormat="1" ht="12.75" customHeight="1" x14ac:dyDescent="0.2">
      <c r="C143" s="148"/>
      <c r="D143" s="192"/>
      <c r="E143" s="192"/>
      <c r="F143" s="192"/>
      <c r="G143" s="192"/>
    </row>
    <row r="144" spans="1:7" s="150" customFormat="1" ht="12.75" customHeight="1" x14ac:dyDescent="0.2">
      <c r="C144" s="148"/>
      <c r="D144" s="192"/>
      <c r="E144" s="192"/>
      <c r="F144" s="192"/>
      <c r="G144" s="192"/>
    </row>
    <row r="145" spans="1:7" s="150" customFormat="1" ht="12.75" customHeight="1" x14ac:dyDescent="0.2">
      <c r="C145" s="148"/>
      <c r="D145" s="192"/>
      <c r="E145" s="192"/>
      <c r="F145" s="192"/>
      <c r="G145" s="192"/>
    </row>
    <row r="146" spans="1:7" s="150" customFormat="1" ht="12.75" customHeight="1" x14ac:dyDescent="0.2">
      <c r="C146" s="148"/>
      <c r="D146" s="192"/>
      <c r="E146" s="192"/>
      <c r="F146" s="192"/>
      <c r="G146" s="192"/>
    </row>
    <row r="147" spans="1:7" s="150" customFormat="1" x14ac:dyDescent="0.2">
      <c r="C147" s="148"/>
      <c r="D147" s="192"/>
      <c r="E147" s="192"/>
      <c r="F147" s="192"/>
      <c r="G147" s="192"/>
    </row>
    <row r="148" spans="1:7" x14ac:dyDescent="0.2">
      <c r="A148" s="150"/>
      <c r="B148" s="150"/>
      <c r="C148" s="148"/>
      <c r="D148" s="192"/>
      <c r="E148" s="192"/>
      <c r="F148" s="192"/>
      <c r="G148" s="192"/>
    </row>
    <row r="149" spans="1:7" x14ac:dyDescent="0.2">
      <c r="A149" s="150"/>
      <c r="B149" s="150"/>
      <c r="C149" s="148"/>
      <c r="D149" s="192"/>
      <c r="E149" s="192"/>
      <c r="F149" s="192"/>
      <c r="G149" s="192"/>
    </row>
    <row r="150" spans="1:7" x14ac:dyDescent="0.2">
      <c r="A150" s="150"/>
      <c r="B150" s="150"/>
      <c r="C150" s="148"/>
      <c r="D150" s="192"/>
      <c r="E150" s="192"/>
      <c r="F150" s="192"/>
      <c r="G150" s="192"/>
    </row>
    <row r="151" spans="1:7" x14ac:dyDescent="0.2">
      <c r="A151" s="150"/>
      <c r="B151" s="150"/>
      <c r="C151" s="148"/>
      <c r="D151" s="192"/>
      <c r="E151" s="192"/>
      <c r="F151" s="192"/>
      <c r="G151" s="192"/>
    </row>
    <row r="152" spans="1:7" x14ac:dyDescent="0.2">
      <c r="A152" s="150"/>
      <c r="B152" s="150"/>
      <c r="C152" s="148"/>
      <c r="D152" s="192"/>
      <c r="E152" s="192"/>
      <c r="F152" s="192"/>
      <c r="G152" s="192"/>
    </row>
    <row r="153" spans="1:7" x14ac:dyDescent="0.2">
      <c r="A153" s="191"/>
      <c r="D153" s="192"/>
      <c r="E153" s="192"/>
      <c r="F153" s="192"/>
      <c r="G153" s="192"/>
    </row>
    <row r="154" spans="1:7" x14ac:dyDescent="0.2">
      <c r="A154" s="191"/>
      <c r="D154" s="192"/>
      <c r="E154" s="192"/>
      <c r="F154" s="192"/>
      <c r="G154" s="192"/>
    </row>
    <row r="155" spans="1:7" x14ac:dyDescent="0.2">
      <c r="A155" s="191"/>
      <c r="D155" s="192"/>
      <c r="E155" s="192"/>
      <c r="F155" s="192"/>
      <c r="G155" s="192"/>
    </row>
    <row r="156" spans="1:7" x14ac:dyDescent="0.2">
      <c r="A156" s="191"/>
      <c r="D156" s="192"/>
      <c r="E156" s="192"/>
      <c r="F156" s="192"/>
      <c r="G156" s="192"/>
    </row>
    <row r="157" spans="1:7" x14ac:dyDescent="0.2">
      <c r="A157" s="191"/>
      <c r="D157" s="192"/>
      <c r="E157" s="192"/>
      <c r="F157" s="192"/>
      <c r="G157" s="192"/>
    </row>
    <row r="158" spans="1:7" x14ac:dyDescent="0.2">
      <c r="A158" s="191"/>
      <c r="D158" s="192"/>
      <c r="E158" s="192"/>
      <c r="F158" s="192"/>
      <c r="G158" s="192"/>
    </row>
    <row r="159" spans="1:7" x14ac:dyDescent="0.2">
      <c r="A159" s="191"/>
      <c r="D159" s="192"/>
      <c r="E159" s="192"/>
      <c r="F159" s="192"/>
      <c r="G159" s="192"/>
    </row>
    <row r="160" spans="1:7" x14ac:dyDescent="0.2">
      <c r="A160" s="191"/>
      <c r="D160" s="192"/>
      <c r="E160" s="192"/>
      <c r="F160" s="192"/>
      <c r="G160" s="192"/>
    </row>
    <row r="161" spans="1:7" x14ac:dyDescent="0.2">
      <c r="A161" s="191"/>
      <c r="D161" s="192"/>
      <c r="E161" s="192"/>
      <c r="F161" s="192"/>
      <c r="G161" s="192"/>
    </row>
    <row r="162" spans="1:7" x14ac:dyDescent="0.2">
      <c r="A162" s="191"/>
      <c r="D162" s="192"/>
      <c r="E162" s="192"/>
      <c r="F162" s="192"/>
      <c r="G162" s="192"/>
    </row>
    <row r="163" spans="1:7" x14ac:dyDescent="0.2">
      <c r="A163" s="191"/>
      <c r="D163" s="192"/>
      <c r="E163" s="192"/>
      <c r="F163" s="192"/>
      <c r="G163" s="192"/>
    </row>
    <row r="164" spans="1:7" x14ac:dyDescent="0.2">
      <c r="A164" s="191"/>
      <c r="D164" s="192"/>
      <c r="E164" s="192"/>
      <c r="F164" s="192"/>
      <c r="G164" s="192"/>
    </row>
    <row r="165" spans="1:7" x14ac:dyDescent="0.2">
      <c r="A165" s="191"/>
      <c r="D165" s="192"/>
      <c r="E165" s="192"/>
      <c r="F165" s="192"/>
      <c r="G165" s="192"/>
    </row>
    <row r="166" spans="1:7" x14ac:dyDescent="0.2">
      <c r="A166" s="191"/>
      <c r="D166" s="192"/>
      <c r="E166" s="192"/>
      <c r="F166" s="192"/>
      <c r="G166" s="192"/>
    </row>
    <row r="167" spans="1:7" x14ac:dyDescent="0.2">
      <c r="A167" s="191"/>
      <c r="D167" s="192"/>
      <c r="E167" s="192"/>
      <c r="F167" s="192"/>
      <c r="G167" s="192"/>
    </row>
    <row r="168" spans="1:7" x14ac:dyDescent="0.2">
      <c r="A168" s="191"/>
      <c r="D168" s="192"/>
      <c r="E168" s="192"/>
      <c r="F168" s="192"/>
      <c r="G168" s="192"/>
    </row>
    <row r="169" spans="1:7" x14ac:dyDescent="0.2">
      <c r="A169" s="191"/>
      <c r="D169" s="192"/>
      <c r="E169" s="192"/>
      <c r="F169" s="192"/>
      <c r="G169" s="192"/>
    </row>
    <row r="170" spans="1:7" x14ac:dyDescent="0.2">
      <c r="A170" s="191"/>
      <c r="D170" s="192"/>
      <c r="E170" s="192"/>
      <c r="F170" s="192"/>
      <c r="G170" s="192"/>
    </row>
    <row r="171" spans="1:7" x14ac:dyDescent="0.2">
      <c r="A171" s="191"/>
      <c r="D171" s="192"/>
      <c r="E171" s="192"/>
      <c r="F171" s="192"/>
      <c r="G171" s="192"/>
    </row>
    <row r="172" spans="1:7" x14ac:dyDescent="0.2">
      <c r="A172" s="191"/>
      <c r="D172" s="192"/>
      <c r="E172" s="192"/>
      <c r="F172" s="192"/>
      <c r="G172" s="192"/>
    </row>
    <row r="173" spans="1:7" x14ac:dyDescent="0.2">
      <c r="A173" s="191"/>
      <c r="D173" s="192"/>
      <c r="E173" s="192"/>
      <c r="F173" s="192"/>
      <c r="G173" s="192"/>
    </row>
    <row r="174" spans="1:7" x14ac:dyDescent="0.2">
      <c r="A174" s="191"/>
      <c r="D174" s="192"/>
      <c r="E174" s="192"/>
      <c r="F174" s="192"/>
      <c r="G174" s="192"/>
    </row>
    <row r="175" spans="1:7" x14ac:dyDescent="0.2">
      <c r="A175" s="191"/>
      <c r="D175" s="192"/>
      <c r="E175" s="192"/>
      <c r="F175" s="192"/>
      <c r="G175" s="192"/>
    </row>
    <row r="176" spans="1:7" x14ac:dyDescent="0.2">
      <c r="A176" s="191"/>
      <c r="D176" s="192"/>
      <c r="E176" s="192"/>
      <c r="F176" s="192"/>
      <c r="G176" s="192"/>
    </row>
    <row r="177" spans="1:7" x14ac:dyDescent="0.2">
      <c r="A177" s="191"/>
      <c r="D177" s="192"/>
      <c r="E177" s="192"/>
      <c r="F177" s="192"/>
      <c r="G177" s="192"/>
    </row>
    <row r="178" spans="1:7" x14ac:dyDescent="0.2">
      <c r="A178" s="191"/>
      <c r="D178" s="192"/>
      <c r="E178" s="192"/>
      <c r="F178" s="192"/>
      <c r="G178" s="192"/>
    </row>
    <row r="179" spans="1:7" x14ac:dyDescent="0.2">
      <c r="A179" s="191"/>
      <c r="D179" s="192"/>
      <c r="E179" s="192"/>
      <c r="F179" s="192"/>
      <c r="G179" s="192"/>
    </row>
    <row r="180" spans="1:7" x14ac:dyDescent="0.2">
      <c r="A180" s="191"/>
      <c r="D180" s="192"/>
      <c r="E180" s="192"/>
      <c r="F180" s="192"/>
      <c r="G180" s="192"/>
    </row>
    <row r="181" spans="1:7" x14ac:dyDescent="0.2">
      <c r="A181" s="191"/>
      <c r="D181" s="192"/>
      <c r="E181" s="192"/>
      <c r="F181" s="192"/>
      <c r="G181" s="192"/>
    </row>
    <row r="182" spans="1:7" x14ac:dyDescent="0.2">
      <c r="A182" s="191"/>
      <c r="D182" s="192"/>
      <c r="E182" s="192"/>
      <c r="F182" s="192"/>
      <c r="G182" s="192"/>
    </row>
    <row r="183" spans="1:7" x14ac:dyDescent="0.2">
      <c r="A183" s="191"/>
      <c r="D183" s="192"/>
      <c r="E183" s="192"/>
      <c r="F183" s="192"/>
      <c r="G183" s="192"/>
    </row>
    <row r="184" spans="1:7" x14ac:dyDescent="0.2">
      <c r="A184" s="191"/>
      <c r="D184" s="192"/>
      <c r="E184" s="192"/>
      <c r="F184" s="192"/>
      <c r="G184" s="192"/>
    </row>
    <row r="185" spans="1:7" x14ac:dyDescent="0.2">
      <c r="A185" s="191"/>
      <c r="D185" s="192"/>
      <c r="E185" s="192"/>
      <c r="F185" s="192"/>
      <c r="G185" s="192"/>
    </row>
    <row r="186" spans="1:7" x14ac:dyDescent="0.2">
      <c r="A186" s="191"/>
      <c r="D186" s="192"/>
      <c r="E186" s="192"/>
      <c r="F186" s="192"/>
      <c r="G186" s="192"/>
    </row>
    <row r="187" spans="1:7" x14ac:dyDescent="0.2">
      <c r="A187" s="191"/>
      <c r="D187" s="192"/>
      <c r="E187" s="192"/>
      <c r="F187" s="192"/>
      <c r="G187" s="192"/>
    </row>
    <row r="188" spans="1:7" x14ac:dyDescent="0.2">
      <c r="A188" s="191"/>
      <c r="D188" s="192"/>
      <c r="E188" s="192"/>
      <c r="F188" s="192"/>
      <c r="G188" s="192"/>
    </row>
    <row r="189" spans="1:7" x14ac:dyDescent="0.2">
      <c r="A189" s="191"/>
      <c r="D189" s="192"/>
      <c r="E189" s="192"/>
      <c r="F189" s="192"/>
      <c r="G189" s="192"/>
    </row>
    <row r="190" spans="1:7" x14ac:dyDescent="0.2">
      <c r="A190" s="191"/>
      <c r="D190" s="192"/>
      <c r="E190" s="192"/>
      <c r="F190" s="192"/>
      <c r="G190" s="192"/>
    </row>
    <row r="191" spans="1:7" x14ac:dyDescent="0.2">
      <c r="A191" s="191"/>
      <c r="D191" s="192"/>
      <c r="E191" s="192"/>
      <c r="F191" s="192"/>
      <c r="G191" s="192"/>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80" fitToHeight="2" orientation="portrait" useFirstPageNumber="1" r:id="rId1"/>
  <headerFooter>
    <oddHeader>&amp;L&amp;"Tahoma,Kurzíva"Závěrečný účet za rok 2017&amp;R&amp;"Tahoma,Kurzíva"Tabulka č. 40</oddHeader>
    <oddFooter>&amp;C&amp;"Tahoma,Obyčejné"&amp;P</oddFooter>
  </headerFooter>
  <rowBreaks count="1" manualBreakCount="1">
    <brk id="74" max="6"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showGridLines="0" zoomScaleNormal="100" zoomScaleSheetLayoutView="100" workbookViewId="0">
      <selection activeCell="I6" sqref="I6"/>
    </sheetView>
  </sheetViews>
  <sheetFormatPr defaultRowHeight="12.75" x14ac:dyDescent="0.2"/>
  <cols>
    <col min="1" max="1" width="6.7109375" style="91" customWidth="1"/>
    <col min="2" max="2" width="54.7109375" style="91" customWidth="1"/>
    <col min="3" max="3" width="8.5703125" style="152" customWidth="1"/>
    <col min="4" max="7" width="15.42578125" style="91" customWidth="1"/>
    <col min="8" max="16384" width="9.140625" style="91"/>
  </cols>
  <sheetData>
    <row r="1" spans="1:7" s="277" customFormat="1" ht="18" customHeight="1" x14ac:dyDescent="0.2">
      <c r="A1" s="1270" t="s">
        <v>4071</v>
      </c>
      <c r="B1" s="1270"/>
      <c r="C1" s="1270"/>
      <c r="D1" s="1270"/>
      <c r="E1" s="1270"/>
      <c r="F1" s="1270"/>
      <c r="G1" s="1270"/>
    </row>
    <row r="2" spans="1:7" s="276" customFormat="1" ht="18" customHeight="1" x14ac:dyDescent="0.2">
      <c r="A2" s="1270" t="s">
        <v>1875</v>
      </c>
      <c r="B2" s="1270"/>
      <c r="C2" s="1270"/>
      <c r="D2" s="1270"/>
      <c r="E2" s="1270"/>
      <c r="F2" s="1270"/>
      <c r="G2" s="1270"/>
    </row>
    <row r="4" spans="1:7" ht="12.75" customHeight="1" x14ac:dyDescent="0.2">
      <c r="A4" s="275"/>
      <c r="B4" s="274"/>
      <c r="C4" s="273"/>
      <c r="D4" s="272">
        <v>1</v>
      </c>
      <c r="E4" s="272">
        <v>2</v>
      </c>
      <c r="F4" s="272">
        <v>3</v>
      </c>
      <c r="G4" s="272">
        <v>4</v>
      </c>
    </row>
    <row r="5" spans="1:7" s="269" customFormat="1" ht="12.75" customHeight="1" x14ac:dyDescent="0.2">
      <c r="A5" s="1292" t="s">
        <v>1872</v>
      </c>
      <c r="B5" s="1293"/>
      <c r="C5" s="1296" t="s">
        <v>1427</v>
      </c>
      <c r="D5" s="1298" t="s">
        <v>1867</v>
      </c>
      <c r="E5" s="1298"/>
      <c r="F5" s="1298" t="s">
        <v>1866</v>
      </c>
      <c r="G5" s="1298"/>
    </row>
    <row r="6" spans="1:7" s="269" customFormat="1" ht="21" x14ac:dyDescent="0.2">
      <c r="A6" s="1294"/>
      <c r="B6" s="1295"/>
      <c r="C6" s="1297"/>
      <c r="D6" s="271" t="s">
        <v>1865</v>
      </c>
      <c r="E6" s="271" t="s">
        <v>1864</v>
      </c>
      <c r="F6" s="270" t="s">
        <v>1865</v>
      </c>
      <c r="G6" s="270" t="s">
        <v>1864</v>
      </c>
    </row>
    <row r="7" spans="1:7" s="269" customFormat="1" x14ac:dyDescent="0.2">
      <c r="A7" s="237" t="s">
        <v>1680</v>
      </c>
      <c r="B7" s="237" t="s">
        <v>1863</v>
      </c>
      <c r="C7" s="236" t="s">
        <v>94</v>
      </c>
      <c r="D7" s="278">
        <v>4834958.1314300001</v>
      </c>
      <c r="E7" s="278">
        <v>158175.44653000002</v>
      </c>
      <c r="F7" s="278">
        <v>4533914.6204499993</v>
      </c>
      <c r="G7" s="278">
        <v>166983.44039999999</v>
      </c>
    </row>
    <row r="8" spans="1:7" x14ac:dyDescent="0.2">
      <c r="A8" s="208" t="s">
        <v>1678</v>
      </c>
      <c r="B8" s="208" t="s">
        <v>1862</v>
      </c>
      <c r="C8" s="247" t="s">
        <v>94</v>
      </c>
      <c r="D8" s="278">
        <v>4833434.4997299993</v>
      </c>
      <c r="E8" s="278">
        <v>157088.68344999998</v>
      </c>
      <c r="F8" s="278">
        <v>4533074.5235000001</v>
      </c>
      <c r="G8" s="278">
        <v>165748.98383000001</v>
      </c>
    </row>
    <row r="9" spans="1:7" x14ac:dyDescent="0.2">
      <c r="A9" s="225" t="s">
        <v>1676</v>
      </c>
      <c r="B9" s="225" t="s">
        <v>1861</v>
      </c>
      <c r="C9" s="246" t="s">
        <v>1860</v>
      </c>
      <c r="D9" s="235">
        <v>240293.03988</v>
      </c>
      <c r="E9" s="235">
        <v>30898.060750000001</v>
      </c>
      <c r="F9" s="235">
        <v>236274.2648</v>
      </c>
      <c r="G9" s="235">
        <v>30581.286760000003</v>
      </c>
    </row>
    <row r="10" spans="1:7" x14ac:dyDescent="0.2">
      <c r="A10" s="199" t="s">
        <v>1673</v>
      </c>
      <c r="B10" s="199" t="s">
        <v>1859</v>
      </c>
      <c r="C10" s="201" t="s">
        <v>1858</v>
      </c>
      <c r="D10" s="235">
        <v>197098.54931</v>
      </c>
      <c r="E10" s="235">
        <v>24236.102510000001</v>
      </c>
      <c r="F10" s="235">
        <v>208399.66596000001</v>
      </c>
      <c r="G10" s="235">
        <v>25585.24929</v>
      </c>
    </row>
    <row r="11" spans="1:7" x14ac:dyDescent="0.2">
      <c r="A11" s="199" t="s">
        <v>1670</v>
      </c>
      <c r="B11" s="199" t="s">
        <v>1857</v>
      </c>
      <c r="C11" s="201" t="s">
        <v>1856</v>
      </c>
      <c r="D11" s="235">
        <v>221.63547</v>
      </c>
      <c r="E11" s="235">
        <v>67.018119999999996</v>
      </c>
      <c r="F11" s="235">
        <v>269.98133000000001</v>
      </c>
      <c r="G11" s="235">
        <v>49.237480000000005</v>
      </c>
    </row>
    <row r="12" spans="1:7" x14ac:dyDescent="0.2">
      <c r="A12" s="199" t="s">
        <v>1668</v>
      </c>
      <c r="B12" s="199" t="s">
        <v>1855</v>
      </c>
      <c r="C12" s="201" t="s">
        <v>1854</v>
      </c>
      <c r="D12" s="235">
        <v>1032.7494300000001</v>
      </c>
      <c r="E12" s="235">
        <v>6086.2455099999997</v>
      </c>
      <c r="F12" s="235">
        <v>1273.96335</v>
      </c>
      <c r="G12" s="235">
        <v>5702.0289199999997</v>
      </c>
    </row>
    <row r="13" spans="1:7" x14ac:dyDescent="0.2">
      <c r="A13" s="199" t="s">
        <v>1665</v>
      </c>
      <c r="B13" s="199" t="s">
        <v>1853</v>
      </c>
      <c r="C13" s="201" t="s">
        <v>1852</v>
      </c>
      <c r="D13" s="235">
        <v>-290.21550999999999</v>
      </c>
      <c r="E13" s="235"/>
      <c r="F13" s="235">
        <v>-989.29882999999995</v>
      </c>
      <c r="G13" s="235"/>
    </row>
    <row r="14" spans="1:7" x14ac:dyDescent="0.2">
      <c r="A14" s="199" t="s">
        <v>1662</v>
      </c>
      <c r="B14" s="199" t="s">
        <v>1851</v>
      </c>
      <c r="C14" s="201" t="s">
        <v>1850</v>
      </c>
      <c r="D14" s="235">
        <v>-640.87045999999998</v>
      </c>
      <c r="E14" s="235">
        <v>-302.32240000000002</v>
      </c>
      <c r="F14" s="235">
        <v>-615.54833999999994</v>
      </c>
      <c r="G14" s="235">
        <v>-423.84315999999995</v>
      </c>
    </row>
    <row r="15" spans="1:7" x14ac:dyDescent="0.2">
      <c r="A15" s="199" t="s">
        <v>1659</v>
      </c>
      <c r="B15" s="199" t="s">
        <v>1849</v>
      </c>
      <c r="C15" s="201" t="s">
        <v>1848</v>
      </c>
      <c r="D15" s="235">
        <v>486.09474</v>
      </c>
      <c r="E15" s="235">
        <v>-2303.5259799999999</v>
      </c>
      <c r="F15" s="235">
        <v>-23.393990000000002</v>
      </c>
      <c r="G15" s="235">
        <v>5067.6714900000006</v>
      </c>
    </row>
    <row r="16" spans="1:7" x14ac:dyDescent="0.2">
      <c r="A16" s="199" t="s">
        <v>1656</v>
      </c>
      <c r="B16" s="199" t="s">
        <v>269</v>
      </c>
      <c r="C16" s="201" t="s">
        <v>1847</v>
      </c>
      <c r="D16" s="235">
        <v>171683.8175</v>
      </c>
      <c r="E16" s="235">
        <v>5149.6216599999998</v>
      </c>
      <c r="F16" s="235">
        <v>167047.10376</v>
      </c>
      <c r="G16" s="235">
        <v>4136.2258400000001</v>
      </c>
    </row>
    <row r="17" spans="1:7" x14ac:dyDescent="0.2">
      <c r="A17" s="199" t="s">
        <v>1653</v>
      </c>
      <c r="B17" s="199" t="s">
        <v>1846</v>
      </c>
      <c r="C17" s="201" t="s">
        <v>1845</v>
      </c>
      <c r="D17" s="235">
        <v>21074.093829999998</v>
      </c>
      <c r="E17" s="235">
        <v>65.205849999999998</v>
      </c>
      <c r="F17" s="235">
        <v>19727.483329999999</v>
      </c>
      <c r="G17" s="235">
        <v>119.88918</v>
      </c>
    </row>
    <row r="18" spans="1:7" x14ac:dyDescent="0.2">
      <c r="A18" s="199" t="s">
        <v>1844</v>
      </c>
      <c r="B18" s="199" t="s">
        <v>1843</v>
      </c>
      <c r="C18" s="201" t="s">
        <v>1842</v>
      </c>
      <c r="D18" s="235">
        <v>874.64625000000001</v>
      </c>
      <c r="E18" s="235">
        <v>122.91676</v>
      </c>
      <c r="F18" s="235">
        <v>974.44657999999993</v>
      </c>
      <c r="G18" s="235">
        <v>196.97507999999999</v>
      </c>
    </row>
    <row r="19" spans="1:7" x14ac:dyDescent="0.2">
      <c r="A19" s="199" t="s">
        <v>1841</v>
      </c>
      <c r="B19" s="199" t="s">
        <v>1840</v>
      </c>
      <c r="C19" s="201" t="s">
        <v>1839</v>
      </c>
      <c r="D19" s="235">
        <v>-10286.588</v>
      </c>
      <c r="E19" s="235">
        <v>-405.46587</v>
      </c>
      <c r="F19" s="235">
        <v>-9282.5762500000001</v>
      </c>
      <c r="G19" s="235">
        <v>-299.25328000000002</v>
      </c>
    </row>
    <row r="20" spans="1:7" x14ac:dyDescent="0.2">
      <c r="A20" s="199" t="s">
        <v>1838</v>
      </c>
      <c r="B20" s="199" t="s">
        <v>1837</v>
      </c>
      <c r="C20" s="201" t="s">
        <v>1836</v>
      </c>
      <c r="D20" s="235">
        <v>213459.57681999999</v>
      </c>
      <c r="E20" s="235">
        <v>17262.149280000001</v>
      </c>
      <c r="F20" s="235">
        <v>199586.66265000001</v>
      </c>
      <c r="G20" s="235">
        <v>19047.149249999999</v>
      </c>
    </row>
    <row r="21" spans="1:7" x14ac:dyDescent="0.2">
      <c r="A21" s="199" t="s">
        <v>1835</v>
      </c>
      <c r="B21" s="199" t="s">
        <v>1834</v>
      </c>
      <c r="C21" s="201" t="s">
        <v>1833</v>
      </c>
      <c r="D21" s="235">
        <v>2714251.2368200002</v>
      </c>
      <c r="E21" s="235">
        <v>51543.576009999997</v>
      </c>
      <c r="F21" s="235">
        <v>2524941.5212900001</v>
      </c>
      <c r="G21" s="235">
        <v>50955.802710000004</v>
      </c>
    </row>
    <row r="22" spans="1:7" x14ac:dyDescent="0.2">
      <c r="A22" s="199" t="s">
        <v>1832</v>
      </c>
      <c r="B22" s="199" t="s">
        <v>1831</v>
      </c>
      <c r="C22" s="201" t="s">
        <v>1830</v>
      </c>
      <c r="D22" s="235">
        <v>904482.54716999992</v>
      </c>
      <c r="E22" s="235">
        <v>14656.45537</v>
      </c>
      <c r="F22" s="235">
        <v>843220.34545999998</v>
      </c>
      <c r="G22" s="235">
        <v>14616.94671</v>
      </c>
    </row>
    <row r="23" spans="1:7" x14ac:dyDescent="0.2">
      <c r="A23" s="199" t="s">
        <v>1829</v>
      </c>
      <c r="B23" s="199" t="s">
        <v>1828</v>
      </c>
      <c r="C23" s="201" t="s">
        <v>1827</v>
      </c>
      <c r="D23" s="235">
        <v>10892.96946</v>
      </c>
      <c r="E23" s="235">
        <v>153.7045</v>
      </c>
      <c r="F23" s="235">
        <v>10269.692800000001</v>
      </c>
      <c r="G23" s="235">
        <v>141.38576</v>
      </c>
    </row>
    <row r="24" spans="1:7" x14ac:dyDescent="0.2">
      <c r="A24" s="199" t="s">
        <v>1826</v>
      </c>
      <c r="B24" s="199" t="s">
        <v>1825</v>
      </c>
      <c r="C24" s="201" t="s">
        <v>1824</v>
      </c>
      <c r="D24" s="235">
        <v>79751.064190000005</v>
      </c>
      <c r="E24" s="235">
        <v>1411.5654199999999</v>
      </c>
      <c r="F24" s="235">
        <v>59860.08382</v>
      </c>
      <c r="G24" s="235">
        <v>1239.35195</v>
      </c>
    </row>
    <row r="25" spans="1:7" x14ac:dyDescent="0.2">
      <c r="A25" s="199" t="s">
        <v>1823</v>
      </c>
      <c r="B25" s="199" t="s">
        <v>1822</v>
      </c>
      <c r="C25" s="201" t="s">
        <v>1821</v>
      </c>
      <c r="D25" s="235">
        <v>4480.22829</v>
      </c>
      <c r="E25" s="235">
        <v>0.82350999999999996</v>
      </c>
      <c r="F25" s="235">
        <v>3977.5887200000002</v>
      </c>
      <c r="G25" s="235">
        <v>24.591060000000002</v>
      </c>
    </row>
    <row r="26" spans="1:7" x14ac:dyDescent="0.2">
      <c r="A26" s="199" t="s">
        <v>1820</v>
      </c>
      <c r="B26" s="199" t="s">
        <v>1819</v>
      </c>
      <c r="C26" s="201" t="s">
        <v>1818</v>
      </c>
      <c r="D26" s="235">
        <v>133.57900000000001</v>
      </c>
      <c r="E26" s="235">
        <v>133.40600000000001</v>
      </c>
      <c r="F26" s="235">
        <v>143.71799999999999</v>
      </c>
      <c r="G26" s="235">
        <v>139.398</v>
      </c>
    </row>
    <row r="27" spans="1:7" x14ac:dyDescent="0.2">
      <c r="A27" s="199" t="s">
        <v>1817</v>
      </c>
      <c r="B27" s="199" t="s">
        <v>1816</v>
      </c>
      <c r="C27" s="201" t="s">
        <v>1815</v>
      </c>
      <c r="D27" s="235"/>
      <c r="E27" s="235"/>
      <c r="F27" s="235"/>
      <c r="G27" s="235"/>
    </row>
    <row r="28" spans="1:7" x14ac:dyDescent="0.2">
      <c r="A28" s="199" t="s">
        <v>1814</v>
      </c>
      <c r="B28" s="199" t="s">
        <v>1813</v>
      </c>
      <c r="C28" s="201" t="s">
        <v>1812</v>
      </c>
      <c r="D28" s="235">
        <v>521.77233000000001</v>
      </c>
      <c r="E28" s="235">
        <v>89.156070000000014</v>
      </c>
      <c r="F28" s="235">
        <v>574.87162000000001</v>
      </c>
      <c r="G28" s="235">
        <v>135.69809000000001</v>
      </c>
    </row>
    <row r="29" spans="1:7" x14ac:dyDescent="0.2">
      <c r="A29" s="199" t="s">
        <v>1811</v>
      </c>
      <c r="B29" s="199" t="s">
        <v>1735</v>
      </c>
      <c r="C29" s="201" t="s">
        <v>1810</v>
      </c>
      <c r="D29" s="235">
        <v>26.582439999999998</v>
      </c>
      <c r="E29" s="235"/>
      <c r="F29" s="235">
        <v>26.79889</v>
      </c>
      <c r="G29" s="235"/>
    </row>
    <row r="30" spans="1:7" x14ac:dyDescent="0.2">
      <c r="A30" s="199" t="s">
        <v>1809</v>
      </c>
      <c r="B30" s="199" t="s">
        <v>1733</v>
      </c>
      <c r="C30" s="201" t="s">
        <v>1808</v>
      </c>
      <c r="D30" s="235">
        <v>60.091200000000001</v>
      </c>
      <c r="E30" s="235">
        <v>0.6</v>
      </c>
      <c r="F30" s="235">
        <v>293.11950000000002</v>
      </c>
      <c r="G30" s="235">
        <v>0.1</v>
      </c>
    </row>
    <row r="31" spans="1:7" x14ac:dyDescent="0.2">
      <c r="A31" s="199" t="s">
        <v>1807</v>
      </c>
      <c r="B31" s="199" t="s">
        <v>1806</v>
      </c>
      <c r="C31" s="201" t="s">
        <v>1805</v>
      </c>
      <c r="D31" s="235"/>
      <c r="E31" s="235"/>
      <c r="F31" s="235"/>
      <c r="G31" s="235"/>
    </row>
    <row r="32" spans="1:7" x14ac:dyDescent="0.2">
      <c r="A32" s="199" t="s">
        <v>1804</v>
      </c>
      <c r="B32" s="199" t="s">
        <v>1803</v>
      </c>
      <c r="C32" s="201" t="s">
        <v>1802</v>
      </c>
      <c r="D32" s="235">
        <v>431.70195000000001</v>
      </c>
      <c r="E32" s="235">
        <v>105.82524000000001</v>
      </c>
      <c r="F32" s="235">
        <v>316.76</v>
      </c>
      <c r="G32" s="235">
        <v>101.02813999999999</v>
      </c>
    </row>
    <row r="33" spans="1:7" x14ac:dyDescent="0.2">
      <c r="A33" s="199" t="s">
        <v>1801</v>
      </c>
      <c r="B33" s="199" t="s">
        <v>1800</v>
      </c>
      <c r="C33" s="201" t="s">
        <v>1799</v>
      </c>
      <c r="D33" s="235">
        <v>742.50698999999997</v>
      </c>
      <c r="E33" s="235">
        <v>0.97</v>
      </c>
      <c r="F33" s="235">
        <v>1175.0646999999999</v>
      </c>
      <c r="G33" s="235">
        <v>9.7880000000000003</v>
      </c>
    </row>
    <row r="34" spans="1:7" x14ac:dyDescent="0.2">
      <c r="A34" s="199" t="s">
        <v>1798</v>
      </c>
      <c r="B34" s="199" t="s">
        <v>1797</v>
      </c>
      <c r="C34" s="201" t="s">
        <v>1796</v>
      </c>
      <c r="D34" s="235">
        <v>142.20973999999998</v>
      </c>
      <c r="E34" s="235"/>
      <c r="F34" s="235">
        <v>285.18900000000002</v>
      </c>
      <c r="G34" s="235"/>
    </row>
    <row r="35" spans="1:7" x14ac:dyDescent="0.2">
      <c r="A35" s="199" t="s">
        <v>1795</v>
      </c>
      <c r="B35" s="199" t="s">
        <v>1794</v>
      </c>
      <c r="C35" s="201" t="s">
        <v>1793</v>
      </c>
      <c r="D35" s="235">
        <v>151967.48312000002</v>
      </c>
      <c r="E35" s="235">
        <v>5860.7024900000006</v>
      </c>
      <c r="F35" s="235">
        <v>146582.77823</v>
      </c>
      <c r="G35" s="235">
        <v>6199.9420700000001</v>
      </c>
    </row>
    <row r="36" spans="1:7" x14ac:dyDescent="0.2">
      <c r="A36" s="199" t="s">
        <v>1792</v>
      </c>
      <c r="B36" s="199" t="s">
        <v>1791</v>
      </c>
      <c r="C36" s="201" t="s">
        <v>1790</v>
      </c>
      <c r="D36" s="235"/>
      <c r="E36" s="235"/>
      <c r="F36" s="235"/>
      <c r="G36" s="235"/>
    </row>
    <row r="37" spans="1:7" x14ac:dyDescent="0.2">
      <c r="A37" s="199" t="s">
        <v>1789</v>
      </c>
      <c r="B37" s="199" t="s">
        <v>1788</v>
      </c>
      <c r="C37" s="201" t="s">
        <v>1787</v>
      </c>
      <c r="D37" s="235">
        <v>133.06010000000001</v>
      </c>
      <c r="E37" s="235"/>
      <c r="F37" s="235">
        <v>103.65553</v>
      </c>
      <c r="G37" s="235"/>
    </row>
    <row r="38" spans="1:7" x14ac:dyDescent="0.2">
      <c r="A38" s="199" t="s">
        <v>1786</v>
      </c>
      <c r="B38" s="199" t="s">
        <v>1785</v>
      </c>
      <c r="C38" s="201" t="s">
        <v>1784</v>
      </c>
      <c r="D38" s="235"/>
      <c r="E38" s="235"/>
      <c r="F38" s="235"/>
      <c r="G38" s="235"/>
    </row>
    <row r="39" spans="1:7" x14ac:dyDescent="0.2">
      <c r="A39" s="199" t="s">
        <v>1783</v>
      </c>
      <c r="B39" s="199" t="s">
        <v>1782</v>
      </c>
      <c r="C39" s="201" t="s">
        <v>1781</v>
      </c>
      <c r="D39" s="235"/>
      <c r="E39" s="235"/>
      <c r="F39" s="235"/>
      <c r="G39" s="235"/>
    </row>
    <row r="40" spans="1:7" x14ac:dyDescent="0.2">
      <c r="A40" s="199" t="s">
        <v>1780</v>
      </c>
      <c r="B40" s="199" t="s">
        <v>1779</v>
      </c>
      <c r="C40" s="201" t="s">
        <v>1778</v>
      </c>
      <c r="D40" s="235"/>
      <c r="E40" s="235">
        <v>-73.79907</v>
      </c>
      <c r="F40" s="235"/>
      <c r="G40" s="235">
        <v>-24.735749999999999</v>
      </c>
    </row>
    <row r="41" spans="1:7" x14ac:dyDescent="0.2">
      <c r="A41" s="199" t="s">
        <v>1777</v>
      </c>
      <c r="B41" s="199" t="s">
        <v>1776</v>
      </c>
      <c r="C41" s="201" t="s">
        <v>1775</v>
      </c>
      <c r="D41" s="235">
        <v>855.31906000000004</v>
      </c>
      <c r="E41" s="235">
        <v>144.26220000000001</v>
      </c>
      <c r="F41" s="235">
        <v>504.69622999999996</v>
      </c>
      <c r="G41" s="235">
        <v>90.261499999999998</v>
      </c>
    </row>
    <row r="42" spans="1:7" x14ac:dyDescent="0.2">
      <c r="A42" s="199" t="s">
        <v>1774</v>
      </c>
      <c r="B42" s="199" t="s">
        <v>1773</v>
      </c>
      <c r="C42" s="201" t="s">
        <v>1772</v>
      </c>
      <c r="D42" s="235">
        <v>101525.42008</v>
      </c>
      <c r="E42" s="235">
        <v>940.95202000000006</v>
      </c>
      <c r="F42" s="235">
        <v>92398.824540000001</v>
      </c>
      <c r="G42" s="235">
        <v>1188.8872200000001</v>
      </c>
    </row>
    <row r="43" spans="1:7" x14ac:dyDescent="0.2">
      <c r="A43" s="199" t="s">
        <v>1771</v>
      </c>
      <c r="B43" s="199" t="s">
        <v>1770</v>
      </c>
      <c r="C43" s="201" t="s">
        <v>1769</v>
      </c>
      <c r="D43" s="235">
        <v>28030.198530000001</v>
      </c>
      <c r="E43" s="235">
        <v>1244.4775</v>
      </c>
      <c r="F43" s="235">
        <v>25757.060819999999</v>
      </c>
      <c r="G43" s="235">
        <v>1167.9215200000001</v>
      </c>
    </row>
    <row r="44" spans="1:7" x14ac:dyDescent="0.2">
      <c r="A44" s="208" t="s">
        <v>1650</v>
      </c>
      <c r="B44" s="208" t="s">
        <v>1768</v>
      </c>
      <c r="C44" s="247" t="s">
        <v>94</v>
      </c>
      <c r="D44" s="278">
        <v>1301.0672299999999</v>
      </c>
      <c r="E44" s="278">
        <v>65.905410000000003</v>
      </c>
      <c r="F44" s="278">
        <v>449.35353000000003</v>
      </c>
      <c r="G44" s="278">
        <v>20.55228</v>
      </c>
    </row>
    <row r="45" spans="1:7" x14ac:dyDescent="0.2">
      <c r="A45" s="199" t="s">
        <v>1648</v>
      </c>
      <c r="B45" s="199" t="s">
        <v>1767</v>
      </c>
      <c r="C45" s="201" t="s">
        <v>1766</v>
      </c>
      <c r="D45" s="235"/>
      <c r="E45" s="235"/>
      <c r="F45" s="235"/>
      <c r="G45" s="235"/>
    </row>
    <row r="46" spans="1:7" x14ac:dyDescent="0.2">
      <c r="A46" s="199" t="s">
        <v>1646</v>
      </c>
      <c r="B46" s="199" t="s">
        <v>1707</v>
      </c>
      <c r="C46" s="201" t="s">
        <v>1765</v>
      </c>
      <c r="D46" s="235">
        <v>8.9711499999999997</v>
      </c>
      <c r="E46" s="235"/>
      <c r="F46" s="235">
        <v>3.0385999999999997</v>
      </c>
      <c r="G46" s="235"/>
    </row>
    <row r="47" spans="1:7" x14ac:dyDescent="0.2">
      <c r="A47" s="199" t="s">
        <v>1643</v>
      </c>
      <c r="B47" s="199" t="s">
        <v>1764</v>
      </c>
      <c r="C47" s="201" t="s">
        <v>1763</v>
      </c>
      <c r="D47" s="235">
        <v>1194.4365400000002</v>
      </c>
      <c r="E47" s="235">
        <v>64.592680000000001</v>
      </c>
      <c r="F47" s="235">
        <v>353.43346000000003</v>
      </c>
      <c r="G47" s="235">
        <v>20.551669999999998</v>
      </c>
    </row>
    <row r="48" spans="1:7" x14ac:dyDescent="0.2">
      <c r="A48" s="199" t="s">
        <v>1640</v>
      </c>
      <c r="B48" s="199" t="s">
        <v>1762</v>
      </c>
      <c r="C48" s="201" t="s">
        <v>1761</v>
      </c>
      <c r="D48" s="235"/>
      <c r="E48" s="235"/>
      <c r="F48" s="235"/>
      <c r="G48" s="235"/>
    </row>
    <row r="49" spans="1:7" x14ac:dyDescent="0.2">
      <c r="A49" s="199" t="s">
        <v>1637</v>
      </c>
      <c r="B49" s="199" t="s">
        <v>1760</v>
      </c>
      <c r="C49" s="201" t="s">
        <v>1759</v>
      </c>
      <c r="D49" s="235">
        <v>97.659539999999993</v>
      </c>
      <c r="E49" s="235">
        <v>1.31273</v>
      </c>
      <c r="F49" s="235">
        <v>92.881470000000007</v>
      </c>
      <c r="G49" s="235"/>
    </row>
    <row r="50" spans="1:7" x14ac:dyDescent="0.2">
      <c r="A50" s="208" t="s">
        <v>1619</v>
      </c>
      <c r="B50" s="208" t="s">
        <v>1758</v>
      </c>
      <c r="C50" s="247" t="s">
        <v>94</v>
      </c>
      <c r="D50" s="278">
        <v>34.569000000000003</v>
      </c>
      <c r="E50" s="278">
        <v>0</v>
      </c>
      <c r="F50" s="278">
        <v>15.50375</v>
      </c>
      <c r="G50" s="278">
        <v>0</v>
      </c>
    </row>
    <row r="51" spans="1:7" x14ac:dyDescent="0.2">
      <c r="A51" s="199" t="s">
        <v>1617</v>
      </c>
      <c r="B51" s="199" t="s">
        <v>1757</v>
      </c>
      <c r="C51" s="201" t="s">
        <v>1756</v>
      </c>
      <c r="D51" s="235"/>
      <c r="E51" s="235"/>
      <c r="F51" s="235"/>
      <c r="G51" s="235"/>
    </row>
    <row r="52" spans="1:7" x14ac:dyDescent="0.2">
      <c r="A52" s="199" t="s">
        <v>1614</v>
      </c>
      <c r="B52" s="199" t="s">
        <v>1755</v>
      </c>
      <c r="C52" s="201" t="s">
        <v>1754</v>
      </c>
      <c r="D52" s="235">
        <v>34.569000000000003</v>
      </c>
      <c r="E52" s="235"/>
      <c r="F52" s="235">
        <v>15.50375</v>
      </c>
      <c r="G52" s="235"/>
    </row>
    <row r="53" spans="1:7" x14ac:dyDescent="0.2">
      <c r="A53" s="208" t="s">
        <v>1753</v>
      </c>
      <c r="B53" s="208" t="s">
        <v>1293</v>
      </c>
      <c r="C53" s="247" t="s">
        <v>94</v>
      </c>
      <c r="D53" s="278">
        <v>187.99547000000001</v>
      </c>
      <c r="E53" s="278">
        <v>1020.8576700000001</v>
      </c>
      <c r="F53" s="278">
        <v>375.23966999999999</v>
      </c>
      <c r="G53" s="278">
        <v>1213.9042899999999</v>
      </c>
    </row>
    <row r="54" spans="1:7" x14ac:dyDescent="0.2">
      <c r="A54" s="199" t="s">
        <v>1752</v>
      </c>
      <c r="B54" s="199" t="s">
        <v>1293</v>
      </c>
      <c r="C54" s="201" t="s">
        <v>1751</v>
      </c>
      <c r="D54" s="235">
        <v>182.67546999999999</v>
      </c>
      <c r="E54" s="235">
        <v>1020.8576700000001</v>
      </c>
      <c r="F54" s="235">
        <v>375.23966999999999</v>
      </c>
      <c r="G54" s="235">
        <v>1213.9042899999999</v>
      </c>
    </row>
    <row r="55" spans="1:7" x14ac:dyDescent="0.2">
      <c r="A55" s="199" t="s">
        <v>1750</v>
      </c>
      <c r="B55" s="199" t="s">
        <v>1749</v>
      </c>
      <c r="C55" s="201" t="s">
        <v>1748</v>
      </c>
      <c r="D55" s="235">
        <v>5.32</v>
      </c>
      <c r="E55" s="235"/>
      <c r="F55" s="235"/>
      <c r="G55" s="235"/>
    </row>
    <row r="56" spans="1:7" x14ac:dyDescent="0.2">
      <c r="A56" s="208" t="s">
        <v>1573</v>
      </c>
      <c r="B56" s="208" t="s">
        <v>1747</v>
      </c>
      <c r="C56" s="247" t="s">
        <v>94</v>
      </c>
      <c r="D56" s="278">
        <v>4828360.7469300004</v>
      </c>
      <c r="E56" s="278">
        <v>185701.27084000001</v>
      </c>
      <c r="F56" s="278">
        <v>4522456.7389099998</v>
      </c>
      <c r="G56" s="278">
        <v>193603.25281999999</v>
      </c>
    </row>
    <row r="57" spans="1:7" x14ac:dyDescent="0.2">
      <c r="A57" s="208" t="s">
        <v>1571</v>
      </c>
      <c r="B57" s="208" t="s">
        <v>1746</v>
      </c>
      <c r="C57" s="247" t="s">
        <v>94</v>
      </c>
      <c r="D57" s="278">
        <v>314739.92401999998</v>
      </c>
      <c r="E57" s="278">
        <v>181380.73353</v>
      </c>
      <c r="F57" s="278">
        <v>308474.19530999998</v>
      </c>
      <c r="G57" s="278">
        <v>189253.23</v>
      </c>
    </row>
    <row r="58" spans="1:7" x14ac:dyDescent="0.2">
      <c r="A58" s="199" t="s">
        <v>1569</v>
      </c>
      <c r="B58" s="199" t="s">
        <v>1745</v>
      </c>
      <c r="C58" s="201" t="s">
        <v>1744</v>
      </c>
      <c r="D58" s="235">
        <v>4862.0700999999999</v>
      </c>
      <c r="E58" s="235">
        <v>21759.46441</v>
      </c>
      <c r="F58" s="235">
        <v>4937.1469999999999</v>
      </c>
      <c r="G58" s="235">
        <v>28165.67571</v>
      </c>
    </row>
    <row r="59" spans="1:7" x14ac:dyDescent="0.2">
      <c r="A59" s="199" t="s">
        <v>1566</v>
      </c>
      <c r="B59" s="199" t="s">
        <v>1743</v>
      </c>
      <c r="C59" s="201" t="s">
        <v>1742</v>
      </c>
      <c r="D59" s="235">
        <v>241063.56106000001</v>
      </c>
      <c r="E59" s="235">
        <v>114365.76721999999</v>
      </c>
      <c r="F59" s="235">
        <v>235553.03328999999</v>
      </c>
      <c r="G59" s="235">
        <v>117010.08</v>
      </c>
    </row>
    <row r="60" spans="1:7" x14ac:dyDescent="0.2">
      <c r="A60" s="199" t="s">
        <v>1563</v>
      </c>
      <c r="B60" s="199" t="s">
        <v>1741</v>
      </c>
      <c r="C60" s="201" t="s">
        <v>1740</v>
      </c>
      <c r="D60" s="235">
        <v>343.06045</v>
      </c>
      <c r="E60" s="235">
        <v>34804.11217</v>
      </c>
      <c r="F60" s="235">
        <v>353.10744</v>
      </c>
      <c r="G60" s="235">
        <v>34501.700440000001</v>
      </c>
    </row>
    <row r="61" spans="1:7" x14ac:dyDescent="0.2">
      <c r="A61" s="199" t="s">
        <v>1560</v>
      </c>
      <c r="B61" s="199" t="s">
        <v>1739</v>
      </c>
      <c r="C61" s="201" t="s">
        <v>1738</v>
      </c>
      <c r="D61" s="235">
        <v>2218.0256600000002</v>
      </c>
      <c r="E61" s="235">
        <v>8270.6057099999998</v>
      </c>
      <c r="F61" s="235">
        <v>2457.4063700000002</v>
      </c>
      <c r="G61" s="235">
        <v>7783.8609999999999</v>
      </c>
    </row>
    <row r="62" spans="1:7" x14ac:dyDescent="0.2">
      <c r="A62" s="199" t="s">
        <v>1548</v>
      </c>
      <c r="B62" s="199" t="s">
        <v>1737</v>
      </c>
      <c r="C62" s="201" t="s">
        <v>1736</v>
      </c>
      <c r="D62" s="235">
        <v>355.47300999999999</v>
      </c>
      <c r="E62" s="235">
        <v>123.5654</v>
      </c>
      <c r="F62" s="235">
        <v>348.53992</v>
      </c>
      <c r="G62" s="235">
        <v>129.72683000000001</v>
      </c>
    </row>
    <row r="63" spans="1:7" x14ac:dyDescent="0.2">
      <c r="A63" s="199" t="s">
        <v>1545</v>
      </c>
      <c r="B63" s="199" t="s">
        <v>1735</v>
      </c>
      <c r="C63" s="201" t="s">
        <v>1734</v>
      </c>
      <c r="D63" s="235">
        <v>53.200400000000002</v>
      </c>
      <c r="E63" s="235">
        <v>54.06888</v>
      </c>
      <c r="F63" s="235">
        <v>253.52614000000003</v>
      </c>
      <c r="G63" s="235">
        <v>10.210610000000001</v>
      </c>
    </row>
    <row r="64" spans="1:7" x14ac:dyDescent="0.2">
      <c r="A64" s="199" t="s">
        <v>1542</v>
      </c>
      <c r="B64" s="199" t="s">
        <v>1733</v>
      </c>
      <c r="C64" s="201" t="s">
        <v>1732</v>
      </c>
      <c r="D64" s="235">
        <v>26.317</v>
      </c>
      <c r="E64" s="235">
        <v>0.3508</v>
      </c>
      <c r="F64" s="235">
        <v>20.593</v>
      </c>
      <c r="G64" s="235">
        <v>1</v>
      </c>
    </row>
    <row r="65" spans="1:7" x14ac:dyDescent="0.2">
      <c r="A65" s="199" t="s">
        <v>1731</v>
      </c>
      <c r="B65" s="199" t="s">
        <v>1730</v>
      </c>
      <c r="C65" s="201" t="s">
        <v>1729</v>
      </c>
      <c r="D65" s="235">
        <v>59.182639999999999</v>
      </c>
      <c r="E65" s="235">
        <v>8.1349999999999998</v>
      </c>
      <c r="F65" s="235">
        <v>20.85971</v>
      </c>
      <c r="G65" s="235">
        <v>0.152</v>
      </c>
    </row>
    <row r="66" spans="1:7" x14ac:dyDescent="0.2">
      <c r="A66" s="199" t="s">
        <v>1728</v>
      </c>
      <c r="B66" s="199" t="s">
        <v>1727</v>
      </c>
      <c r="C66" s="201" t="s">
        <v>1726</v>
      </c>
      <c r="D66" s="235">
        <v>820.22583999999995</v>
      </c>
      <c r="E66" s="235">
        <v>145.59745000000001</v>
      </c>
      <c r="F66" s="235">
        <v>678.43191000000002</v>
      </c>
      <c r="G66" s="235">
        <v>224.49754999999999</v>
      </c>
    </row>
    <row r="67" spans="1:7" x14ac:dyDescent="0.2">
      <c r="A67" s="199" t="s">
        <v>1725</v>
      </c>
      <c r="B67" s="199" t="s">
        <v>1724</v>
      </c>
      <c r="C67" s="201" t="s">
        <v>1723</v>
      </c>
      <c r="D67" s="235"/>
      <c r="E67" s="235"/>
      <c r="F67" s="235"/>
      <c r="G67" s="235"/>
    </row>
    <row r="68" spans="1:7" x14ac:dyDescent="0.2">
      <c r="A68" s="199" t="s">
        <v>1722</v>
      </c>
      <c r="B68" s="199" t="s">
        <v>1721</v>
      </c>
      <c r="C68" s="201" t="s">
        <v>1720</v>
      </c>
      <c r="D68" s="235">
        <v>948.63234</v>
      </c>
      <c r="E68" s="235"/>
      <c r="F68" s="235">
        <v>1189.5255400000001</v>
      </c>
      <c r="G68" s="235">
        <v>135.23131000000001</v>
      </c>
    </row>
    <row r="69" spans="1:7" x14ac:dyDescent="0.2">
      <c r="A69" s="199" t="s">
        <v>1719</v>
      </c>
      <c r="B69" s="199" t="s">
        <v>1718</v>
      </c>
      <c r="C69" s="201" t="s">
        <v>1717</v>
      </c>
      <c r="D69" s="235"/>
      <c r="E69" s="235"/>
      <c r="F69" s="235"/>
      <c r="G69" s="235"/>
    </row>
    <row r="70" spans="1:7" x14ac:dyDescent="0.2">
      <c r="A70" s="199" t="s">
        <v>1716</v>
      </c>
      <c r="B70" s="199" t="s">
        <v>1715</v>
      </c>
      <c r="C70" s="201" t="s">
        <v>1714</v>
      </c>
      <c r="D70" s="235">
        <v>41820.551579999999</v>
      </c>
      <c r="E70" s="235">
        <v>521.48292000000004</v>
      </c>
      <c r="F70" s="235">
        <v>45452.27259</v>
      </c>
      <c r="G70" s="235">
        <v>378.62979999999999</v>
      </c>
    </row>
    <row r="71" spans="1:7" x14ac:dyDescent="0.2">
      <c r="A71" s="199" t="s">
        <v>1713</v>
      </c>
      <c r="B71" s="199" t="s">
        <v>1712</v>
      </c>
      <c r="C71" s="201" t="s">
        <v>1711</v>
      </c>
      <c r="D71" s="235">
        <v>22169.623940000001</v>
      </c>
      <c r="E71" s="235">
        <v>1327.58357</v>
      </c>
      <c r="F71" s="235">
        <v>17209.752399999998</v>
      </c>
      <c r="G71" s="235">
        <v>912.46474999999998</v>
      </c>
    </row>
    <row r="72" spans="1:7" x14ac:dyDescent="0.2">
      <c r="A72" s="208" t="s">
        <v>1539</v>
      </c>
      <c r="B72" s="208" t="s">
        <v>1710</v>
      </c>
      <c r="C72" s="247" t="s">
        <v>94</v>
      </c>
      <c r="D72" s="278">
        <v>1709.1105</v>
      </c>
      <c r="E72" s="278">
        <v>4.1882700000000002</v>
      </c>
      <c r="F72" s="278">
        <v>874.02251000000001</v>
      </c>
      <c r="G72" s="278">
        <v>9.4639400000000009</v>
      </c>
    </row>
    <row r="73" spans="1:7" x14ac:dyDescent="0.2">
      <c r="A73" s="199" t="s">
        <v>1537</v>
      </c>
      <c r="B73" s="199" t="s">
        <v>1709</v>
      </c>
      <c r="C73" s="201" t="s">
        <v>1708</v>
      </c>
      <c r="D73" s="235"/>
      <c r="E73" s="235"/>
      <c r="F73" s="235"/>
      <c r="G73" s="235"/>
    </row>
    <row r="74" spans="1:7" x14ac:dyDescent="0.2">
      <c r="A74" s="199" t="s">
        <v>1534</v>
      </c>
      <c r="B74" s="199" t="s">
        <v>1707</v>
      </c>
      <c r="C74" s="201" t="s">
        <v>1706</v>
      </c>
      <c r="D74" s="235">
        <v>446.86705000000001</v>
      </c>
      <c r="E74" s="235">
        <v>2.0503299999999998</v>
      </c>
      <c r="F74" s="235">
        <v>469.74678999999998</v>
      </c>
      <c r="G74" s="235">
        <v>2.9710799999999997</v>
      </c>
    </row>
    <row r="75" spans="1:7" x14ac:dyDescent="0.2">
      <c r="A75" s="199" t="s">
        <v>1531</v>
      </c>
      <c r="B75" s="199" t="s">
        <v>1705</v>
      </c>
      <c r="C75" s="201" t="s">
        <v>1704</v>
      </c>
      <c r="D75" s="235">
        <v>331.58693</v>
      </c>
      <c r="E75" s="235">
        <v>2.1073499999999998</v>
      </c>
      <c r="F75" s="235">
        <v>220.94829000000001</v>
      </c>
      <c r="G75" s="235">
        <v>6.1078100000000006</v>
      </c>
    </row>
    <row r="76" spans="1:7" x14ac:dyDescent="0.2">
      <c r="A76" s="199" t="s">
        <v>1528</v>
      </c>
      <c r="B76" s="199" t="s">
        <v>1703</v>
      </c>
      <c r="C76" s="201" t="s">
        <v>1702</v>
      </c>
      <c r="D76" s="235"/>
      <c r="E76" s="235"/>
      <c r="F76" s="235">
        <v>1.74</v>
      </c>
      <c r="G76" s="235"/>
    </row>
    <row r="77" spans="1:7" x14ac:dyDescent="0.2">
      <c r="A77" s="199" t="s">
        <v>1522</v>
      </c>
      <c r="B77" s="199" t="s">
        <v>1701</v>
      </c>
      <c r="C77" s="201" t="s">
        <v>1700</v>
      </c>
      <c r="D77" s="235">
        <v>930.65652</v>
      </c>
      <c r="E77" s="235">
        <v>3.0589999999999999E-2</v>
      </c>
      <c r="F77" s="235">
        <v>181.58742999999998</v>
      </c>
      <c r="G77" s="235">
        <v>0.38505</v>
      </c>
    </row>
    <row r="78" spans="1:7" x14ac:dyDescent="0.2">
      <c r="A78" s="208" t="s">
        <v>1699</v>
      </c>
      <c r="B78" s="208" t="s">
        <v>1698</v>
      </c>
      <c r="C78" s="247" t="s">
        <v>94</v>
      </c>
      <c r="D78" s="278">
        <v>4511911.7124100002</v>
      </c>
      <c r="E78" s="278">
        <v>4316.3490400000001</v>
      </c>
      <c r="F78" s="278">
        <v>4213108.5210899999</v>
      </c>
      <c r="G78" s="278">
        <v>4340.5588799999996</v>
      </c>
    </row>
    <row r="79" spans="1:7" x14ac:dyDescent="0.2">
      <c r="A79" s="199" t="s">
        <v>1697</v>
      </c>
      <c r="B79" s="199" t="s">
        <v>1696</v>
      </c>
      <c r="C79" s="201" t="s">
        <v>1695</v>
      </c>
      <c r="D79" s="235"/>
      <c r="E79" s="235"/>
      <c r="F79" s="235"/>
      <c r="G79" s="235"/>
    </row>
    <row r="80" spans="1:7" x14ac:dyDescent="0.2">
      <c r="A80" s="199" t="s">
        <v>1694</v>
      </c>
      <c r="B80" s="199" t="s">
        <v>1693</v>
      </c>
      <c r="C80" s="201" t="s">
        <v>1692</v>
      </c>
      <c r="D80" s="235">
        <v>4511911.7124100002</v>
      </c>
      <c r="E80" s="235">
        <v>4316.3490400000001</v>
      </c>
      <c r="F80" s="235">
        <v>4213108.5210899999</v>
      </c>
      <c r="G80" s="235">
        <v>4340.5588799999996</v>
      </c>
    </row>
    <row r="81" spans="1:7" x14ac:dyDescent="0.2">
      <c r="A81" s="208" t="s">
        <v>1422</v>
      </c>
      <c r="B81" s="208" t="s">
        <v>1691</v>
      </c>
      <c r="C81" s="247" t="s">
        <v>94</v>
      </c>
      <c r="D81" s="960" t="s">
        <v>4073</v>
      </c>
      <c r="E81" s="960" t="s">
        <v>4073</v>
      </c>
      <c r="F81" s="960" t="s">
        <v>4073</v>
      </c>
      <c r="G81" s="960" t="s">
        <v>4073</v>
      </c>
    </row>
    <row r="82" spans="1:7" x14ac:dyDescent="0.2">
      <c r="A82" s="208" t="s">
        <v>1690</v>
      </c>
      <c r="B82" s="208" t="s">
        <v>1689</v>
      </c>
      <c r="C82" s="247" t="s">
        <v>94</v>
      </c>
      <c r="D82" s="278">
        <v>-6409.3890300000003</v>
      </c>
      <c r="E82" s="278">
        <v>28546.681980000001</v>
      </c>
      <c r="F82" s="278">
        <v>-11082.641869999999</v>
      </c>
      <c r="G82" s="278">
        <v>27833.716710000001</v>
      </c>
    </row>
    <row r="83" spans="1:7" x14ac:dyDescent="0.2">
      <c r="A83" s="208" t="s">
        <v>1688</v>
      </c>
      <c r="B83" s="208" t="s">
        <v>1377</v>
      </c>
      <c r="C83" s="247" t="s">
        <v>94</v>
      </c>
      <c r="D83" s="278">
        <v>-6597.3845000000001</v>
      </c>
      <c r="E83" s="278">
        <v>27525.82431</v>
      </c>
      <c r="F83" s="278">
        <v>-11457.881539999998</v>
      </c>
      <c r="G83" s="278">
        <v>26619.812420000002</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482" orientation="portrait" useFirstPageNumber="1" r:id="rId1"/>
  <headerFooter>
    <oddHeader>&amp;L&amp;"Tahoma,Kurzíva"Závěrečný účet za rok 2017&amp;R&amp;"Tahoma,Kurzíva"Tabulka č. 41</oddHeader>
    <oddFooter>&amp;C&amp;"Tahoma,Obyčejné"&amp;P</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8"/>
  <sheetViews>
    <sheetView showGridLines="0" zoomScaleNormal="100" zoomScaleSheetLayoutView="100" workbookViewId="0">
      <selection activeCell="I6" sqref="I6"/>
    </sheetView>
  </sheetViews>
  <sheetFormatPr defaultRowHeight="12.75" x14ac:dyDescent="0.2"/>
  <cols>
    <col min="1" max="1" width="7" style="259" customWidth="1"/>
    <col min="2" max="2" width="45.42578125" style="191" customWidth="1"/>
    <col min="3" max="3" width="8.7109375" style="258" customWidth="1"/>
    <col min="4" max="7" width="13.85546875" style="190" customWidth="1"/>
    <col min="8" max="16384" width="9.140625" style="191"/>
  </cols>
  <sheetData>
    <row r="1" spans="1:7" s="280" customFormat="1" ht="18" customHeight="1" x14ac:dyDescent="0.2">
      <c r="A1" s="1270" t="s">
        <v>4071</v>
      </c>
      <c r="B1" s="1270"/>
      <c r="C1" s="1270"/>
      <c r="D1" s="1270"/>
      <c r="E1" s="1270"/>
      <c r="F1" s="1270"/>
      <c r="G1" s="1270"/>
    </row>
    <row r="2" spans="1:7" s="279" customFormat="1" ht="18" customHeight="1" x14ac:dyDescent="0.2">
      <c r="A2" s="1205" t="s">
        <v>1876</v>
      </c>
      <c r="B2" s="1205"/>
      <c r="C2" s="1205"/>
      <c r="D2" s="1205"/>
      <c r="E2" s="1205"/>
      <c r="F2" s="1205"/>
      <c r="G2" s="1205"/>
    </row>
    <row r="3" spans="1:7" s="150" customFormat="1" x14ac:dyDescent="0.2">
      <c r="C3" s="148"/>
      <c r="D3" s="192"/>
      <c r="E3" s="192"/>
      <c r="F3" s="192"/>
      <c r="G3" s="192"/>
    </row>
    <row r="4" spans="1:7" x14ac:dyDescent="0.2">
      <c r="A4" s="232"/>
      <c r="B4" s="232"/>
      <c r="C4" s="231"/>
      <c r="D4" s="230">
        <v>1</v>
      </c>
      <c r="E4" s="230">
        <v>2</v>
      </c>
      <c r="F4" s="230">
        <v>3</v>
      </c>
      <c r="G4" s="230">
        <v>4</v>
      </c>
    </row>
    <row r="5" spans="1:7" s="268" customFormat="1" ht="12.75" customHeight="1" x14ac:dyDescent="0.2">
      <c r="A5" s="1271" t="s">
        <v>1428</v>
      </c>
      <c r="B5" s="1272"/>
      <c r="C5" s="1277" t="s">
        <v>1427</v>
      </c>
      <c r="D5" s="1283" t="s">
        <v>1426</v>
      </c>
      <c r="E5" s="1284"/>
      <c r="F5" s="1284"/>
      <c r="G5" s="1285"/>
    </row>
    <row r="6" spans="1:7" s="209" customFormat="1" x14ac:dyDescent="0.2">
      <c r="A6" s="1273"/>
      <c r="B6" s="1274"/>
      <c r="C6" s="1278"/>
      <c r="D6" s="1286" t="s">
        <v>1425</v>
      </c>
      <c r="E6" s="1287"/>
      <c r="F6" s="1288"/>
      <c r="G6" s="1289" t="s">
        <v>1424</v>
      </c>
    </row>
    <row r="7" spans="1:7" s="209" customFormat="1" x14ac:dyDescent="0.2">
      <c r="A7" s="1275"/>
      <c r="B7" s="1276"/>
      <c r="C7" s="1282"/>
      <c r="D7" s="254" t="s">
        <v>1684</v>
      </c>
      <c r="E7" s="254" t="s">
        <v>1683</v>
      </c>
      <c r="F7" s="254" t="s">
        <v>1682</v>
      </c>
      <c r="G7" s="1290"/>
    </row>
    <row r="8" spans="1:7" s="209" customFormat="1" x14ac:dyDescent="0.2">
      <c r="A8" s="237"/>
      <c r="B8" s="237" t="s">
        <v>1681</v>
      </c>
      <c r="C8" s="236" t="s">
        <v>94</v>
      </c>
      <c r="D8" s="206">
        <v>12254290.16395</v>
      </c>
      <c r="E8" s="206">
        <v>4958999.6376499999</v>
      </c>
      <c r="F8" s="206">
        <v>7295290.5263</v>
      </c>
      <c r="G8" s="206">
        <v>7238899.3687800001</v>
      </c>
    </row>
    <row r="9" spans="1:7" s="261" customFormat="1" x14ac:dyDescent="0.2">
      <c r="A9" s="237" t="s">
        <v>1680</v>
      </c>
      <c r="B9" s="237" t="s">
        <v>1679</v>
      </c>
      <c r="C9" s="236" t="s">
        <v>94</v>
      </c>
      <c r="D9" s="206">
        <v>10919269.46965</v>
      </c>
      <c r="E9" s="206">
        <v>4952742.2596000005</v>
      </c>
      <c r="F9" s="206">
        <v>5966527.2100499999</v>
      </c>
      <c r="G9" s="206">
        <v>5990978.9929999998</v>
      </c>
    </row>
    <row r="10" spans="1:7" s="261" customFormat="1" x14ac:dyDescent="0.2">
      <c r="A10" s="237" t="s">
        <v>1678</v>
      </c>
      <c r="B10" s="237" t="s">
        <v>1677</v>
      </c>
      <c r="C10" s="236" t="s">
        <v>94</v>
      </c>
      <c r="D10" s="206">
        <v>160356.52340000001</v>
      </c>
      <c r="E10" s="206">
        <v>129964.52568000001</v>
      </c>
      <c r="F10" s="206">
        <v>30391.997719999999</v>
      </c>
      <c r="G10" s="206">
        <v>30797.387569999999</v>
      </c>
    </row>
    <row r="11" spans="1:7" s="150" customFormat="1" x14ac:dyDescent="0.2">
      <c r="A11" s="199" t="s">
        <v>1676</v>
      </c>
      <c r="B11" s="199" t="s">
        <v>1675</v>
      </c>
      <c r="C11" s="201" t="s">
        <v>1674</v>
      </c>
      <c r="D11" s="226">
        <v>205.25</v>
      </c>
      <c r="E11" s="226">
        <v>194.98750000000001</v>
      </c>
      <c r="F11" s="226">
        <v>10.262499999999999</v>
      </c>
      <c r="G11" s="226">
        <v>13.858000000000001</v>
      </c>
    </row>
    <row r="12" spans="1:7" s="150" customFormat="1" x14ac:dyDescent="0.2">
      <c r="A12" s="199" t="s">
        <v>1673</v>
      </c>
      <c r="B12" s="199" t="s">
        <v>1672</v>
      </c>
      <c r="C12" s="201" t="s">
        <v>1671</v>
      </c>
      <c r="D12" s="197">
        <v>145164.69012000001</v>
      </c>
      <c r="E12" s="226">
        <v>114906.37490000001</v>
      </c>
      <c r="F12" s="197">
        <v>30258.31522</v>
      </c>
      <c r="G12" s="226">
        <v>28577.81957</v>
      </c>
    </row>
    <row r="13" spans="1:7" s="150" customFormat="1" x14ac:dyDescent="0.2">
      <c r="A13" s="199" t="s">
        <v>1670</v>
      </c>
      <c r="B13" s="199" t="s">
        <v>232</v>
      </c>
      <c r="C13" s="201" t="s">
        <v>1669</v>
      </c>
      <c r="D13" s="197"/>
      <c r="E13" s="226">
        <v>0</v>
      </c>
      <c r="F13" s="197"/>
      <c r="G13" s="226">
        <v>0</v>
      </c>
    </row>
    <row r="14" spans="1:7" s="150" customFormat="1" x14ac:dyDescent="0.2">
      <c r="A14" s="199" t="s">
        <v>1668</v>
      </c>
      <c r="B14" s="199" t="s">
        <v>1667</v>
      </c>
      <c r="C14" s="201" t="s">
        <v>1666</v>
      </c>
      <c r="D14" s="197"/>
      <c r="E14" s="226">
        <v>0</v>
      </c>
      <c r="F14" s="197"/>
      <c r="G14" s="226">
        <v>0</v>
      </c>
    </row>
    <row r="15" spans="1:7" s="150" customFormat="1" x14ac:dyDescent="0.2">
      <c r="A15" s="199" t="s">
        <v>1665</v>
      </c>
      <c r="B15" s="199" t="s">
        <v>1664</v>
      </c>
      <c r="C15" s="201" t="s">
        <v>1663</v>
      </c>
      <c r="D15" s="197">
        <v>12899.333279999999</v>
      </c>
      <c r="E15" s="226">
        <v>12899.333279999999</v>
      </c>
      <c r="F15" s="197"/>
      <c r="G15" s="226">
        <v>0</v>
      </c>
    </row>
    <row r="16" spans="1:7" s="150" customFormat="1" x14ac:dyDescent="0.2">
      <c r="A16" s="199" t="s">
        <v>1662</v>
      </c>
      <c r="B16" s="199" t="s">
        <v>1661</v>
      </c>
      <c r="C16" s="201" t="s">
        <v>1660</v>
      </c>
      <c r="D16" s="197"/>
      <c r="E16" s="226">
        <v>0</v>
      </c>
      <c r="F16" s="197"/>
      <c r="G16" s="226">
        <v>0</v>
      </c>
    </row>
    <row r="17" spans="1:7" s="150" customFormat="1" x14ac:dyDescent="0.2">
      <c r="A17" s="199" t="s">
        <v>1659</v>
      </c>
      <c r="B17" s="199" t="s">
        <v>1658</v>
      </c>
      <c r="C17" s="201" t="s">
        <v>1657</v>
      </c>
      <c r="D17" s="197">
        <v>2087.25</v>
      </c>
      <c r="E17" s="226">
        <v>1963.83</v>
      </c>
      <c r="F17" s="197">
        <v>123.42</v>
      </c>
      <c r="G17" s="226">
        <v>2205.71</v>
      </c>
    </row>
    <row r="18" spans="1:7" s="150" customFormat="1" x14ac:dyDescent="0.2">
      <c r="A18" s="199" t="s">
        <v>1656</v>
      </c>
      <c r="B18" s="199" t="s">
        <v>1655</v>
      </c>
      <c r="C18" s="201" t="s">
        <v>1654</v>
      </c>
      <c r="D18" s="197"/>
      <c r="E18" s="226"/>
      <c r="F18" s="197"/>
      <c r="G18" s="226">
        <v>0</v>
      </c>
    </row>
    <row r="19" spans="1:7" s="150" customFormat="1" x14ac:dyDescent="0.2">
      <c r="A19" s="200" t="s">
        <v>1653</v>
      </c>
      <c r="B19" s="199" t="s">
        <v>1652</v>
      </c>
      <c r="C19" s="201" t="s">
        <v>1651</v>
      </c>
      <c r="D19" s="197"/>
      <c r="E19" s="226"/>
      <c r="F19" s="197"/>
      <c r="G19" s="226">
        <v>0</v>
      </c>
    </row>
    <row r="20" spans="1:7" s="261" customFormat="1" x14ac:dyDescent="0.2">
      <c r="A20" s="237" t="s">
        <v>1650</v>
      </c>
      <c r="B20" s="237" t="s">
        <v>1649</v>
      </c>
      <c r="C20" s="236" t="s">
        <v>94</v>
      </c>
      <c r="D20" s="206">
        <v>10758725.584249999</v>
      </c>
      <c r="E20" s="206">
        <v>4822777.7339200005</v>
      </c>
      <c r="F20" s="206">
        <v>5935947.8503299998</v>
      </c>
      <c r="G20" s="206">
        <v>5959994.2434300007</v>
      </c>
    </row>
    <row r="21" spans="1:7" s="150" customFormat="1" x14ac:dyDescent="0.2">
      <c r="A21" s="199" t="s">
        <v>1648</v>
      </c>
      <c r="B21" s="199" t="s">
        <v>180</v>
      </c>
      <c r="C21" s="201" t="s">
        <v>1647</v>
      </c>
      <c r="D21" s="226">
        <v>77029.95882</v>
      </c>
      <c r="E21" s="226">
        <v>0</v>
      </c>
      <c r="F21" s="226">
        <v>77029.95882</v>
      </c>
      <c r="G21" s="226">
        <v>77026.95882</v>
      </c>
    </row>
    <row r="22" spans="1:7" s="150" customFormat="1" x14ac:dyDescent="0.2">
      <c r="A22" s="199" t="s">
        <v>1646</v>
      </c>
      <c r="B22" s="199" t="s">
        <v>1645</v>
      </c>
      <c r="C22" s="201" t="s">
        <v>1644</v>
      </c>
      <c r="D22" s="197">
        <v>3575.14</v>
      </c>
      <c r="E22" s="226">
        <v>0</v>
      </c>
      <c r="F22" s="197">
        <v>3575.14</v>
      </c>
      <c r="G22" s="226">
        <v>3578.2150000000001</v>
      </c>
    </row>
    <row r="23" spans="1:7" s="150" customFormat="1" x14ac:dyDescent="0.2">
      <c r="A23" s="199" t="s">
        <v>1643</v>
      </c>
      <c r="B23" s="199" t="s">
        <v>1642</v>
      </c>
      <c r="C23" s="201" t="s">
        <v>1641</v>
      </c>
      <c r="D23" s="197">
        <v>6363107.2292499999</v>
      </c>
      <c r="E23" s="226">
        <v>1603911.4263299999</v>
      </c>
      <c r="F23" s="197">
        <v>4759195.8029199997</v>
      </c>
      <c r="G23" s="226">
        <v>4715752.9877399998</v>
      </c>
    </row>
    <row r="24" spans="1:7" s="150" customFormat="1" ht="21" x14ac:dyDescent="0.2">
      <c r="A24" s="199" t="s">
        <v>1640</v>
      </c>
      <c r="B24" s="199" t="s">
        <v>1639</v>
      </c>
      <c r="C24" s="201" t="s">
        <v>1638</v>
      </c>
      <c r="D24" s="197">
        <v>3626585.07124</v>
      </c>
      <c r="E24" s="226">
        <v>2551063.3565400001</v>
      </c>
      <c r="F24" s="197">
        <v>1075521.7147000001</v>
      </c>
      <c r="G24" s="226">
        <v>1086724.6780599998</v>
      </c>
    </row>
    <row r="25" spans="1:7" s="150" customFormat="1" x14ac:dyDescent="0.2">
      <c r="A25" s="199" t="s">
        <v>1637</v>
      </c>
      <c r="B25" s="199" t="s">
        <v>1636</v>
      </c>
      <c r="C25" s="201" t="s">
        <v>1635</v>
      </c>
      <c r="D25" s="197"/>
      <c r="E25" s="226">
        <v>0</v>
      </c>
      <c r="F25" s="197"/>
      <c r="G25" s="226">
        <v>0</v>
      </c>
    </row>
    <row r="26" spans="1:7" s="150" customFormat="1" x14ac:dyDescent="0.2">
      <c r="A26" s="199" t="s">
        <v>1634</v>
      </c>
      <c r="B26" s="199" t="s">
        <v>1633</v>
      </c>
      <c r="C26" s="201" t="s">
        <v>1632</v>
      </c>
      <c r="D26" s="197">
        <v>667810.92504999996</v>
      </c>
      <c r="E26" s="226">
        <v>667802.95104999992</v>
      </c>
      <c r="F26" s="197">
        <v>7.9740000000000002</v>
      </c>
      <c r="G26" s="226">
        <v>0</v>
      </c>
    </row>
    <row r="27" spans="1:7" s="150" customFormat="1" x14ac:dyDescent="0.2">
      <c r="A27" s="199" t="s">
        <v>1631</v>
      </c>
      <c r="B27" s="199" t="s">
        <v>1630</v>
      </c>
      <c r="C27" s="201" t="s">
        <v>1629</v>
      </c>
      <c r="D27" s="197"/>
      <c r="E27" s="226">
        <v>0</v>
      </c>
      <c r="F27" s="197"/>
      <c r="G27" s="226">
        <v>0</v>
      </c>
    </row>
    <row r="28" spans="1:7" s="150" customFormat="1" x14ac:dyDescent="0.2">
      <c r="A28" s="199" t="s">
        <v>1628</v>
      </c>
      <c r="B28" s="199" t="s">
        <v>1627</v>
      </c>
      <c r="C28" s="201" t="s">
        <v>1626</v>
      </c>
      <c r="D28" s="197">
        <v>20577.259890000001</v>
      </c>
      <c r="E28" s="226">
        <v>0</v>
      </c>
      <c r="F28" s="197">
        <v>20577.259890000001</v>
      </c>
      <c r="G28" s="226">
        <v>76911.403810000003</v>
      </c>
    </row>
    <row r="29" spans="1:7" s="150" customFormat="1" x14ac:dyDescent="0.2">
      <c r="A29" s="199" t="s">
        <v>1625</v>
      </c>
      <c r="B29" s="199" t="s">
        <v>1624</v>
      </c>
      <c r="C29" s="201" t="s">
        <v>1623</v>
      </c>
      <c r="D29" s="197">
        <v>40</v>
      </c>
      <c r="E29" s="226">
        <v>0</v>
      </c>
      <c r="F29" s="197">
        <v>40</v>
      </c>
      <c r="G29" s="226">
        <v>0</v>
      </c>
    </row>
    <row r="30" spans="1:7" s="150" customFormat="1" x14ac:dyDescent="0.2">
      <c r="A30" s="200" t="s">
        <v>1622</v>
      </c>
      <c r="B30" s="199" t="s">
        <v>1621</v>
      </c>
      <c r="C30" s="201" t="s">
        <v>1620</v>
      </c>
      <c r="D30" s="197"/>
      <c r="E30" s="197"/>
      <c r="F30" s="197"/>
      <c r="G30" s="197"/>
    </row>
    <row r="31" spans="1:7" s="261" customFormat="1" x14ac:dyDescent="0.2">
      <c r="A31" s="237" t="s">
        <v>1619</v>
      </c>
      <c r="B31" s="237" t="s">
        <v>1618</v>
      </c>
      <c r="C31" s="236" t="s">
        <v>94</v>
      </c>
      <c r="D31" s="206">
        <v>137.36199999999999</v>
      </c>
      <c r="E31" s="206">
        <v>0</v>
      </c>
      <c r="F31" s="206">
        <v>137.36199999999999</v>
      </c>
      <c r="G31" s="206">
        <v>137.36199999999999</v>
      </c>
    </row>
    <row r="32" spans="1:7" s="150" customFormat="1" x14ac:dyDescent="0.2">
      <c r="A32" s="199" t="s">
        <v>1617</v>
      </c>
      <c r="B32" s="199" t="s">
        <v>1616</v>
      </c>
      <c r="C32" s="201" t="s">
        <v>1615</v>
      </c>
      <c r="D32" s="226">
        <v>0</v>
      </c>
      <c r="E32" s="226">
        <v>0</v>
      </c>
      <c r="F32" s="226">
        <v>0</v>
      </c>
      <c r="G32" s="226">
        <v>0</v>
      </c>
    </row>
    <row r="33" spans="1:7" s="150" customFormat="1" x14ac:dyDescent="0.2">
      <c r="A33" s="199" t="s">
        <v>1614</v>
      </c>
      <c r="B33" s="199" t="s">
        <v>1613</v>
      </c>
      <c r="C33" s="201" t="s">
        <v>1612</v>
      </c>
      <c r="D33" s="226">
        <v>0</v>
      </c>
      <c r="E33" s="226">
        <v>0</v>
      </c>
      <c r="F33" s="226">
        <v>0</v>
      </c>
      <c r="G33" s="226">
        <v>0</v>
      </c>
    </row>
    <row r="34" spans="1:7" s="150" customFormat="1" x14ac:dyDescent="0.2">
      <c r="A34" s="199" t="s">
        <v>1611</v>
      </c>
      <c r="B34" s="199" t="s">
        <v>1610</v>
      </c>
      <c r="C34" s="201" t="s">
        <v>1609</v>
      </c>
      <c r="D34" s="226">
        <v>0</v>
      </c>
      <c r="E34" s="226">
        <v>0</v>
      </c>
      <c r="F34" s="226">
        <v>0</v>
      </c>
      <c r="G34" s="226">
        <v>0</v>
      </c>
    </row>
    <row r="35" spans="1:7" s="150" customFormat="1" x14ac:dyDescent="0.2">
      <c r="A35" s="199" t="s">
        <v>1605</v>
      </c>
      <c r="B35" s="199" t="s">
        <v>1604</v>
      </c>
      <c r="C35" s="201" t="s">
        <v>1603</v>
      </c>
      <c r="D35" s="197"/>
      <c r="E35" s="226">
        <v>0</v>
      </c>
      <c r="F35" s="197"/>
      <c r="G35" s="226">
        <v>0</v>
      </c>
    </row>
    <row r="36" spans="1:7" s="150" customFormat="1" x14ac:dyDescent="0.2">
      <c r="A36" s="199" t="s">
        <v>1602</v>
      </c>
      <c r="B36" s="199" t="s">
        <v>1601</v>
      </c>
      <c r="C36" s="201" t="s">
        <v>1600</v>
      </c>
      <c r="D36" s="197">
        <v>137.36199999999999</v>
      </c>
      <c r="E36" s="226">
        <v>0</v>
      </c>
      <c r="F36" s="197">
        <v>137.36199999999999</v>
      </c>
      <c r="G36" s="226">
        <v>137.36199999999999</v>
      </c>
    </row>
    <row r="37" spans="1:7" s="261" customFormat="1" x14ac:dyDescent="0.2">
      <c r="A37" s="237" t="s">
        <v>1593</v>
      </c>
      <c r="B37" s="237" t="s">
        <v>1592</v>
      </c>
      <c r="C37" s="236" t="s">
        <v>94</v>
      </c>
      <c r="D37" s="206">
        <v>50</v>
      </c>
      <c r="E37" s="206">
        <v>0</v>
      </c>
      <c r="F37" s="206">
        <v>50</v>
      </c>
      <c r="G37" s="206">
        <v>50</v>
      </c>
    </row>
    <row r="38" spans="1:7" s="150" customFormat="1" x14ac:dyDescent="0.2">
      <c r="A38" s="199" t="s">
        <v>1591</v>
      </c>
      <c r="B38" s="199" t="s">
        <v>1590</v>
      </c>
      <c r="C38" s="201" t="s">
        <v>1589</v>
      </c>
      <c r="D38" s="197"/>
      <c r="E38" s="226">
        <v>0</v>
      </c>
      <c r="F38" s="197"/>
      <c r="G38" s="226">
        <v>0</v>
      </c>
    </row>
    <row r="39" spans="1:7" s="150" customFormat="1" x14ac:dyDescent="0.2">
      <c r="A39" s="199" t="s">
        <v>1588</v>
      </c>
      <c r="B39" s="199" t="s">
        <v>1587</v>
      </c>
      <c r="C39" s="201" t="s">
        <v>1586</v>
      </c>
      <c r="D39" s="197"/>
      <c r="E39" s="226">
        <v>0</v>
      </c>
      <c r="F39" s="197"/>
      <c r="G39" s="226">
        <v>0</v>
      </c>
    </row>
    <row r="40" spans="1:7" s="150" customFormat="1" x14ac:dyDescent="0.2">
      <c r="A40" s="199" t="s">
        <v>1585</v>
      </c>
      <c r="B40" s="199" t="s">
        <v>1584</v>
      </c>
      <c r="C40" s="201" t="s">
        <v>1583</v>
      </c>
      <c r="D40" s="197">
        <v>50</v>
      </c>
      <c r="E40" s="226">
        <v>0</v>
      </c>
      <c r="F40" s="197">
        <v>50</v>
      </c>
      <c r="G40" s="226">
        <v>50</v>
      </c>
    </row>
    <row r="41" spans="1:7" s="150" customFormat="1" x14ac:dyDescent="0.2">
      <c r="A41" s="199" t="s">
        <v>1579</v>
      </c>
      <c r="B41" s="199" t="s">
        <v>1578</v>
      </c>
      <c r="C41" s="201" t="s">
        <v>1577</v>
      </c>
      <c r="D41" s="197"/>
      <c r="E41" s="226">
        <v>0</v>
      </c>
      <c r="F41" s="197"/>
      <c r="G41" s="226">
        <v>0</v>
      </c>
    </row>
    <row r="42" spans="1:7" s="150" customFormat="1" x14ac:dyDescent="0.2">
      <c r="A42" s="199" t="s">
        <v>1576</v>
      </c>
      <c r="B42" s="227" t="s">
        <v>1575</v>
      </c>
      <c r="C42" s="248" t="s">
        <v>1574</v>
      </c>
      <c r="D42" s="197"/>
      <c r="E42" s="226">
        <v>0</v>
      </c>
      <c r="F42" s="197"/>
      <c r="G42" s="226">
        <v>0</v>
      </c>
    </row>
    <row r="43" spans="1:7" s="261" customFormat="1" x14ac:dyDescent="0.2">
      <c r="A43" s="237" t="s">
        <v>1573</v>
      </c>
      <c r="B43" s="237" t="s">
        <v>1572</v>
      </c>
      <c r="C43" s="236" t="s">
        <v>94</v>
      </c>
      <c r="D43" s="206">
        <v>1335020.6942999999</v>
      </c>
      <c r="E43" s="206">
        <v>6257.3780500000003</v>
      </c>
      <c r="F43" s="206">
        <v>1328763.3162499999</v>
      </c>
      <c r="G43" s="206">
        <v>1247920.3757799999</v>
      </c>
    </row>
    <row r="44" spans="1:7" s="261" customFormat="1" x14ac:dyDescent="0.2">
      <c r="A44" s="208" t="s">
        <v>1571</v>
      </c>
      <c r="B44" s="208" t="s">
        <v>1570</v>
      </c>
      <c r="C44" s="247" t="s">
        <v>94</v>
      </c>
      <c r="D44" s="206">
        <v>169937.68246000001</v>
      </c>
      <c r="E44" s="206">
        <v>0</v>
      </c>
      <c r="F44" s="206">
        <v>169937.68246000001</v>
      </c>
      <c r="G44" s="206">
        <v>154622.88463999997</v>
      </c>
    </row>
    <row r="45" spans="1:7" s="150" customFormat="1" x14ac:dyDescent="0.2">
      <c r="A45" s="199" t="s">
        <v>1569</v>
      </c>
      <c r="B45" s="199" t="s">
        <v>1568</v>
      </c>
      <c r="C45" s="201" t="s">
        <v>1567</v>
      </c>
      <c r="D45" s="197"/>
      <c r="E45" s="226">
        <v>0</v>
      </c>
      <c r="F45" s="197"/>
      <c r="G45" s="226">
        <v>0</v>
      </c>
    </row>
    <row r="46" spans="1:7" s="150" customFormat="1" x14ac:dyDescent="0.2">
      <c r="A46" s="199" t="s">
        <v>1566</v>
      </c>
      <c r="B46" s="199" t="s">
        <v>1565</v>
      </c>
      <c r="C46" s="201" t="s">
        <v>1564</v>
      </c>
      <c r="D46" s="197">
        <v>131649.48220999999</v>
      </c>
      <c r="E46" s="226">
        <v>0</v>
      </c>
      <c r="F46" s="197">
        <v>131649.48220999999</v>
      </c>
      <c r="G46" s="226">
        <v>117789.20403000001</v>
      </c>
    </row>
    <row r="47" spans="1:7" s="150" customFormat="1" x14ac:dyDescent="0.2">
      <c r="A47" s="199" t="s">
        <v>1563</v>
      </c>
      <c r="B47" s="199" t="s">
        <v>1562</v>
      </c>
      <c r="C47" s="201" t="s">
        <v>1561</v>
      </c>
      <c r="D47" s="197">
        <v>1145.87123</v>
      </c>
      <c r="E47" s="226">
        <v>0</v>
      </c>
      <c r="F47" s="197">
        <v>1145.87123</v>
      </c>
      <c r="G47" s="226">
        <v>1763.05412</v>
      </c>
    </row>
    <row r="48" spans="1:7" s="150" customFormat="1" x14ac:dyDescent="0.2">
      <c r="A48" s="199" t="s">
        <v>1560</v>
      </c>
      <c r="B48" s="199" t="s">
        <v>1559</v>
      </c>
      <c r="C48" s="201" t="s">
        <v>1558</v>
      </c>
      <c r="D48" s="197"/>
      <c r="E48" s="226">
        <v>0</v>
      </c>
      <c r="F48" s="197"/>
      <c r="G48" s="226">
        <v>0</v>
      </c>
    </row>
    <row r="49" spans="1:7" s="150" customFormat="1" x14ac:dyDescent="0.2">
      <c r="A49" s="199" t="s">
        <v>1557</v>
      </c>
      <c r="B49" s="199" t="s">
        <v>1556</v>
      </c>
      <c r="C49" s="201" t="s">
        <v>1555</v>
      </c>
      <c r="D49" s="197"/>
      <c r="E49" s="226">
        <v>0</v>
      </c>
      <c r="F49" s="197"/>
      <c r="G49" s="226">
        <v>0</v>
      </c>
    </row>
    <row r="50" spans="1:7" s="150" customFormat="1" x14ac:dyDescent="0.2">
      <c r="A50" s="199" t="s">
        <v>1554</v>
      </c>
      <c r="B50" s="199" t="s">
        <v>1553</v>
      </c>
      <c r="C50" s="201" t="s">
        <v>1552</v>
      </c>
      <c r="D50" s="197">
        <v>3298.8436400000001</v>
      </c>
      <c r="E50" s="226">
        <v>0</v>
      </c>
      <c r="F50" s="197">
        <v>3298.8436400000001</v>
      </c>
      <c r="G50" s="226">
        <v>3337.3832000000002</v>
      </c>
    </row>
    <row r="51" spans="1:7" s="150" customFormat="1" x14ac:dyDescent="0.2">
      <c r="A51" s="199" t="s">
        <v>1551</v>
      </c>
      <c r="B51" s="199" t="s">
        <v>1550</v>
      </c>
      <c r="C51" s="201" t="s">
        <v>1549</v>
      </c>
      <c r="D51" s="197"/>
      <c r="E51" s="226">
        <v>0</v>
      </c>
      <c r="F51" s="197"/>
      <c r="G51" s="226">
        <v>0</v>
      </c>
    </row>
    <row r="52" spans="1:7" s="150" customFormat="1" x14ac:dyDescent="0.2">
      <c r="A52" s="199" t="s">
        <v>1548</v>
      </c>
      <c r="B52" s="199" t="s">
        <v>1547</v>
      </c>
      <c r="C52" s="201" t="s">
        <v>1546</v>
      </c>
      <c r="D52" s="197">
        <v>33782.099689999995</v>
      </c>
      <c r="E52" s="226">
        <v>0</v>
      </c>
      <c r="F52" s="197">
        <v>33782.099689999995</v>
      </c>
      <c r="G52" s="226">
        <v>31700.32487</v>
      </c>
    </row>
    <row r="53" spans="1:7" s="150" customFormat="1" x14ac:dyDescent="0.2">
      <c r="A53" s="199" t="s">
        <v>1545</v>
      </c>
      <c r="B53" s="199" t="s">
        <v>1544</v>
      </c>
      <c r="C53" s="201" t="s">
        <v>1543</v>
      </c>
      <c r="D53" s="197">
        <v>61.385690000000004</v>
      </c>
      <c r="E53" s="226">
        <v>0</v>
      </c>
      <c r="F53" s="197">
        <v>61.385690000000004</v>
      </c>
      <c r="G53" s="226">
        <v>32.918419999999998</v>
      </c>
    </row>
    <row r="54" spans="1:7" s="150" customFormat="1" x14ac:dyDescent="0.2">
      <c r="A54" s="227" t="s">
        <v>1542</v>
      </c>
      <c r="B54" s="227" t="s">
        <v>1541</v>
      </c>
      <c r="C54" s="248" t="s">
        <v>1540</v>
      </c>
      <c r="D54" s="197"/>
      <c r="E54" s="226">
        <v>0</v>
      </c>
      <c r="F54" s="197"/>
      <c r="G54" s="226">
        <v>0</v>
      </c>
    </row>
    <row r="55" spans="1:7" s="261" customFormat="1" x14ac:dyDescent="0.2">
      <c r="A55" s="208" t="s">
        <v>1539</v>
      </c>
      <c r="B55" s="208" t="s">
        <v>1538</v>
      </c>
      <c r="C55" s="247" t="s">
        <v>94</v>
      </c>
      <c r="D55" s="206">
        <v>649679.20257000008</v>
      </c>
      <c r="E55" s="206">
        <v>6257.3780500000003</v>
      </c>
      <c r="F55" s="206">
        <v>643421.82452000002</v>
      </c>
      <c r="G55" s="206">
        <v>597985.06765999994</v>
      </c>
    </row>
    <row r="56" spans="1:7" s="150" customFormat="1" x14ac:dyDescent="0.2">
      <c r="A56" s="225" t="s">
        <v>1537</v>
      </c>
      <c r="B56" s="225" t="s">
        <v>1536</v>
      </c>
      <c r="C56" s="246" t="s">
        <v>1535</v>
      </c>
      <c r="D56" s="197">
        <v>479212.10648000002</v>
      </c>
      <c r="E56" s="226">
        <v>5489.6452599999993</v>
      </c>
      <c r="F56" s="197">
        <v>473722.46122000006</v>
      </c>
      <c r="G56" s="226">
        <v>466171.84285000002</v>
      </c>
    </row>
    <row r="57" spans="1:7" s="150" customFormat="1" x14ac:dyDescent="0.2">
      <c r="A57" s="199" t="s">
        <v>1528</v>
      </c>
      <c r="B57" s="199" t="s">
        <v>1527</v>
      </c>
      <c r="C57" s="201" t="s">
        <v>1526</v>
      </c>
      <c r="D57" s="197">
        <v>3440.8773200000001</v>
      </c>
      <c r="E57" s="226">
        <v>0</v>
      </c>
      <c r="F57" s="197">
        <v>3440.8773200000001</v>
      </c>
      <c r="G57" s="226">
        <v>3176.8229900000001</v>
      </c>
    </row>
    <row r="58" spans="1:7" s="150" customFormat="1" x14ac:dyDescent="0.2">
      <c r="A58" s="199" t="s">
        <v>1525</v>
      </c>
      <c r="B58" s="199" t="s">
        <v>1524</v>
      </c>
      <c r="C58" s="201" t="s">
        <v>1523</v>
      </c>
      <c r="D58" s="197">
        <v>5339.7788</v>
      </c>
      <c r="E58" s="226">
        <v>0</v>
      </c>
      <c r="F58" s="197">
        <v>5339.7788</v>
      </c>
      <c r="G58" s="226">
        <v>5559.6350400000001</v>
      </c>
    </row>
    <row r="59" spans="1:7" s="150" customFormat="1" x14ac:dyDescent="0.2">
      <c r="A59" s="199" t="s">
        <v>1522</v>
      </c>
      <c r="B59" s="199" t="s">
        <v>1521</v>
      </c>
      <c r="C59" s="201" t="s">
        <v>1520</v>
      </c>
      <c r="D59" s="197"/>
      <c r="E59" s="226">
        <v>0</v>
      </c>
      <c r="F59" s="197"/>
      <c r="G59" s="226">
        <v>0</v>
      </c>
    </row>
    <row r="60" spans="1:7" s="150" customFormat="1" x14ac:dyDescent="0.2">
      <c r="A60" s="199" t="s">
        <v>1513</v>
      </c>
      <c r="B60" s="199" t="s">
        <v>1512</v>
      </c>
      <c r="C60" s="201" t="s">
        <v>1511</v>
      </c>
      <c r="D60" s="197">
        <v>1393.24406</v>
      </c>
      <c r="E60" s="226">
        <v>0</v>
      </c>
      <c r="F60" s="197">
        <v>1393.24406</v>
      </c>
      <c r="G60" s="226">
        <v>1725.86986</v>
      </c>
    </row>
    <row r="61" spans="1:7" s="150" customFormat="1" x14ac:dyDescent="0.2">
      <c r="A61" s="199" t="s">
        <v>1510</v>
      </c>
      <c r="B61" s="199" t="s">
        <v>1302</v>
      </c>
      <c r="C61" s="201" t="s">
        <v>1301</v>
      </c>
      <c r="D61" s="226">
        <v>0</v>
      </c>
      <c r="E61" s="226">
        <v>0</v>
      </c>
      <c r="F61" s="226">
        <v>0</v>
      </c>
      <c r="G61" s="226">
        <v>0</v>
      </c>
    </row>
    <row r="62" spans="1:7" s="150" customFormat="1" x14ac:dyDescent="0.2">
      <c r="A62" s="199" t="s">
        <v>1509</v>
      </c>
      <c r="B62" s="199" t="s">
        <v>1299</v>
      </c>
      <c r="C62" s="201" t="s">
        <v>1298</v>
      </c>
      <c r="D62" s="226">
        <v>0</v>
      </c>
      <c r="E62" s="226">
        <v>0</v>
      </c>
      <c r="F62" s="226">
        <v>0</v>
      </c>
      <c r="G62" s="226">
        <v>0</v>
      </c>
    </row>
    <row r="63" spans="1:7" s="150" customFormat="1" x14ac:dyDescent="0.2">
      <c r="A63" s="199" t="s">
        <v>1508</v>
      </c>
      <c r="B63" s="199" t="s">
        <v>1296</v>
      </c>
      <c r="C63" s="201" t="s">
        <v>1295</v>
      </c>
      <c r="D63" s="226">
        <v>0</v>
      </c>
      <c r="E63" s="226">
        <v>0</v>
      </c>
      <c r="F63" s="226">
        <v>0</v>
      </c>
      <c r="G63" s="226">
        <v>0</v>
      </c>
    </row>
    <row r="64" spans="1:7" s="150" customFormat="1" x14ac:dyDescent="0.2">
      <c r="A64" s="199" t="s">
        <v>1507</v>
      </c>
      <c r="B64" s="199" t="s">
        <v>1293</v>
      </c>
      <c r="C64" s="201" t="s">
        <v>1292</v>
      </c>
      <c r="D64" s="226">
        <v>4019.75</v>
      </c>
      <c r="E64" s="226">
        <v>0</v>
      </c>
      <c r="F64" s="226">
        <v>4019.75</v>
      </c>
      <c r="G64" s="226">
        <v>7071.81</v>
      </c>
    </row>
    <row r="65" spans="1:7" s="150" customFormat="1" x14ac:dyDescent="0.2">
      <c r="A65" s="199" t="s">
        <v>1506</v>
      </c>
      <c r="B65" s="199" t="s">
        <v>1290</v>
      </c>
      <c r="C65" s="201" t="s">
        <v>1289</v>
      </c>
      <c r="D65" s="226">
        <v>0</v>
      </c>
      <c r="E65" s="226">
        <v>0</v>
      </c>
      <c r="F65" s="226">
        <v>0</v>
      </c>
      <c r="G65" s="226">
        <v>0</v>
      </c>
    </row>
    <row r="66" spans="1:7" s="150" customFormat="1" x14ac:dyDescent="0.2">
      <c r="A66" s="199" t="s">
        <v>1505</v>
      </c>
      <c r="B66" s="199" t="s">
        <v>162</v>
      </c>
      <c r="C66" s="201" t="s">
        <v>1287</v>
      </c>
      <c r="D66" s="226">
        <v>2579.73144</v>
      </c>
      <c r="E66" s="226">
        <v>0</v>
      </c>
      <c r="F66" s="226">
        <v>2579.73144</v>
      </c>
      <c r="G66" s="226">
        <v>5124.6940500000001</v>
      </c>
    </row>
    <row r="67" spans="1:7" s="150" customFormat="1" x14ac:dyDescent="0.2">
      <c r="A67" s="199" t="s">
        <v>1504</v>
      </c>
      <c r="B67" s="199" t="s">
        <v>1503</v>
      </c>
      <c r="C67" s="201" t="s">
        <v>1502</v>
      </c>
      <c r="D67" s="226">
        <v>36.590000000000003</v>
      </c>
      <c r="E67" s="226">
        <v>0</v>
      </c>
      <c r="F67" s="226">
        <v>36.590000000000003</v>
      </c>
      <c r="G67" s="226">
        <v>26</v>
      </c>
    </row>
    <row r="68" spans="1:7" s="150" customFormat="1" x14ac:dyDescent="0.2">
      <c r="A68" s="199" t="s">
        <v>1501</v>
      </c>
      <c r="B68" s="199" t="s">
        <v>1500</v>
      </c>
      <c r="C68" s="201" t="s">
        <v>1499</v>
      </c>
      <c r="D68" s="226">
        <v>223.55699999999999</v>
      </c>
      <c r="E68" s="226">
        <v>0</v>
      </c>
      <c r="F68" s="226">
        <v>223.55699999999999</v>
      </c>
      <c r="G68" s="226">
        <v>177.92500000000001</v>
      </c>
    </row>
    <row r="69" spans="1:7" s="150" customFormat="1" x14ac:dyDescent="0.2">
      <c r="A69" s="199" t="s">
        <v>1498</v>
      </c>
      <c r="B69" s="199" t="s">
        <v>1497</v>
      </c>
      <c r="C69" s="201" t="s">
        <v>1496</v>
      </c>
      <c r="D69" s="226">
        <v>7734.5848699999997</v>
      </c>
      <c r="E69" s="226">
        <v>0</v>
      </c>
      <c r="F69" s="226">
        <v>7734.5848699999997</v>
      </c>
      <c r="G69" s="226">
        <v>11181.446749999999</v>
      </c>
    </row>
    <row r="70" spans="1:7" s="150" customFormat="1" x14ac:dyDescent="0.2">
      <c r="A70" s="199" t="s">
        <v>1482</v>
      </c>
      <c r="B70" s="199" t="s">
        <v>1481</v>
      </c>
      <c r="C70" s="201" t="s">
        <v>1480</v>
      </c>
      <c r="D70" s="226">
        <v>0</v>
      </c>
      <c r="E70" s="226">
        <v>0</v>
      </c>
      <c r="F70" s="226">
        <v>0</v>
      </c>
      <c r="G70" s="226">
        <v>0</v>
      </c>
    </row>
    <row r="71" spans="1:7" s="150" customFormat="1" x14ac:dyDescent="0.2">
      <c r="A71" s="199" t="s">
        <v>1478</v>
      </c>
      <c r="B71" s="199" t="s">
        <v>1477</v>
      </c>
      <c r="C71" s="201" t="s">
        <v>1476</v>
      </c>
      <c r="D71" s="226">
        <v>7628.9130400000004</v>
      </c>
      <c r="E71" s="226">
        <v>0</v>
      </c>
      <c r="F71" s="226">
        <v>7628.9130400000004</v>
      </c>
      <c r="G71" s="226">
        <v>6927.6033299999999</v>
      </c>
    </row>
    <row r="72" spans="1:7" s="150" customFormat="1" x14ac:dyDescent="0.2">
      <c r="A72" s="199" t="s">
        <v>1475</v>
      </c>
      <c r="B72" s="199" t="s">
        <v>1474</v>
      </c>
      <c r="C72" s="201" t="s">
        <v>1473</v>
      </c>
      <c r="D72" s="226">
        <v>1753.0977499999999</v>
      </c>
      <c r="E72" s="226">
        <v>0</v>
      </c>
      <c r="F72" s="226">
        <v>1753.0977499999999</v>
      </c>
      <c r="G72" s="226">
        <v>2687.9467500000001</v>
      </c>
    </row>
    <row r="73" spans="1:7" s="150" customFormat="1" x14ac:dyDescent="0.2">
      <c r="A73" s="199" t="s">
        <v>1472</v>
      </c>
      <c r="B73" s="199" t="s">
        <v>1471</v>
      </c>
      <c r="C73" s="201" t="s">
        <v>1470</v>
      </c>
      <c r="D73" s="226">
        <v>120373.88445999999</v>
      </c>
      <c r="E73" s="226">
        <v>0</v>
      </c>
      <c r="F73" s="226">
        <v>120373.88445999999</v>
      </c>
      <c r="G73" s="226">
        <v>76436.523530000006</v>
      </c>
    </row>
    <row r="74" spans="1:7" s="150" customFormat="1" x14ac:dyDescent="0.2">
      <c r="A74" s="267" t="s">
        <v>1469</v>
      </c>
      <c r="B74" s="267" t="s">
        <v>1468</v>
      </c>
      <c r="C74" s="266" t="s">
        <v>1467</v>
      </c>
      <c r="D74" s="260">
        <v>15943.08735</v>
      </c>
      <c r="E74" s="260">
        <v>767.73279000000002</v>
      </c>
      <c r="F74" s="260">
        <v>15175.35456</v>
      </c>
      <c r="G74" s="260">
        <v>11716.94751</v>
      </c>
    </row>
    <row r="75" spans="1:7" s="261" customFormat="1" x14ac:dyDescent="0.2">
      <c r="A75" s="237" t="s">
        <v>1466</v>
      </c>
      <c r="B75" s="237" t="s">
        <v>1465</v>
      </c>
      <c r="C75" s="236" t="s">
        <v>94</v>
      </c>
      <c r="D75" s="206">
        <v>515403.80926999997</v>
      </c>
      <c r="E75" s="206">
        <v>0</v>
      </c>
      <c r="F75" s="206">
        <v>515403.80926999997</v>
      </c>
      <c r="G75" s="206">
        <v>495312.42348</v>
      </c>
    </row>
    <row r="76" spans="1:7" s="150" customFormat="1" x14ac:dyDescent="0.2">
      <c r="A76" s="227" t="s">
        <v>1464</v>
      </c>
      <c r="B76" s="227" t="s">
        <v>1463</v>
      </c>
      <c r="C76" s="248" t="s">
        <v>1462</v>
      </c>
      <c r="D76" s="197"/>
      <c r="E76" s="197"/>
      <c r="F76" s="197"/>
      <c r="G76" s="197"/>
    </row>
    <row r="77" spans="1:7" s="150" customFormat="1" x14ac:dyDescent="0.2">
      <c r="A77" s="199" t="s">
        <v>1461</v>
      </c>
      <c r="B77" s="199" t="s">
        <v>1460</v>
      </c>
      <c r="C77" s="201" t="s">
        <v>1459</v>
      </c>
      <c r="D77" s="197"/>
      <c r="E77" s="197"/>
      <c r="F77" s="197"/>
      <c r="G77" s="197"/>
    </row>
    <row r="78" spans="1:7" s="150" customFormat="1" x14ac:dyDescent="0.2">
      <c r="A78" s="199" t="s">
        <v>1458</v>
      </c>
      <c r="B78" s="199" t="s">
        <v>1457</v>
      </c>
      <c r="C78" s="201" t="s">
        <v>1456</v>
      </c>
      <c r="D78" s="197"/>
      <c r="E78" s="197"/>
      <c r="F78" s="197"/>
      <c r="G78" s="197"/>
    </row>
    <row r="79" spans="1:7" s="150" customFormat="1" x14ac:dyDescent="0.2">
      <c r="A79" s="199" t="s">
        <v>1455</v>
      </c>
      <c r="B79" s="199" t="s">
        <v>1454</v>
      </c>
      <c r="C79" s="201" t="s">
        <v>1453</v>
      </c>
      <c r="D79" s="197">
        <v>202.75163000000001</v>
      </c>
      <c r="E79" s="197"/>
      <c r="F79" s="197">
        <v>202.75163000000001</v>
      </c>
      <c r="G79" s="197">
        <v>4923.5568400000002</v>
      </c>
    </row>
    <row r="80" spans="1:7" s="150" customFormat="1" x14ac:dyDescent="0.2">
      <c r="A80" s="199" t="s">
        <v>1452</v>
      </c>
      <c r="B80" s="199" t="s">
        <v>1451</v>
      </c>
      <c r="C80" s="201" t="s">
        <v>1450</v>
      </c>
      <c r="D80" s="197">
        <v>3799.1947599999999</v>
      </c>
      <c r="E80" s="197"/>
      <c r="F80" s="197">
        <v>3799.1947599999999</v>
      </c>
      <c r="G80" s="197">
        <v>2515.0432500000002</v>
      </c>
    </row>
    <row r="81" spans="1:7" s="150" customFormat="1" x14ac:dyDescent="0.2">
      <c r="A81" s="199" t="s">
        <v>1449</v>
      </c>
      <c r="B81" s="199" t="s">
        <v>1448</v>
      </c>
      <c r="C81" s="201" t="s">
        <v>1447</v>
      </c>
      <c r="D81" s="197">
        <v>493830.42699000001</v>
      </c>
      <c r="E81" s="197"/>
      <c r="F81" s="197">
        <v>493830.42699000001</v>
      </c>
      <c r="G81" s="197">
        <v>474460.06004000001</v>
      </c>
    </row>
    <row r="82" spans="1:7" s="150" customFormat="1" x14ac:dyDescent="0.2">
      <c r="A82" s="199" t="s">
        <v>1446</v>
      </c>
      <c r="B82" s="199" t="s">
        <v>1445</v>
      </c>
      <c r="C82" s="201" t="s">
        <v>1444</v>
      </c>
      <c r="D82" s="197">
        <v>13530.748019999999</v>
      </c>
      <c r="E82" s="197"/>
      <c r="F82" s="197">
        <v>13530.748019999999</v>
      </c>
      <c r="G82" s="197">
        <v>10357.346680000001</v>
      </c>
    </row>
    <row r="83" spans="1:7" s="150" customFormat="1" x14ac:dyDescent="0.2">
      <c r="A83" s="199" t="s">
        <v>1437</v>
      </c>
      <c r="B83" s="199" t="s">
        <v>1436</v>
      </c>
      <c r="C83" s="201" t="s">
        <v>1435</v>
      </c>
      <c r="D83" s="197">
        <v>2365.8834999999999</v>
      </c>
      <c r="E83" s="197"/>
      <c r="F83" s="197">
        <v>2365.8834999999999</v>
      </c>
      <c r="G83" s="197">
        <v>1215.5732800000001</v>
      </c>
    </row>
    <row r="84" spans="1:7" s="150" customFormat="1" x14ac:dyDescent="0.2">
      <c r="A84" s="199" t="s">
        <v>1434</v>
      </c>
      <c r="B84" s="199" t="s">
        <v>1433</v>
      </c>
      <c r="C84" s="201" t="s">
        <v>1432</v>
      </c>
      <c r="D84" s="197">
        <v>47.747</v>
      </c>
      <c r="E84" s="197"/>
      <c r="F84" s="197">
        <v>47.747</v>
      </c>
      <c r="G84" s="197">
        <v>59.250999999999998</v>
      </c>
    </row>
    <row r="85" spans="1:7" s="150" customFormat="1" x14ac:dyDescent="0.2">
      <c r="A85" s="195" t="s">
        <v>1431</v>
      </c>
      <c r="B85" s="195" t="s">
        <v>1430</v>
      </c>
      <c r="C85" s="194" t="s">
        <v>1429</v>
      </c>
      <c r="D85" s="193">
        <v>1627.0573700000002</v>
      </c>
      <c r="E85" s="193"/>
      <c r="F85" s="193">
        <v>1627.0573700000002</v>
      </c>
      <c r="G85" s="193">
        <v>1781.5923899999998</v>
      </c>
    </row>
    <row r="86" spans="1:7" s="150" customFormat="1" x14ac:dyDescent="0.2">
      <c r="A86" s="265"/>
      <c r="B86" s="265"/>
      <c r="C86" s="265"/>
      <c r="D86" s="263"/>
      <c r="E86" s="264"/>
      <c r="F86" s="263"/>
      <c r="G86" s="263"/>
    </row>
    <row r="87" spans="1:7" s="150" customFormat="1" x14ac:dyDescent="0.2">
      <c r="A87" s="265"/>
      <c r="B87" s="265"/>
      <c r="C87" s="265"/>
      <c r="D87" s="263"/>
      <c r="E87" s="264"/>
      <c r="F87" s="263"/>
      <c r="G87" s="263"/>
    </row>
    <row r="88" spans="1:7" s="150" customFormat="1" x14ac:dyDescent="0.2">
      <c r="A88" s="242"/>
      <c r="B88" s="241"/>
      <c r="C88" s="240"/>
      <c r="D88" s="214">
        <v>1</v>
      </c>
      <c r="E88" s="214">
        <v>2</v>
      </c>
      <c r="F88" s="205"/>
      <c r="G88" s="204"/>
    </row>
    <row r="89" spans="1:7" ht="12.75" customHeight="1" x14ac:dyDescent="0.2">
      <c r="A89" s="1271" t="s">
        <v>1428</v>
      </c>
      <c r="B89" s="1272"/>
      <c r="C89" s="1277" t="s">
        <v>1427</v>
      </c>
      <c r="D89" s="1291" t="s">
        <v>1426</v>
      </c>
      <c r="E89" s="1291"/>
      <c r="F89" s="205"/>
      <c r="G89" s="204"/>
    </row>
    <row r="90" spans="1:7" s="209" customFormat="1" ht="12.75" customHeight="1" x14ac:dyDescent="0.2">
      <c r="A90" s="1275"/>
      <c r="B90" s="1276"/>
      <c r="C90" s="1282"/>
      <c r="D90" s="833" t="s">
        <v>1425</v>
      </c>
      <c r="E90" s="213" t="s">
        <v>1424</v>
      </c>
      <c r="F90" s="205"/>
      <c r="G90" s="204"/>
    </row>
    <row r="91" spans="1:7" s="209" customFormat="1" x14ac:dyDescent="0.2">
      <c r="A91" s="237"/>
      <c r="B91" s="237" t="s">
        <v>1423</v>
      </c>
      <c r="C91" s="236" t="s">
        <v>94</v>
      </c>
      <c r="D91" s="206">
        <v>7295290.5263</v>
      </c>
      <c r="E91" s="206">
        <v>7238899.3687800001</v>
      </c>
      <c r="F91" s="211"/>
      <c r="G91" s="210"/>
    </row>
    <row r="92" spans="1:7" s="261" customFormat="1" x14ac:dyDescent="0.2">
      <c r="A92" s="237" t="s">
        <v>1422</v>
      </c>
      <c r="B92" s="237" t="s">
        <v>1421</v>
      </c>
      <c r="C92" s="236" t="s">
        <v>94</v>
      </c>
      <c r="D92" s="206">
        <v>6067048.2763499999</v>
      </c>
      <c r="E92" s="206">
        <v>6097383.2908900008</v>
      </c>
      <c r="F92" s="211"/>
      <c r="G92" s="210"/>
    </row>
    <row r="93" spans="1:7" s="261" customFormat="1" ht="12.75" customHeight="1" x14ac:dyDescent="0.2">
      <c r="A93" s="237" t="s">
        <v>1420</v>
      </c>
      <c r="B93" s="237" t="s">
        <v>1419</v>
      </c>
      <c r="C93" s="236" t="s">
        <v>94</v>
      </c>
      <c r="D93" s="206">
        <v>6212403.7555200001</v>
      </c>
      <c r="E93" s="206">
        <v>6208523.4218000006</v>
      </c>
      <c r="F93" s="211"/>
      <c r="G93" s="210"/>
    </row>
    <row r="94" spans="1:7" s="261" customFormat="1" x14ac:dyDescent="0.2">
      <c r="A94" s="199" t="s">
        <v>1418</v>
      </c>
      <c r="B94" s="199" t="s">
        <v>1417</v>
      </c>
      <c r="C94" s="201" t="s">
        <v>1416</v>
      </c>
      <c r="D94" s="197">
        <v>5027962.4556</v>
      </c>
      <c r="E94" s="197">
        <v>5000518.2916099997</v>
      </c>
      <c r="F94" s="205"/>
      <c r="G94" s="204"/>
    </row>
    <row r="95" spans="1:7" s="150" customFormat="1" x14ac:dyDescent="0.2">
      <c r="A95" s="199" t="s">
        <v>1415</v>
      </c>
      <c r="B95" s="199" t="s">
        <v>1414</v>
      </c>
      <c r="C95" s="201" t="s">
        <v>1413</v>
      </c>
      <c r="D95" s="226">
        <v>1163255.75471</v>
      </c>
      <c r="E95" s="226">
        <v>1186819.58498</v>
      </c>
      <c r="F95" s="205"/>
      <c r="G95" s="202"/>
    </row>
    <row r="96" spans="1:7" s="150" customFormat="1" x14ac:dyDescent="0.2">
      <c r="A96" s="199" t="s">
        <v>1412</v>
      </c>
      <c r="B96" s="199" t="s">
        <v>1411</v>
      </c>
      <c r="C96" s="201" t="s">
        <v>1410</v>
      </c>
      <c r="D96" s="226">
        <v>0</v>
      </c>
      <c r="E96" s="226">
        <v>0</v>
      </c>
      <c r="F96" s="203"/>
      <c r="G96" s="202"/>
    </row>
    <row r="97" spans="1:7" s="150" customFormat="1" x14ac:dyDescent="0.2">
      <c r="A97" s="199" t="s">
        <v>1409</v>
      </c>
      <c r="B97" s="199" t="s">
        <v>1408</v>
      </c>
      <c r="C97" s="201" t="s">
        <v>1407</v>
      </c>
      <c r="D97" s="226">
        <v>0</v>
      </c>
      <c r="E97" s="226">
        <v>0</v>
      </c>
      <c r="F97" s="203"/>
      <c r="G97" s="202"/>
    </row>
    <row r="98" spans="1:7" s="150" customFormat="1" x14ac:dyDescent="0.2">
      <c r="A98" s="199" t="s">
        <v>1406</v>
      </c>
      <c r="B98" s="199" t="s">
        <v>1405</v>
      </c>
      <c r="C98" s="201" t="s">
        <v>1404</v>
      </c>
      <c r="D98" s="226">
        <v>0</v>
      </c>
      <c r="E98" s="226">
        <v>0</v>
      </c>
      <c r="F98" s="203"/>
      <c r="G98" s="202"/>
    </row>
    <row r="99" spans="1:7" s="150" customFormat="1" x14ac:dyDescent="0.2">
      <c r="A99" s="199" t="s">
        <v>1403</v>
      </c>
      <c r="B99" s="199" t="s">
        <v>1402</v>
      </c>
      <c r="C99" s="201" t="s">
        <v>1401</v>
      </c>
      <c r="D99" s="226">
        <v>21185.54521</v>
      </c>
      <c r="E99" s="226">
        <v>21185.54521</v>
      </c>
      <c r="F99" s="203"/>
      <c r="G99" s="202"/>
    </row>
    <row r="100" spans="1:7" s="150" customFormat="1" x14ac:dyDescent="0.2">
      <c r="A100" s="237" t="s">
        <v>1400</v>
      </c>
      <c r="B100" s="237" t="s">
        <v>1399</v>
      </c>
      <c r="C100" s="236" t="s">
        <v>94</v>
      </c>
      <c r="D100" s="206">
        <v>179540.54502000002</v>
      </c>
      <c r="E100" s="206">
        <v>183387.06718000001</v>
      </c>
      <c r="F100" s="211"/>
      <c r="G100" s="210"/>
    </row>
    <row r="101" spans="1:7" s="261" customFormat="1" x14ac:dyDescent="0.2">
      <c r="A101" s="199" t="s">
        <v>1398</v>
      </c>
      <c r="B101" s="199" t="s">
        <v>1397</v>
      </c>
      <c r="C101" s="201" t="s">
        <v>1396</v>
      </c>
      <c r="D101" s="197">
        <v>3908.2439399999998</v>
      </c>
      <c r="E101" s="197">
        <v>7682.7339400000001</v>
      </c>
      <c r="F101" s="205"/>
      <c r="G101" s="204"/>
    </row>
    <row r="102" spans="1:7" s="150" customFormat="1" x14ac:dyDescent="0.2">
      <c r="A102" s="199" t="s">
        <v>1395</v>
      </c>
      <c r="B102" s="199" t="s">
        <v>1394</v>
      </c>
      <c r="C102" s="201" t="s">
        <v>1393</v>
      </c>
      <c r="D102" s="226">
        <v>17315.405360000001</v>
      </c>
      <c r="E102" s="226">
        <v>10864.932269999999</v>
      </c>
      <c r="F102" s="205"/>
      <c r="G102" s="204"/>
    </row>
    <row r="103" spans="1:7" s="150" customFormat="1" ht="12.75" customHeight="1" x14ac:dyDescent="0.2">
      <c r="A103" s="199" t="s">
        <v>1392</v>
      </c>
      <c r="B103" s="199" t="s">
        <v>1391</v>
      </c>
      <c r="C103" s="201" t="s">
        <v>1390</v>
      </c>
      <c r="D103" s="226">
        <v>16824.161469999999</v>
      </c>
      <c r="E103" s="226">
        <v>56458.699430000001</v>
      </c>
      <c r="F103" s="205"/>
      <c r="G103" s="204"/>
    </row>
    <row r="104" spans="1:7" s="150" customFormat="1" ht="13.5" customHeight="1" x14ac:dyDescent="0.2">
      <c r="A104" s="199" t="s">
        <v>1389</v>
      </c>
      <c r="B104" s="199" t="s">
        <v>1388</v>
      </c>
      <c r="C104" s="201" t="s">
        <v>1387</v>
      </c>
      <c r="D104" s="226">
        <v>8578.5851000000002</v>
      </c>
      <c r="E104" s="226">
        <v>10059.2965</v>
      </c>
      <c r="F104" s="203"/>
      <c r="G104" s="202"/>
    </row>
    <row r="105" spans="1:7" s="150" customFormat="1" x14ac:dyDescent="0.2">
      <c r="A105" s="199" t="s">
        <v>1386</v>
      </c>
      <c r="B105" s="199" t="s">
        <v>1385</v>
      </c>
      <c r="C105" s="201" t="s">
        <v>1384</v>
      </c>
      <c r="D105" s="226">
        <v>132914.14915000001</v>
      </c>
      <c r="E105" s="226">
        <v>98321.405040000012</v>
      </c>
      <c r="F105" s="205"/>
      <c r="G105" s="204"/>
    </row>
    <row r="106" spans="1:7" s="150" customFormat="1" x14ac:dyDescent="0.2">
      <c r="A106" s="237" t="s">
        <v>1380</v>
      </c>
      <c r="B106" s="237" t="s">
        <v>1379</v>
      </c>
      <c r="C106" s="236" t="s">
        <v>94</v>
      </c>
      <c r="D106" s="206">
        <v>-324896.02419000003</v>
      </c>
      <c r="E106" s="206">
        <v>-294527.19808999996</v>
      </c>
      <c r="F106" s="211"/>
      <c r="G106" s="210"/>
    </row>
    <row r="107" spans="1:7" s="150" customFormat="1" x14ac:dyDescent="0.2">
      <c r="A107" s="199" t="s">
        <v>1378</v>
      </c>
      <c r="B107" s="199" t="s">
        <v>1377</v>
      </c>
      <c r="C107" s="201" t="s">
        <v>94</v>
      </c>
      <c r="D107" s="197">
        <v>-68160.155499999993</v>
      </c>
      <c r="E107" s="197">
        <v>-159088.88194999998</v>
      </c>
      <c r="F107" s="205"/>
      <c r="G107" s="202"/>
    </row>
    <row r="108" spans="1:7" s="261" customFormat="1" x14ac:dyDescent="0.2">
      <c r="A108" s="199" t="s">
        <v>1376</v>
      </c>
      <c r="B108" s="199" t="s">
        <v>1375</v>
      </c>
      <c r="C108" s="201" t="s">
        <v>1374</v>
      </c>
      <c r="D108" s="226">
        <v>0</v>
      </c>
      <c r="E108" s="226">
        <v>0</v>
      </c>
      <c r="F108" s="203"/>
      <c r="G108" s="204"/>
    </row>
    <row r="109" spans="1:7" s="150" customFormat="1" x14ac:dyDescent="0.2">
      <c r="A109" s="199" t="s">
        <v>1373</v>
      </c>
      <c r="B109" s="199" t="s">
        <v>1372</v>
      </c>
      <c r="C109" s="201" t="s">
        <v>1371</v>
      </c>
      <c r="D109" s="226">
        <v>-256735.86869</v>
      </c>
      <c r="E109" s="226">
        <v>-135438.31613999998</v>
      </c>
      <c r="F109" s="203"/>
      <c r="G109" s="202"/>
    </row>
    <row r="110" spans="1:7" s="150" customFormat="1" x14ac:dyDescent="0.2">
      <c r="A110" s="237" t="s">
        <v>1370</v>
      </c>
      <c r="B110" s="237" t="s">
        <v>1369</v>
      </c>
      <c r="C110" s="236" t="s">
        <v>94</v>
      </c>
      <c r="D110" s="206">
        <v>1228242.2499500001</v>
      </c>
      <c r="E110" s="206">
        <v>1141516.0778900001</v>
      </c>
      <c r="F110" s="211"/>
      <c r="G110" s="210"/>
    </row>
    <row r="111" spans="1:7" s="150" customFormat="1" x14ac:dyDescent="0.2">
      <c r="A111" s="237" t="s">
        <v>1368</v>
      </c>
      <c r="B111" s="237" t="s">
        <v>1366</v>
      </c>
      <c r="C111" s="236" t="s">
        <v>94</v>
      </c>
      <c r="D111" s="206">
        <v>3270</v>
      </c>
      <c r="E111" s="206">
        <v>14690.8</v>
      </c>
      <c r="F111" s="211"/>
      <c r="G111" s="210"/>
    </row>
    <row r="112" spans="1:7" s="261" customFormat="1" x14ac:dyDescent="0.2">
      <c r="A112" s="199" t="s">
        <v>1367</v>
      </c>
      <c r="B112" s="199" t="s">
        <v>1366</v>
      </c>
      <c r="C112" s="201" t="s">
        <v>1365</v>
      </c>
      <c r="D112" s="197">
        <v>3270</v>
      </c>
      <c r="E112" s="197">
        <v>14690.8</v>
      </c>
      <c r="F112" s="203"/>
      <c r="G112" s="202"/>
    </row>
    <row r="113" spans="1:7" s="261" customFormat="1" x14ac:dyDescent="0.2">
      <c r="A113" s="237" t="s">
        <v>1364</v>
      </c>
      <c r="B113" s="237" t="s">
        <v>1363</v>
      </c>
      <c r="C113" s="236" t="s">
        <v>94</v>
      </c>
      <c r="D113" s="206">
        <v>115746.46487000001</v>
      </c>
      <c r="E113" s="206">
        <v>59441.876280000004</v>
      </c>
      <c r="F113" s="211"/>
      <c r="G113" s="210"/>
    </row>
    <row r="114" spans="1:7" s="150" customFormat="1" x14ac:dyDescent="0.2">
      <c r="A114" s="199" t="s">
        <v>1362</v>
      </c>
      <c r="B114" s="199" t="s">
        <v>1361</v>
      </c>
      <c r="C114" s="201" t="s">
        <v>1360</v>
      </c>
      <c r="D114" s="197">
        <v>25983</v>
      </c>
      <c r="E114" s="197">
        <v>16506.942999999999</v>
      </c>
      <c r="F114" s="203"/>
      <c r="G114" s="202"/>
    </row>
    <row r="115" spans="1:7" s="261" customFormat="1" x14ac:dyDescent="0.2">
      <c r="A115" s="199" t="s">
        <v>1359</v>
      </c>
      <c r="B115" s="199" t="s">
        <v>1358</v>
      </c>
      <c r="C115" s="201" t="s">
        <v>1357</v>
      </c>
      <c r="D115" s="226">
        <v>40659.782850000003</v>
      </c>
      <c r="E115" s="226">
        <v>0</v>
      </c>
      <c r="F115" s="203"/>
      <c r="G115" s="202"/>
    </row>
    <row r="116" spans="1:7" s="150" customFormat="1" x14ac:dyDescent="0.2">
      <c r="A116" s="199" t="s">
        <v>1353</v>
      </c>
      <c r="B116" s="199" t="s">
        <v>1352</v>
      </c>
      <c r="C116" s="201" t="s">
        <v>1351</v>
      </c>
      <c r="D116" s="226">
        <v>33126.169000000002</v>
      </c>
      <c r="E116" s="226">
        <v>26628.842000000001</v>
      </c>
      <c r="F116" s="203"/>
      <c r="G116" s="202"/>
    </row>
    <row r="117" spans="1:7" s="150" customFormat="1" x14ac:dyDescent="0.2">
      <c r="A117" s="199" t="s">
        <v>1344</v>
      </c>
      <c r="B117" s="199" t="s">
        <v>1343</v>
      </c>
      <c r="C117" s="201" t="s">
        <v>1342</v>
      </c>
      <c r="D117" s="226">
        <v>13007.51302</v>
      </c>
      <c r="E117" s="226">
        <v>16306.091279999999</v>
      </c>
      <c r="F117" s="203"/>
      <c r="G117" s="202"/>
    </row>
    <row r="118" spans="1:7" s="150" customFormat="1" x14ac:dyDescent="0.2">
      <c r="A118" s="199" t="s">
        <v>1341</v>
      </c>
      <c r="B118" s="199" t="s">
        <v>1340</v>
      </c>
      <c r="C118" s="201" t="s">
        <v>1339</v>
      </c>
      <c r="D118" s="226">
        <v>2970</v>
      </c>
      <c r="E118" s="226">
        <v>0</v>
      </c>
      <c r="F118" s="203"/>
      <c r="G118" s="202"/>
    </row>
    <row r="119" spans="1:7" s="150" customFormat="1" x14ac:dyDescent="0.2">
      <c r="A119" s="237" t="s">
        <v>1338</v>
      </c>
      <c r="B119" s="237" t="s">
        <v>1337</v>
      </c>
      <c r="C119" s="236" t="s">
        <v>94</v>
      </c>
      <c r="D119" s="206">
        <v>1109225.7850799998</v>
      </c>
      <c r="E119" s="206">
        <v>1067383.4016100001</v>
      </c>
      <c r="F119" s="211"/>
      <c r="G119" s="210"/>
    </row>
    <row r="120" spans="1:7" s="150" customFormat="1" x14ac:dyDescent="0.2">
      <c r="A120" s="199" t="s">
        <v>1336</v>
      </c>
      <c r="B120" s="199" t="s">
        <v>1335</v>
      </c>
      <c r="C120" s="201" t="s">
        <v>1334</v>
      </c>
      <c r="D120" s="197">
        <v>84700</v>
      </c>
      <c r="E120" s="197">
        <v>119200</v>
      </c>
      <c r="F120" s="203"/>
      <c r="G120" s="202"/>
    </row>
    <row r="121" spans="1:7" s="150" customFormat="1" x14ac:dyDescent="0.2">
      <c r="A121" s="199" t="s">
        <v>1327</v>
      </c>
      <c r="B121" s="199" t="s">
        <v>1326</v>
      </c>
      <c r="C121" s="201" t="s">
        <v>1325</v>
      </c>
      <c r="D121" s="226">
        <v>0</v>
      </c>
      <c r="E121" s="226">
        <v>0</v>
      </c>
      <c r="F121" s="203"/>
      <c r="G121" s="202"/>
    </row>
    <row r="122" spans="1:7" s="261" customFormat="1" x14ac:dyDescent="0.2">
      <c r="A122" s="199" t="s">
        <v>1324</v>
      </c>
      <c r="B122" s="199" t="s">
        <v>1323</v>
      </c>
      <c r="C122" s="201" t="s">
        <v>1322</v>
      </c>
      <c r="D122" s="226">
        <v>468557.10736999998</v>
      </c>
      <c r="E122" s="226">
        <v>439455.45581999997</v>
      </c>
      <c r="F122" s="205"/>
      <c r="G122" s="204"/>
    </row>
    <row r="123" spans="1:7" s="150" customFormat="1" x14ac:dyDescent="0.2">
      <c r="A123" s="199" t="s">
        <v>1318</v>
      </c>
      <c r="B123" s="199" t="s">
        <v>1317</v>
      </c>
      <c r="C123" s="201" t="s">
        <v>1316</v>
      </c>
      <c r="D123" s="226">
        <v>24307.98532</v>
      </c>
      <c r="E123" s="226">
        <v>30669.635610000001</v>
      </c>
      <c r="F123" s="205"/>
      <c r="G123" s="204"/>
    </row>
    <row r="124" spans="1:7" s="150" customFormat="1" ht="12.75" customHeight="1" x14ac:dyDescent="0.2">
      <c r="A124" s="199" t="s">
        <v>1312</v>
      </c>
      <c r="B124" s="199" t="s">
        <v>1311</v>
      </c>
      <c r="C124" s="201" t="s">
        <v>1310</v>
      </c>
      <c r="D124" s="226">
        <v>0</v>
      </c>
      <c r="E124" s="226">
        <v>0</v>
      </c>
      <c r="F124" s="203"/>
      <c r="G124" s="202"/>
    </row>
    <row r="125" spans="1:7" s="150" customFormat="1" ht="12.75" customHeight="1" x14ac:dyDescent="0.2">
      <c r="A125" s="199" t="s">
        <v>1309</v>
      </c>
      <c r="B125" s="199" t="s">
        <v>1308</v>
      </c>
      <c r="C125" s="201" t="s">
        <v>1307</v>
      </c>
      <c r="D125" s="226">
        <v>192085.02100000001</v>
      </c>
      <c r="E125" s="226">
        <v>169332.3855</v>
      </c>
      <c r="F125" s="205"/>
      <c r="G125" s="204"/>
    </row>
    <row r="126" spans="1:7" s="150" customFormat="1" ht="12.75" customHeight="1" x14ac:dyDescent="0.2">
      <c r="A126" s="199" t="s">
        <v>1306</v>
      </c>
      <c r="B126" s="199" t="s">
        <v>1305</v>
      </c>
      <c r="C126" s="201" t="s">
        <v>1304</v>
      </c>
      <c r="D126" s="226">
        <v>1610.6208700000002</v>
      </c>
      <c r="E126" s="226">
        <v>1178.2491599999998</v>
      </c>
      <c r="F126" s="205"/>
      <c r="G126" s="204"/>
    </row>
    <row r="127" spans="1:7" s="150" customFormat="1" ht="12.75" customHeight="1" x14ac:dyDescent="0.2">
      <c r="A127" s="199" t="s">
        <v>1303</v>
      </c>
      <c r="B127" s="199" t="s">
        <v>1302</v>
      </c>
      <c r="C127" s="201" t="s">
        <v>1301</v>
      </c>
      <c r="D127" s="226">
        <v>76442.064499999993</v>
      </c>
      <c r="E127" s="226">
        <v>67638.23</v>
      </c>
      <c r="F127" s="205"/>
      <c r="G127" s="204"/>
    </row>
    <row r="128" spans="1:7" s="150" customFormat="1" ht="12.75" customHeight="1" x14ac:dyDescent="0.2">
      <c r="A128" s="199" t="s">
        <v>1300</v>
      </c>
      <c r="B128" s="199" t="s">
        <v>1299</v>
      </c>
      <c r="C128" s="201" t="s">
        <v>1298</v>
      </c>
      <c r="D128" s="226">
        <v>34673.576999999997</v>
      </c>
      <c r="E128" s="226">
        <v>30322.375</v>
      </c>
      <c r="F128" s="205"/>
      <c r="G128" s="204"/>
    </row>
    <row r="129" spans="1:7" s="150" customFormat="1" ht="12.75" customHeight="1" x14ac:dyDescent="0.2">
      <c r="A129" s="199" t="s">
        <v>1297</v>
      </c>
      <c r="B129" s="199" t="s">
        <v>1296</v>
      </c>
      <c r="C129" s="201" t="s">
        <v>1295</v>
      </c>
      <c r="D129" s="226">
        <v>0</v>
      </c>
      <c r="E129" s="226">
        <v>0</v>
      </c>
      <c r="F129" s="205"/>
      <c r="G129" s="204"/>
    </row>
    <row r="130" spans="1:7" s="150" customFormat="1" ht="12.75" customHeight="1" x14ac:dyDescent="0.2">
      <c r="A130" s="199" t="s">
        <v>1294</v>
      </c>
      <c r="B130" s="199" t="s">
        <v>1293</v>
      </c>
      <c r="C130" s="201" t="s">
        <v>1292</v>
      </c>
      <c r="D130" s="226">
        <v>0.76</v>
      </c>
      <c r="E130" s="226">
        <v>281.03100000000001</v>
      </c>
      <c r="F130" s="203"/>
      <c r="G130" s="202"/>
    </row>
    <row r="131" spans="1:7" s="150" customFormat="1" ht="12.75" customHeight="1" x14ac:dyDescent="0.2">
      <c r="A131" s="199" t="s">
        <v>1291</v>
      </c>
      <c r="B131" s="199" t="s">
        <v>1290</v>
      </c>
      <c r="C131" s="201" t="s">
        <v>1289</v>
      </c>
      <c r="D131" s="226">
        <v>34654.705999999998</v>
      </c>
      <c r="E131" s="226">
        <v>28744.692999999999</v>
      </c>
      <c r="F131" s="205"/>
      <c r="G131" s="204"/>
    </row>
    <row r="132" spans="1:7" s="150" customFormat="1" ht="12.75" customHeight="1" x14ac:dyDescent="0.2">
      <c r="A132" s="199" t="s">
        <v>1288</v>
      </c>
      <c r="B132" s="199" t="s">
        <v>162</v>
      </c>
      <c r="C132" s="201" t="s">
        <v>1287</v>
      </c>
      <c r="D132" s="226">
        <v>1775.7634599999999</v>
      </c>
      <c r="E132" s="226">
        <v>5364.92112</v>
      </c>
      <c r="F132" s="203"/>
      <c r="G132" s="202"/>
    </row>
    <row r="133" spans="1:7" s="150" customFormat="1" ht="12.75" customHeight="1" x14ac:dyDescent="0.2">
      <c r="A133" s="199" t="s">
        <v>1286</v>
      </c>
      <c r="B133" s="199" t="s">
        <v>1285</v>
      </c>
      <c r="C133" s="201" t="s">
        <v>1284</v>
      </c>
      <c r="D133" s="226">
        <v>0</v>
      </c>
      <c r="E133" s="226">
        <v>0</v>
      </c>
      <c r="F133" s="205"/>
      <c r="G133" s="204"/>
    </row>
    <row r="134" spans="1:7" s="150" customFormat="1" ht="12.75" customHeight="1" x14ac:dyDescent="0.2">
      <c r="A134" s="199" t="s">
        <v>1283</v>
      </c>
      <c r="B134" s="199" t="s">
        <v>1282</v>
      </c>
      <c r="C134" s="201" t="s">
        <v>1281</v>
      </c>
      <c r="D134" s="226">
        <v>40.185000000000002</v>
      </c>
      <c r="E134" s="226">
        <v>0</v>
      </c>
      <c r="F134" s="203"/>
      <c r="G134" s="202"/>
    </row>
    <row r="135" spans="1:7" s="150" customFormat="1" ht="12.75" customHeight="1" x14ac:dyDescent="0.2">
      <c r="A135" s="199" t="s">
        <v>1280</v>
      </c>
      <c r="B135" s="199" t="s">
        <v>1279</v>
      </c>
      <c r="C135" s="201" t="s">
        <v>1278</v>
      </c>
      <c r="D135" s="226">
        <v>2960.5455000000002</v>
      </c>
      <c r="E135" s="226">
        <v>119.669</v>
      </c>
      <c r="F135" s="205"/>
      <c r="G135" s="204"/>
    </row>
    <row r="136" spans="1:7" s="150" customFormat="1" ht="12.75" customHeight="1" x14ac:dyDescent="0.2">
      <c r="A136" s="199" t="s">
        <v>1262</v>
      </c>
      <c r="B136" s="199" t="s">
        <v>1261</v>
      </c>
      <c r="C136" s="201" t="s">
        <v>1260</v>
      </c>
      <c r="D136" s="226">
        <v>9841.143</v>
      </c>
      <c r="E136" s="226">
        <v>1455.7117800000001</v>
      </c>
      <c r="F136" s="203"/>
      <c r="G136" s="202"/>
    </row>
    <row r="137" spans="1:7" s="150" customFormat="1" ht="12.75" customHeight="1" x14ac:dyDescent="0.2">
      <c r="A137" s="200" t="s">
        <v>1256</v>
      </c>
      <c r="B137" s="199" t="s">
        <v>1255</v>
      </c>
      <c r="C137" s="201" t="s">
        <v>1254</v>
      </c>
      <c r="D137" s="226">
        <v>4860.6487999999999</v>
      </c>
      <c r="E137" s="226">
        <v>11673.45225</v>
      </c>
      <c r="F137" s="205"/>
      <c r="G137" s="204"/>
    </row>
    <row r="138" spans="1:7" s="150" customFormat="1" ht="12.75" customHeight="1" x14ac:dyDescent="0.2">
      <c r="A138" s="199" t="s">
        <v>1253</v>
      </c>
      <c r="B138" s="199" t="s">
        <v>1252</v>
      </c>
      <c r="C138" s="201" t="s">
        <v>1251</v>
      </c>
      <c r="D138" s="226">
        <v>814.05276000000003</v>
      </c>
      <c r="E138" s="226">
        <v>661.54704000000004</v>
      </c>
      <c r="F138" s="203"/>
      <c r="G138" s="202"/>
    </row>
    <row r="139" spans="1:7" s="150" customFormat="1" ht="12.75" customHeight="1" x14ac:dyDescent="0.2">
      <c r="A139" s="199" t="s">
        <v>1250</v>
      </c>
      <c r="B139" s="199" t="s">
        <v>1249</v>
      </c>
      <c r="C139" s="201" t="s">
        <v>1248</v>
      </c>
      <c r="D139" s="226">
        <v>101205.57478</v>
      </c>
      <c r="E139" s="226">
        <v>134660.50421000001</v>
      </c>
      <c r="F139" s="205"/>
      <c r="G139" s="204"/>
    </row>
    <row r="140" spans="1:7" s="150" customFormat="1" ht="12.75" customHeight="1" x14ac:dyDescent="0.2">
      <c r="A140" s="195" t="s">
        <v>1247</v>
      </c>
      <c r="B140" s="195" t="s">
        <v>1246</v>
      </c>
      <c r="C140" s="194" t="s">
        <v>1245</v>
      </c>
      <c r="D140" s="193">
        <v>70696.029720000006</v>
      </c>
      <c r="E140" s="193">
        <v>26625.541120000002</v>
      </c>
      <c r="F140" s="203"/>
      <c r="G140" s="202"/>
    </row>
    <row r="141" spans="1:7" s="150" customFormat="1" x14ac:dyDescent="0.2">
      <c r="C141" s="148"/>
      <c r="D141" s="192"/>
      <c r="E141" s="192"/>
      <c r="F141" s="192"/>
      <c r="G141" s="192"/>
    </row>
    <row r="142" spans="1:7" s="150" customFormat="1" x14ac:dyDescent="0.2">
      <c r="C142" s="148"/>
      <c r="D142" s="192"/>
      <c r="E142" s="192"/>
      <c r="F142" s="192"/>
      <c r="G142" s="192"/>
    </row>
    <row r="143" spans="1:7" s="150" customFormat="1" x14ac:dyDescent="0.2">
      <c r="C143" s="148"/>
      <c r="D143" s="192"/>
      <c r="E143" s="192"/>
      <c r="F143" s="192"/>
      <c r="G143" s="192"/>
    </row>
    <row r="144" spans="1:7" s="150" customFormat="1" x14ac:dyDescent="0.2">
      <c r="C144" s="148"/>
      <c r="D144" s="192"/>
      <c r="E144" s="192"/>
      <c r="F144" s="192"/>
      <c r="G144" s="192"/>
    </row>
    <row r="145" spans="1:7" s="150" customFormat="1" x14ac:dyDescent="0.2">
      <c r="C145" s="148"/>
      <c r="D145" s="192"/>
      <c r="E145" s="192"/>
      <c r="F145" s="192"/>
      <c r="G145" s="192"/>
    </row>
    <row r="146" spans="1:7" s="150" customFormat="1" ht="12.75" customHeight="1" x14ac:dyDescent="0.2">
      <c r="C146" s="148"/>
      <c r="D146" s="192"/>
      <c r="E146" s="192"/>
      <c r="F146" s="192"/>
      <c r="G146" s="192"/>
    </row>
    <row r="147" spans="1:7" s="150" customFormat="1" x14ac:dyDescent="0.2">
      <c r="C147" s="148"/>
      <c r="D147" s="192"/>
      <c r="E147" s="192"/>
      <c r="F147" s="192"/>
      <c r="G147" s="192"/>
    </row>
    <row r="148" spans="1:7" x14ac:dyDescent="0.2">
      <c r="A148" s="150"/>
      <c r="B148" s="150"/>
      <c r="C148" s="148"/>
      <c r="D148" s="192"/>
      <c r="E148" s="192"/>
      <c r="F148" s="192"/>
      <c r="G148" s="192"/>
    </row>
    <row r="149" spans="1:7" x14ac:dyDescent="0.2">
      <c r="A149" s="150"/>
      <c r="B149" s="150"/>
      <c r="C149" s="148"/>
      <c r="D149" s="192"/>
      <c r="E149" s="192"/>
      <c r="F149" s="192"/>
      <c r="G149" s="192"/>
    </row>
    <row r="150" spans="1:7" x14ac:dyDescent="0.2">
      <c r="A150" s="150"/>
      <c r="B150" s="150"/>
      <c r="C150" s="148"/>
      <c r="D150" s="192"/>
      <c r="E150" s="192"/>
      <c r="F150" s="192"/>
      <c r="G150" s="192"/>
    </row>
    <row r="151" spans="1:7" x14ac:dyDescent="0.2">
      <c r="A151" s="150"/>
      <c r="B151" s="150"/>
      <c r="C151" s="148"/>
      <c r="D151" s="192"/>
      <c r="E151" s="192"/>
      <c r="F151" s="192"/>
      <c r="G151" s="192"/>
    </row>
    <row r="152" spans="1:7" x14ac:dyDescent="0.2">
      <c r="A152" s="150"/>
      <c r="B152" s="150"/>
      <c r="C152" s="148"/>
      <c r="D152" s="192"/>
      <c r="E152" s="192"/>
      <c r="F152" s="192"/>
      <c r="G152" s="192"/>
    </row>
    <row r="153" spans="1:7" x14ac:dyDescent="0.2">
      <c r="A153" s="191"/>
      <c r="D153" s="192"/>
      <c r="E153" s="192"/>
      <c r="F153" s="192"/>
      <c r="G153" s="192"/>
    </row>
    <row r="154" spans="1:7" x14ac:dyDescent="0.2">
      <c r="A154" s="191"/>
      <c r="D154" s="192"/>
      <c r="E154" s="192"/>
      <c r="F154" s="192"/>
      <c r="G154" s="192"/>
    </row>
    <row r="155" spans="1:7" x14ac:dyDescent="0.2">
      <c r="A155" s="191"/>
      <c r="D155" s="192"/>
      <c r="E155" s="192"/>
      <c r="F155" s="192"/>
      <c r="G155" s="192"/>
    </row>
    <row r="156" spans="1:7" x14ac:dyDescent="0.2">
      <c r="A156" s="191"/>
      <c r="D156" s="192"/>
      <c r="E156" s="192"/>
      <c r="F156" s="192"/>
      <c r="G156" s="192"/>
    </row>
    <row r="157" spans="1:7" x14ac:dyDescent="0.2">
      <c r="A157" s="191"/>
      <c r="D157" s="192"/>
      <c r="E157" s="192"/>
      <c r="F157" s="192"/>
      <c r="G157" s="192"/>
    </row>
    <row r="158" spans="1:7" x14ac:dyDescent="0.2">
      <c r="A158" s="191"/>
      <c r="D158" s="192"/>
      <c r="E158" s="192"/>
      <c r="F158" s="192"/>
      <c r="G158" s="192"/>
    </row>
    <row r="159" spans="1:7" x14ac:dyDescent="0.2">
      <c r="A159" s="191"/>
      <c r="D159" s="192"/>
      <c r="E159" s="192"/>
      <c r="F159" s="192"/>
      <c r="G159" s="192"/>
    </row>
    <row r="160" spans="1:7" x14ac:dyDescent="0.2">
      <c r="A160" s="191"/>
      <c r="D160" s="192"/>
      <c r="E160" s="192"/>
      <c r="F160" s="192"/>
      <c r="G160" s="192"/>
    </row>
    <row r="161" spans="1:7" x14ac:dyDescent="0.2">
      <c r="A161" s="191"/>
      <c r="D161" s="192"/>
      <c r="E161" s="192"/>
      <c r="F161" s="192"/>
      <c r="G161" s="192"/>
    </row>
    <row r="162" spans="1:7" x14ac:dyDescent="0.2">
      <c r="A162" s="191"/>
      <c r="D162" s="192"/>
      <c r="E162" s="192"/>
      <c r="F162" s="192"/>
      <c r="G162" s="192"/>
    </row>
    <row r="163" spans="1:7" x14ac:dyDescent="0.2">
      <c r="A163" s="191"/>
      <c r="D163" s="192"/>
      <c r="E163" s="192"/>
      <c r="F163" s="192"/>
      <c r="G163" s="192"/>
    </row>
    <row r="164" spans="1:7" x14ac:dyDescent="0.2">
      <c r="A164" s="191"/>
      <c r="D164" s="192"/>
      <c r="E164" s="192"/>
      <c r="F164" s="192"/>
      <c r="G164" s="192"/>
    </row>
    <row r="165" spans="1:7" x14ac:dyDescent="0.2">
      <c r="A165" s="191"/>
      <c r="D165" s="192"/>
      <c r="E165" s="192"/>
      <c r="F165" s="192"/>
      <c r="G165" s="192"/>
    </row>
    <row r="166" spans="1:7" x14ac:dyDescent="0.2">
      <c r="A166" s="191"/>
      <c r="D166" s="192"/>
      <c r="E166" s="192"/>
      <c r="F166" s="192"/>
      <c r="G166" s="192"/>
    </row>
    <row r="167" spans="1:7" x14ac:dyDescent="0.2">
      <c r="A167" s="191"/>
      <c r="D167" s="192"/>
      <c r="E167" s="192"/>
      <c r="F167" s="192"/>
      <c r="G167" s="192"/>
    </row>
    <row r="168" spans="1:7" x14ac:dyDescent="0.2">
      <c r="A168" s="191"/>
      <c r="D168" s="192"/>
      <c r="E168" s="192"/>
      <c r="F168" s="192"/>
      <c r="G168" s="192"/>
    </row>
    <row r="169" spans="1:7" x14ac:dyDescent="0.2">
      <c r="A169" s="191"/>
      <c r="D169" s="192"/>
      <c r="E169" s="192"/>
      <c r="F169" s="192"/>
      <c r="G169" s="192"/>
    </row>
    <row r="170" spans="1:7" x14ac:dyDescent="0.2">
      <c r="A170" s="191"/>
      <c r="D170" s="192"/>
      <c r="E170" s="192"/>
      <c r="F170" s="192"/>
      <c r="G170" s="192"/>
    </row>
    <row r="171" spans="1:7" x14ac:dyDescent="0.2">
      <c r="A171" s="191"/>
      <c r="D171" s="192"/>
      <c r="E171" s="192"/>
      <c r="F171" s="192"/>
      <c r="G171" s="192"/>
    </row>
    <row r="172" spans="1:7" x14ac:dyDescent="0.2">
      <c r="A172" s="191"/>
      <c r="D172" s="192"/>
      <c r="E172" s="192"/>
      <c r="F172" s="192"/>
      <c r="G172" s="192"/>
    </row>
    <row r="173" spans="1:7" x14ac:dyDescent="0.2">
      <c r="A173" s="191"/>
      <c r="D173" s="192"/>
      <c r="E173" s="192"/>
      <c r="F173" s="192"/>
      <c r="G173" s="192"/>
    </row>
    <row r="174" spans="1:7" x14ac:dyDescent="0.2">
      <c r="A174" s="191"/>
      <c r="D174" s="192"/>
      <c r="E174" s="192"/>
      <c r="F174" s="192"/>
      <c r="G174" s="192"/>
    </row>
    <row r="175" spans="1:7" x14ac:dyDescent="0.2">
      <c r="A175" s="191"/>
      <c r="D175" s="192"/>
      <c r="E175" s="192"/>
      <c r="F175" s="192"/>
      <c r="G175" s="192"/>
    </row>
    <row r="176" spans="1:7" x14ac:dyDescent="0.2">
      <c r="A176" s="191"/>
      <c r="D176" s="192"/>
      <c r="E176" s="192"/>
      <c r="F176" s="192"/>
      <c r="G176" s="192"/>
    </row>
    <row r="177" spans="1:7" x14ac:dyDescent="0.2">
      <c r="A177" s="191"/>
      <c r="D177" s="192"/>
      <c r="E177" s="192"/>
      <c r="F177" s="192"/>
      <c r="G177" s="192"/>
    </row>
    <row r="178" spans="1:7" x14ac:dyDescent="0.2">
      <c r="A178" s="191"/>
      <c r="D178" s="192"/>
      <c r="E178" s="192"/>
      <c r="F178" s="192"/>
      <c r="G178" s="192"/>
    </row>
    <row r="179" spans="1:7" x14ac:dyDescent="0.2">
      <c r="A179" s="191"/>
      <c r="D179" s="192"/>
      <c r="E179" s="192"/>
      <c r="F179" s="192"/>
      <c r="G179" s="192"/>
    </row>
    <row r="180" spans="1:7" x14ac:dyDescent="0.2">
      <c r="A180" s="191"/>
      <c r="D180" s="192"/>
      <c r="E180" s="192"/>
      <c r="F180" s="192"/>
      <c r="G180" s="192"/>
    </row>
    <row r="181" spans="1:7" x14ac:dyDescent="0.2">
      <c r="A181" s="191"/>
      <c r="D181" s="192"/>
      <c r="E181" s="192"/>
      <c r="F181" s="192"/>
      <c r="G181" s="192"/>
    </row>
    <row r="182" spans="1:7" x14ac:dyDescent="0.2">
      <c r="A182" s="191"/>
      <c r="D182" s="192"/>
      <c r="E182" s="192"/>
      <c r="F182" s="192"/>
      <c r="G182" s="192"/>
    </row>
    <row r="183" spans="1:7" x14ac:dyDescent="0.2">
      <c r="A183" s="191"/>
      <c r="D183" s="192"/>
      <c r="E183" s="192"/>
      <c r="F183" s="192"/>
      <c r="G183" s="192"/>
    </row>
    <row r="184" spans="1:7" x14ac:dyDescent="0.2">
      <c r="A184" s="191"/>
      <c r="D184" s="192"/>
      <c r="E184" s="192"/>
      <c r="F184" s="192"/>
      <c r="G184" s="192"/>
    </row>
    <row r="185" spans="1:7" x14ac:dyDescent="0.2">
      <c r="A185" s="191"/>
      <c r="D185" s="192"/>
      <c r="E185" s="192"/>
      <c r="F185" s="192"/>
      <c r="G185" s="192"/>
    </row>
    <row r="186" spans="1:7" x14ac:dyDescent="0.2">
      <c r="A186" s="191"/>
      <c r="D186" s="192"/>
      <c r="E186" s="192"/>
      <c r="F186" s="192"/>
      <c r="G186" s="192"/>
    </row>
    <row r="187" spans="1:7" x14ac:dyDescent="0.2">
      <c r="A187" s="191"/>
      <c r="D187" s="192"/>
      <c r="E187" s="192"/>
      <c r="F187" s="192"/>
      <c r="G187" s="192"/>
    </row>
    <row r="188" spans="1:7" x14ac:dyDescent="0.2">
      <c r="A188" s="191"/>
      <c r="D188" s="192"/>
      <c r="E188" s="192"/>
      <c r="F188" s="192"/>
      <c r="G188" s="192"/>
    </row>
    <row r="189" spans="1:7" x14ac:dyDescent="0.2">
      <c r="A189" s="191"/>
      <c r="D189" s="192"/>
      <c r="E189" s="192"/>
      <c r="F189" s="192"/>
      <c r="G189" s="192"/>
    </row>
    <row r="190" spans="1:7" x14ac:dyDescent="0.2">
      <c r="A190" s="191"/>
      <c r="D190" s="192"/>
      <c r="E190" s="192"/>
      <c r="F190" s="192"/>
      <c r="G190" s="192"/>
    </row>
    <row r="191" spans="1:7" x14ac:dyDescent="0.2">
      <c r="A191" s="191"/>
      <c r="D191" s="192"/>
      <c r="E191" s="192"/>
      <c r="F191" s="192"/>
      <c r="G191" s="192"/>
    </row>
    <row r="192" spans="1:7" x14ac:dyDescent="0.2">
      <c r="A192" s="191"/>
      <c r="D192" s="192"/>
      <c r="E192" s="192"/>
      <c r="F192" s="192"/>
      <c r="G192" s="192"/>
    </row>
    <row r="193" spans="1:7" x14ac:dyDescent="0.2">
      <c r="A193" s="191"/>
      <c r="D193" s="192"/>
      <c r="E193" s="192"/>
      <c r="F193" s="192"/>
      <c r="G193" s="192"/>
    </row>
    <row r="194" spans="1:7" x14ac:dyDescent="0.2">
      <c r="A194" s="191"/>
      <c r="D194" s="192"/>
      <c r="E194" s="192"/>
      <c r="F194" s="192"/>
      <c r="G194" s="192"/>
    </row>
    <row r="195" spans="1:7" x14ac:dyDescent="0.2">
      <c r="A195" s="191"/>
      <c r="D195" s="192"/>
      <c r="E195" s="192"/>
      <c r="F195" s="192"/>
      <c r="G195" s="192"/>
    </row>
    <row r="196" spans="1:7" x14ac:dyDescent="0.2">
      <c r="A196" s="191"/>
      <c r="D196" s="192"/>
      <c r="E196" s="192"/>
      <c r="F196" s="192"/>
      <c r="G196" s="192"/>
    </row>
    <row r="197" spans="1:7" x14ac:dyDescent="0.2">
      <c r="A197" s="191"/>
      <c r="D197" s="192"/>
      <c r="E197" s="192"/>
      <c r="F197" s="192"/>
      <c r="G197" s="192"/>
    </row>
    <row r="198" spans="1:7" x14ac:dyDescent="0.2">
      <c r="A198" s="191"/>
      <c r="D198" s="192"/>
      <c r="E198" s="192"/>
      <c r="F198" s="192"/>
      <c r="G198" s="192"/>
    </row>
    <row r="199" spans="1:7" x14ac:dyDescent="0.2">
      <c r="A199" s="191"/>
      <c r="D199" s="192"/>
      <c r="E199" s="192"/>
      <c r="F199" s="192"/>
      <c r="G199" s="192"/>
    </row>
    <row r="200" spans="1:7" x14ac:dyDescent="0.2">
      <c r="A200" s="191"/>
      <c r="D200" s="192"/>
      <c r="E200" s="192"/>
      <c r="F200" s="192"/>
      <c r="G200" s="192"/>
    </row>
    <row r="201" spans="1:7" x14ac:dyDescent="0.2">
      <c r="A201" s="191"/>
      <c r="D201" s="192"/>
      <c r="E201" s="192"/>
      <c r="F201" s="192"/>
      <c r="G201" s="192"/>
    </row>
    <row r="202" spans="1:7" x14ac:dyDescent="0.2">
      <c r="A202" s="191"/>
      <c r="D202" s="192"/>
      <c r="E202" s="192"/>
      <c r="F202" s="192"/>
      <c r="G202" s="192"/>
    </row>
    <row r="203" spans="1:7" x14ac:dyDescent="0.2">
      <c r="A203" s="191"/>
      <c r="D203" s="192"/>
      <c r="E203" s="192"/>
      <c r="F203" s="192"/>
      <c r="G203" s="192"/>
    </row>
    <row r="204" spans="1:7" x14ac:dyDescent="0.2">
      <c r="A204" s="191"/>
      <c r="D204" s="192"/>
      <c r="E204" s="192"/>
      <c r="F204" s="192"/>
      <c r="G204" s="192"/>
    </row>
    <row r="205" spans="1:7" x14ac:dyDescent="0.2">
      <c r="A205" s="191"/>
      <c r="D205" s="192"/>
      <c r="E205" s="192"/>
      <c r="F205" s="192"/>
      <c r="G205" s="192"/>
    </row>
    <row r="206" spans="1:7" x14ac:dyDescent="0.2">
      <c r="A206" s="191"/>
      <c r="D206" s="192"/>
      <c r="E206" s="192"/>
      <c r="F206" s="192"/>
      <c r="G206" s="192"/>
    </row>
    <row r="207" spans="1:7" x14ac:dyDescent="0.2">
      <c r="A207" s="191"/>
      <c r="D207" s="192"/>
      <c r="E207" s="192"/>
      <c r="F207" s="192"/>
      <c r="G207" s="192"/>
    </row>
    <row r="208" spans="1:7" x14ac:dyDescent="0.2">
      <c r="A208" s="191"/>
      <c r="D208" s="192"/>
      <c r="E208" s="192"/>
      <c r="F208" s="192"/>
      <c r="G208" s="192"/>
    </row>
  </sheetData>
  <mergeCells count="10">
    <mergeCell ref="A89:B90"/>
    <mergeCell ref="C89:C90"/>
    <mergeCell ref="D89:E89"/>
    <mergeCell ref="A1:G1"/>
    <mergeCell ref="A2:G2"/>
    <mergeCell ref="A5:B7"/>
    <mergeCell ref="C5:C7"/>
    <mergeCell ref="D5:G5"/>
    <mergeCell ref="D6:F6"/>
    <mergeCell ref="G6:G7"/>
  </mergeCells>
  <printOptions horizontalCentered="1"/>
  <pageMargins left="0.39370078740157483" right="0.39370078740157483" top="0.59055118110236227" bottom="0.39370078740157483" header="0.31496062992125984" footer="0.11811023622047245"/>
  <pageSetup paperSize="9" scale="83" firstPageNumber="483" fitToHeight="2" orientation="portrait" useFirstPageNumber="1" r:id="rId1"/>
  <headerFooter>
    <oddHeader>&amp;L&amp;"Tahoma,Kurzíva"Závěrečný účet za rok 2017&amp;R&amp;"Tahoma,Kurzíva"Tabulka č. 42</oddHeader>
    <oddFooter>&amp;C&amp;"Tahoma,Obyčejné"&amp;P</oddFooter>
  </headerFooter>
  <rowBreaks count="1" manualBreakCount="1">
    <brk id="74"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7:G27"/>
  <sheetViews>
    <sheetView showGridLines="0" zoomScaleNormal="100" zoomScaleSheetLayoutView="100" workbookViewId="0">
      <selection activeCell="L26" sqref="L26"/>
    </sheetView>
  </sheetViews>
  <sheetFormatPr defaultRowHeight="14.25" x14ac:dyDescent="0.2"/>
  <cols>
    <col min="1" max="1" width="21.28515625" style="41" customWidth="1"/>
    <col min="2" max="3" width="12.85546875" style="41" customWidth="1"/>
    <col min="4" max="4" width="8.7109375" style="42" customWidth="1"/>
    <col min="5" max="6" width="12.85546875" style="42" customWidth="1"/>
    <col min="7" max="7" width="8.7109375" style="42" customWidth="1"/>
    <col min="8" max="9" width="12.85546875" style="41" customWidth="1"/>
    <col min="10" max="10" width="8.7109375" style="41" customWidth="1"/>
    <col min="11" max="11" width="15.85546875" style="41" customWidth="1"/>
    <col min="12" max="12" width="9.7109375" style="41" customWidth="1"/>
    <col min="13" max="16384" width="9.140625" style="41"/>
  </cols>
  <sheetData>
    <row r="27" ht="72.75" customHeight="1" x14ac:dyDescent="0.2"/>
  </sheetData>
  <customSheetViews>
    <customSheetView guid="{53E72506-0B1D-4F4A-A157-6DE69D2E678D}" showPageBreaks="1" showGridLines="0" printArea="1" view="pageBreakPreview">
      <selection activeCell="P11" sqref="P11"/>
      <pageMargins left="0.78740157480314965" right="0.78740157480314965" top="0.98425196850393704" bottom="0.98425196850393704" header="0.51181102362204722" footer="0.51181102362204722"/>
      <pageSetup paperSize="9" firstPageNumber="151" orientation="landscape" useFirstPageNumber="1" r:id="rId1"/>
      <headerFooter alignWithMargins="0">
        <oddHeader>&amp;L&amp;"Tahoma,Kurzíva"&amp;9Závěrečný účet za rok 2014&amp;R&amp;"Tahoma,Kurzíva"&amp;9Graf č. 5</oddHeader>
        <oddFooter>&amp;C&amp;"Tahoma,Obyčejné"&amp;P</oddFooter>
      </headerFooter>
    </customSheetView>
  </customSheetViews>
  <pageMargins left="0.78740157480314965" right="0.78740157480314965" top="0.98425196850393704" bottom="0.98425196850393704" header="0.51181102362204722" footer="0.51181102362204722"/>
  <pageSetup paperSize="9" firstPageNumber="155" orientation="landscape" useFirstPageNumber="1" r:id="rId2"/>
  <headerFooter scaleWithDoc="0" alignWithMargins="0">
    <oddHeader>&amp;L&amp;"Tahoma,Kurzíva"&amp;9Závěrečný účet za rok 2017&amp;R&amp;"Tahoma,Kurzíva"&amp;9Graf č. 5</oddHeader>
    <oddFooter>&amp;C&amp;"Tahoma,Obyčejné"&amp;P</oddFooter>
  </headerFooter>
  <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3"/>
  <sheetViews>
    <sheetView showGridLines="0" zoomScaleNormal="100" zoomScaleSheetLayoutView="100" workbookViewId="0">
      <selection activeCell="I6" sqref="I6"/>
    </sheetView>
  </sheetViews>
  <sheetFormatPr defaultRowHeight="12.75" x14ac:dyDescent="0.2"/>
  <cols>
    <col min="1" max="1" width="6.7109375" style="91" customWidth="1"/>
    <col min="2" max="2" width="54.7109375" style="91" customWidth="1"/>
    <col min="3" max="3" width="8.5703125" style="152" customWidth="1"/>
    <col min="4" max="7" width="15.42578125" style="91" customWidth="1"/>
    <col min="8" max="16384" width="9.140625" style="91"/>
  </cols>
  <sheetData>
    <row r="1" spans="1:7" s="277" customFormat="1" ht="18" customHeight="1" x14ac:dyDescent="0.2">
      <c r="A1" s="1270" t="s">
        <v>4071</v>
      </c>
      <c r="B1" s="1270"/>
      <c r="C1" s="1270"/>
      <c r="D1" s="1270"/>
      <c r="E1" s="1270"/>
      <c r="F1" s="1270"/>
      <c r="G1" s="1270"/>
    </row>
    <row r="2" spans="1:7" s="276" customFormat="1" ht="18" customHeight="1" x14ac:dyDescent="0.2">
      <c r="A2" s="1270" t="s">
        <v>1877</v>
      </c>
      <c r="B2" s="1270"/>
      <c r="C2" s="1270"/>
      <c r="D2" s="1270"/>
      <c r="E2" s="1270"/>
      <c r="F2" s="1270"/>
      <c r="G2" s="1270"/>
    </row>
    <row r="4" spans="1:7" ht="12.75" customHeight="1" x14ac:dyDescent="0.2">
      <c r="A4" s="275"/>
      <c r="B4" s="274"/>
      <c r="C4" s="273"/>
      <c r="D4" s="272">
        <v>1</v>
      </c>
      <c r="E4" s="272">
        <v>2</v>
      </c>
      <c r="F4" s="272">
        <v>3</v>
      </c>
      <c r="G4" s="272">
        <v>4</v>
      </c>
    </row>
    <row r="5" spans="1:7" s="269" customFormat="1" ht="12.75" customHeight="1" x14ac:dyDescent="0.2">
      <c r="A5" s="1292" t="s">
        <v>1428</v>
      </c>
      <c r="B5" s="1293"/>
      <c r="C5" s="1296" t="s">
        <v>1427</v>
      </c>
      <c r="D5" s="1298" t="s">
        <v>1867</v>
      </c>
      <c r="E5" s="1298"/>
      <c r="F5" s="1298" t="s">
        <v>1866</v>
      </c>
      <c r="G5" s="1298"/>
    </row>
    <row r="6" spans="1:7" s="269" customFormat="1" ht="21" x14ac:dyDescent="0.2">
      <c r="A6" s="1294"/>
      <c r="B6" s="1295"/>
      <c r="C6" s="1297"/>
      <c r="D6" s="271" t="s">
        <v>1865</v>
      </c>
      <c r="E6" s="271" t="s">
        <v>1864</v>
      </c>
      <c r="F6" s="270" t="s">
        <v>1865</v>
      </c>
      <c r="G6" s="270" t="s">
        <v>1864</v>
      </c>
    </row>
    <row r="7" spans="1:7" s="269" customFormat="1" x14ac:dyDescent="0.2">
      <c r="A7" s="237" t="s">
        <v>1680</v>
      </c>
      <c r="B7" s="237" t="s">
        <v>1863</v>
      </c>
      <c r="C7" s="236" t="s">
        <v>94</v>
      </c>
      <c r="D7" s="278">
        <v>6386567.3920499999</v>
      </c>
      <c r="E7" s="278">
        <v>38825.603350000005</v>
      </c>
      <c r="F7" s="278">
        <v>5964713.1087499997</v>
      </c>
      <c r="G7" s="278">
        <v>35263.520320000003</v>
      </c>
    </row>
    <row r="8" spans="1:7" x14ac:dyDescent="0.2">
      <c r="A8" s="208" t="s">
        <v>1678</v>
      </c>
      <c r="B8" s="208" t="s">
        <v>1862</v>
      </c>
      <c r="C8" s="247" t="s">
        <v>94</v>
      </c>
      <c r="D8" s="278">
        <v>6384316.9110600008</v>
      </c>
      <c r="E8" s="278">
        <v>38764.746460000002</v>
      </c>
      <c r="F8" s="278">
        <v>5976877.0089699998</v>
      </c>
      <c r="G8" s="278">
        <v>35326.488600000004</v>
      </c>
    </row>
    <row r="9" spans="1:7" x14ac:dyDescent="0.2">
      <c r="A9" s="225" t="s">
        <v>1676</v>
      </c>
      <c r="B9" s="225" t="s">
        <v>1861</v>
      </c>
      <c r="C9" s="246" t="s">
        <v>1860</v>
      </c>
      <c r="D9" s="235">
        <v>1072579.1507999999</v>
      </c>
      <c r="E9" s="235">
        <v>4026.5580800000002</v>
      </c>
      <c r="F9" s="235">
        <v>1057175.8837599999</v>
      </c>
      <c r="G9" s="235">
        <v>3216.3312799999999</v>
      </c>
    </row>
    <row r="10" spans="1:7" x14ac:dyDescent="0.2">
      <c r="A10" s="199" t="s">
        <v>1673</v>
      </c>
      <c r="B10" s="199" t="s">
        <v>1859</v>
      </c>
      <c r="C10" s="201" t="s">
        <v>1858</v>
      </c>
      <c r="D10" s="235">
        <v>143144.76681999999</v>
      </c>
      <c r="E10" s="235">
        <v>10672.812480000001</v>
      </c>
      <c r="F10" s="235">
        <v>155273.4852</v>
      </c>
      <c r="G10" s="235">
        <v>11738.43657</v>
      </c>
    </row>
    <row r="11" spans="1:7" x14ac:dyDescent="0.2">
      <c r="A11" s="199" t="s">
        <v>1670</v>
      </c>
      <c r="B11" s="199" t="s">
        <v>1857</v>
      </c>
      <c r="C11" s="201" t="s">
        <v>1856</v>
      </c>
      <c r="D11" s="235"/>
      <c r="E11" s="235"/>
      <c r="F11" s="235"/>
      <c r="G11" s="235"/>
    </row>
    <row r="12" spans="1:7" x14ac:dyDescent="0.2">
      <c r="A12" s="199" t="s">
        <v>1668</v>
      </c>
      <c r="B12" s="199" t="s">
        <v>1855</v>
      </c>
      <c r="C12" s="201" t="s">
        <v>1854</v>
      </c>
      <c r="D12" s="235">
        <v>468598.38757999998</v>
      </c>
      <c r="E12" s="235">
        <v>7937.9987599999995</v>
      </c>
      <c r="F12" s="235">
        <v>438224.33901999996</v>
      </c>
      <c r="G12" s="235">
        <v>8258.8845799999999</v>
      </c>
    </row>
    <row r="13" spans="1:7" x14ac:dyDescent="0.2">
      <c r="A13" s="199" t="s">
        <v>1665</v>
      </c>
      <c r="B13" s="199" t="s">
        <v>1853</v>
      </c>
      <c r="C13" s="201" t="s">
        <v>1852</v>
      </c>
      <c r="D13" s="235">
        <v>-94.741420000000005</v>
      </c>
      <c r="E13" s="235"/>
      <c r="F13" s="235"/>
      <c r="G13" s="235"/>
    </row>
    <row r="14" spans="1:7" x14ac:dyDescent="0.2">
      <c r="A14" s="199" t="s">
        <v>1662</v>
      </c>
      <c r="B14" s="199" t="s">
        <v>1851</v>
      </c>
      <c r="C14" s="201" t="s">
        <v>1850</v>
      </c>
      <c r="D14" s="235">
        <v>-35937.00333</v>
      </c>
      <c r="E14" s="235">
        <v>-526.77917000000002</v>
      </c>
      <c r="F14" s="235">
        <v>-34300.129219999995</v>
      </c>
      <c r="G14" s="235">
        <v>-340.57415000000003</v>
      </c>
    </row>
    <row r="15" spans="1:7" x14ac:dyDescent="0.2">
      <c r="A15" s="199" t="s">
        <v>1659</v>
      </c>
      <c r="B15" s="199" t="s">
        <v>1849</v>
      </c>
      <c r="C15" s="201" t="s">
        <v>1848</v>
      </c>
      <c r="D15" s="235">
        <v>-4043.1833900000001</v>
      </c>
      <c r="E15" s="235">
        <v>164.36027999999999</v>
      </c>
      <c r="F15" s="235">
        <v>-3885.8860499999996</v>
      </c>
      <c r="G15" s="235">
        <v>176.91501</v>
      </c>
    </row>
    <row r="16" spans="1:7" x14ac:dyDescent="0.2">
      <c r="A16" s="199" t="s">
        <v>1656</v>
      </c>
      <c r="B16" s="199" t="s">
        <v>269</v>
      </c>
      <c r="C16" s="201" t="s">
        <v>1847</v>
      </c>
      <c r="D16" s="235">
        <v>80234.235019999993</v>
      </c>
      <c r="E16" s="235">
        <v>436.67331999999999</v>
      </c>
      <c r="F16" s="235">
        <v>94218.533049999998</v>
      </c>
      <c r="G16" s="235">
        <v>563.85994999999991</v>
      </c>
    </row>
    <row r="17" spans="1:7" x14ac:dyDescent="0.2">
      <c r="A17" s="199" t="s">
        <v>1653</v>
      </c>
      <c r="B17" s="199" t="s">
        <v>1846</v>
      </c>
      <c r="C17" s="201" t="s">
        <v>1845</v>
      </c>
      <c r="D17" s="235">
        <v>4812.4858400000003</v>
      </c>
      <c r="E17" s="235">
        <v>5.4981</v>
      </c>
      <c r="F17" s="235">
        <v>5307.51224</v>
      </c>
      <c r="G17" s="235">
        <v>0.26927000000000001</v>
      </c>
    </row>
    <row r="18" spans="1:7" x14ac:dyDescent="0.2">
      <c r="A18" s="199" t="s">
        <v>1844</v>
      </c>
      <c r="B18" s="199" t="s">
        <v>1843</v>
      </c>
      <c r="C18" s="201" t="s">
        <v>1842</v>
      </c>
      <c r="D18" s="235">
        <v>1120.5508400000001</v>
      </c>
      <c r="E18" s="235">
        <v>3.1467399999999999</v>
      </c>
      <c r="F18" s="235">
        <v>1000.8599300000001</v>
      </c>
      <c r="G18" s="235">
        <v>2.2706500000000003</v>
      </c>
    </row>
    <row r="19" spans="1:7" x14ac:dyDescent="0.2">
      <c r="A19" s="199" t="s">
        <v>1841</v>
      </c>
      <c r="B19" s="199" t="s">
        <v>1840</v>
      </c>
      <c r="C19" s="201" t="s">
        <v>1839</v>
      </c>
      <c r="D19" s="235">
        <v>-1210.8951100000002</v>
      </c>
      <c r="E19" s="235">
        <v>-0.15374000000000002</v>
      </c>
      <c r="F19" s="235">
        <v>-1147.9292499999999</v>
      </c>
      <c r="G19" s="235">
        <v>-0.13375999999999999</v>
      </c>
    </row>
    <row r="20" spans="1:7" x14ac:dyDescent="0.2">
      <c r="A20" s="199" t="s">
        <v>1838</v>
      </c>
      <c r="B20" s="199" t="s">
        <v>1837</v>
      </c>
      <c r="C20" s="201" t="s">
        <v>1836</v>
      </c>
      <c r="D20" s="235">
        <v>356190.57007000002</v>
      </c>
      <c r="E20" s="235">
        <v>2104.6592400000004</v>
      </c>
      <c r="F20" s="235">
        <v>341701.38616000005</v>
      </c>
      <c r="G20" s="235">
        <v>1839.0919799999999</v>
      </c>
    </row>
    <row r="21" spans="1:7" x14ac:dyDescent="0.2">
      <c r="A21" s="199" t="s">
        <v>1835</v>
      </c>
      <c r="B21" s="199" t="s">
        <v>1834</v>
      </c>
      <c r="C21" s="201" t="s">
        <v>1833</v>
      </c>
      <c r="D21" s="235">
        <v>2875102.6710999999</v>
      </c>
      <c r="E21" s="235">
        <v>6630.7839000000004</v>
      </c>
      <c r="F21" s="235">
        <v>2601864.5033</v>
      </c>
      <c r="G21" s="235">
        <v>3901.9287000000004</v>
      </c>
    </row>
    <row r="22" spans="1:7" x14ac:dyDescent="0.2">
      <c r="A22" s="199" t="s">
        <v>1832</v>
      </c>
      <c r="B22" s="199" t="s">
        <v>1831</v>
      </c>
      <c r="C22" s="201" t="s">
        <v>1830</v>
      </c>
      <c r="D22" s="235">
        <v>957290.82384000008</v>
      </c>
      <c r="E22" s="235">
        <v>2215.69562</v>
      </c>
      <c r="F22" s="235">
        <v>868479.28917</v>
      </c>
      <c r="G22" s="235">
        <v>1309.1559</v>
      </c>
    </row>
    <row r="23" spans="1:7" x14ac:dyDescent="0.2">
      <c r="A23" s="199" t="s">
        <v>1829</v>
      </c>
      <c r="B23" s="199" t="s">
        <v>1828</v>
      </c>
      <c r="C23" s="201" t="s">
        <v>1827</v>
      </c>
      <c r="D23" s="235">
        <v>11670.594560000001</v>
      </c>
      <c r="E23" s="235">
        <v>23.921419999999998</v>
      </c>
      <c r="F23" s="235">
        <v>10698.263630000001</v>
      </c>
      <c r="G23" s="235">
        <v>11.34085</v>
      </c>
    </row>
    <row r="24" spans="1:7" x14ac:dyDescent="0.2">
      <c r="A24" s="199" t="s">
        <v>1826</v>
      </c>
      <c r="B24" s="199" t="s">
        <v>1825</v>
      </c>
      <c r="C24" s="201" t="s">
        <v>1824</v>
      </c>
      <c r="D24" s="235">
        <v>67887.83759000001</v>
      </c>
      <c r="E24" s="235">
        <v>135.65971999999999</v>
      </c>
      <c r="F24" s="235">
        <v>52054.419099999999</v>
      </c>
      <c r="G24" s="235">
        <v>49.178730000000002</v>
      </c>
    </row>
    <row r="25" spans="1:7" x14ac:dyDescent="0.2">
      <c r="A25" s="199" t="s">
        <v>1823</v>
      </c>
      <c r="B25" s="199" t="s">
        <v>1822</v>
      </c>
      <c r="C25" s="201" t="s">
        <v>1821</v>
      </c>
      <c r="D25" s="235">
        <v>2704.4568399999998</v>
      </c>
      <c r="E25" s="235">
        <v>0.16116</v>
      </c>
      <c r="F25" s="235">
        <v>2761.7260000000001</v>
      </c>
      <c r="G25" s="235"/>
    </row>
    <row r="26" spans="1:7" x14ac:dyDescent="0.2">
      <c r="A26" s="199" t="s">
        <v>1820</v>
      </c>
      <c r="B26" s="199" t="s">
        <v>1819</v>
      </c>
      <c r="C26" s="201" t="s">
        <v>1818</v>
      </c>
      <c r="D26" s="235">
        <v>261.19104999999996</v>
      </c>
      <c r="E26" s="235">
        <v>3.6794499999999997</v>
      </c>
      <c r="F26" s="235">
        <v>260.51290999999998</v>
      </c>
      <c r="G26" s="235">
        <v>2.7620900000000002</v>
      </c>
    </row>
    <row r="27" spans="1:7" x14ac:dyDescent="0.2">
      <c r="A27" s="199" t="s">
        <v>1817</v>
      </c>
      <c r="B27" s="199" t="s">
        <v>1816</v>
      </c>
      <c r="C27" s="201" t="s">
        <v>1815</v>
      </c>
      <c r="D27" s="235">
        <v>1.0640000000000001</v>
      </c>
      <c r="E27" s="235"/>
      <c r="F27" s="235">
        <v>1.0640000000000001</v>
      </c>
      <c r="G27" s="235"/>
    </row>
    <row r="28" spans="1:7" x14ac:dyDescent="0.2">
      <c r="A28" s="199" t="s">
        <v>1814</v>
      </c>
      <c r="B28" s="199" t="s">
        <v>1813</v>
      </c>
      <c r="C28" s="201" t="s">
        <v>1812</v>
      </c>
      <c r="D28" s="235">
        <v>415.46396000000004</v>
      </c>
      <c r="E28" s="235">
        <v>32.533259999999999</v>
      </c>
      <c r="F28" s="235">
        <v>455.6345</v>
      </c>
      <c r="G28" s="235"/>
    </row>
    <row r="29" spans="1:7" x14ac:dyDescent="0.2">
      <c r="A29" s="199" t="s">
        <v>1811</v>
      </c>
      <c r="B29" s="199" t="s">
        <v>1735</v>
      </c>
      <c r="C29" s="201" t="s">
        <v>1810</v>
      </c>
      <c r="D29" s="235">
        <v>1.042</v>
      </c>
      <c r="E29" s="235"/>
      <c r="F29" s="235">
        <v>5.069</v>
      </c>
      <c r="G29" s="235"/>
    </row>
    <row r="30" spans="1:7" x14ac:dyDescent="0.2">
      <c r="A30" s="199" t="s">
        <v>1809</v>
      </c>
      <c r="B30" s="199" t="s">
        <v>1733</v>
      </c>
      <c r="C30" s="201" t="s">
        <v>1808</v>
      </c>
      <c r="D30" s="235">
        <v>108.35016</v>
      </c>
      <c r="E30" s="235"/>
      <c r="F30" s="235">
        <v>100.61703999999999</v>
      </c>
      <c r="G30" s="235"/>
    </row>
    <row r="31" spans="1:7" x14ac:dyDescent="0.2">
      <c r="A31" s="199" t="s">
        <v>1807</v>
      </c>
      <c r="B31" s="199" t="s">
        <v>1806</v>
      </c>
      <c r="C31" s="201" t="s">
        <v>1805</v>
      </c>
      <c r="D31" s="235"/>
      <c r="E31" s="235"/>
      <c r="F31" s="235"/>
      <c r="G31" s="235"/>
    </row>
    <row r="32" spans="1:7" x14ac:dyDescent="0.2">
      <c r="A32" s="199" t="s">
        <v>1804</v>
      </c>
      <c r="B32" s="199" t="s">
        <v>1803</v>
      </c>
      <c r="C32" s="201" t="s">
        <v>1802</v>
      </c>
      <c r="D32" s="235">
        <v>21710.034789999998</v>
      </c>
      <c r="E32" s="235">
        <v>239.74809999999999</v>
      </c>
      <c r="F32" s="235">
        <v>22145.88336</v>
      </c>
      <c r="G32" s="235">
        <v>157.63589000000002</v>
      </c>
    </row>
    <row r="33" spans="1:7" x14ac:dyDescent="0.2">
      <c r="A33" s="199" t="s">
        <v>1801</v>
      </c>
      <c r="B33" s="199" t="s">
        <v>1800</v>
      </c>
      <c r="C33" s="201" t="s">
        <v>1799</v>
      </c>
      <c r="D33" s="235">
        <v>2854.1173799999997</v>
      </c>
      <c r="E33" s="235">
        <v>17.964419999999997</v>
      </c>
      <c r="F33" s="235">
        <v>3680.3833799999998</v>
      </c>
      <c r="G33" s="235">
        <v>16.035350000000001</v>
      </c>
    </row>
    <row r="34" spans="1:7" x14ac:dyDescent="0.2">
      <c r="A34" s="199" t="s">
        <v>1798</v>
      </c>
      <c r="B34" s="199" t="s">
        <v>1797</v>
      </c>
      <c r="C34" s="201" t="s">
        <v>1796</v>
      </c>
      <c r="D34" s="235">
        <v>-483.73548999999997</v>
      </c>
      <c r="E34" s="235">
        <v>0.98236000000000001</v>
      </c>
      <c r="F34" s="235">
        <v>531.36781999999994</v>
      </c>
      <c r="G34" s="235"/>
    </row>
    <row r="35" spans="1:7" x14ac:dyDescent="0.2">
      <c r="A35" s="199" t="s">
        <v>1795</v>
      </c>
      <c r="B35" s="199" t="s">
        <v>1794</v>
      </c>
      <c r="C35" s="201" t="s">
        <v>1793</v>
      </c>
      <c r="D35" s="235">
        <v>315261.10304000002</v>
      </c>
      <c r="E35" s="235">
        <v>4316.7071799999994</v>
      </c>
      <c r="F35" s="235">
        <v>307191.29616000003</v>
      </c>
      <c r="G35" s="235">
        <v>4017.3829900000001</v>
      </c>
    </row>
    <row r="36" spans="1:7" x14ac:dyDescent="0.2">
      <c r="A36" s="199" t="s">
        <v>1792</v>
      </c>
      <c r="B36" s="199" t="s">
        <v>1791</v>
      </c>
      <c r="C36" s="201" t="s">
        <v>1790</v>
      </c>
      <c r="D36" s="235"/>
      <c r="E36" s="235"/>
      <c r="F36" s="235"/>
      <c r="G36" s="235"/>
    </row>
    <row r="37" spans="1:7" x14ac:dyDescent="0.2">
      <c r="A37" s="199" t="s">
        <v>1789</v>
      </c>
      <c r="B37" s="199" t="s">
        <v>1788</v>
      </c>
      <c r="C37" s="201" t="s">
        <v>1787</v>
      </c>
      <c r="D37" s="235">
        <v>90.031000000000006</v>
      </c>
      <c r="E37" s="235"/>
      <c r="F37" s="235">
        <v>1530.001</v>
      </c>
      <c r="G37" s="235"/>
    </row>
    <row r="38" spans="1:7" x14ac:dyDescent="0.2">
      <c r="A38" s="199" t="s">
        <v>1786</v>
      </c>
      <c r="B38" s="199" t="s">
        <v>1785</v>
      </c>
      <c r="C38" s="201" t="s">
        <v>1784</v>
      </c>
      <c r="D38" s="235"/>
      <c r="E38" s="235"/>
      <c r="F38" s="235"/>
      <c r="G38" s="235"/>
    </row>
    <row r="39" spans="1:7" x14ac:dyDescent="0.2">
      <c r="A39" s="199" t="s">
        <v>1783</v>
      </c>
      <c r="B39" s="199" t="s">
        <v>1782</v>
      </c>
      <c r="C39" s="201" t="s">
        <v>1781</v>
      </c>
      <c r="D39" s="235">
        <v>-11420.8</v>
      </c>
      <c r="E39" s="235"/>
      <c r="F39" s="235">
        <v>4.2839999999999998</v>
      </c>
      <c r="G39" s="235"/>
    </row>
    <row r="40" spans="1:7" x14ac:dyDescent="0.2">
      <c r="A40" s="199" t="s">
        <v>1780</v>
      </c>
      <c r="B40" s="199" t="s">
        <v>1779</v>
      </c>
      <c r="C40" s="201" t="s">
        <v>1778</v>
      </c>
      <c r="D40" s="235">
        <v>5418.9311799999996</v>
      </c>
      <c r="E40" s="235">
        <v>182.95881</v>
      </c>
      <c r="F40" s="235">
        <v>604.46083999999996</v>
      </c>
      <c r="G40" s="235">
        <v>340.16121999999996</v>
      </c>
    </row>
    <row r="41" spans="1:7" x14ac:dyDescent="0.2">
      <c r="A41" s="199" t="s">
        <v>1777</v>
      </c>
      <c r="B41" s="199" t="s">
        <v>1776</v>
      </c>
      <c r="C41" s="201" t="s">
        <v>1775</v>
      </c>
      <c r="D41" s="235">
        <v>6111.62662</v>
      </c>
      <c r="E41" s="235"/>
      <c r="F41" s="235">
        <v>5584.6116400000001</v>
      </c>
      <c r="G41" s="235"/>
    </row>
    <row r="42" spans="1:7" x14ac:dyDescent="0.2">
      <c r="A42" s="199" t="s">
        <v>1774</v>
      </c>
      <c r="B42" s="199" t="s">
        <v>1773</v>
      </c>
      <c r="C42" s="201" t="s">
        <v>1772</v>
      </c>
      <c r="D42" s="235">
        <v>34365.649740000001</v>
      </c>
      <c r="E42" s="235">
        <v>126.93636000000001</v>
      </c>
      <c r="F42" s="235">
        <v>37387.999950000005</v>
      </c>
      <c r="G42" s="235">
        <v>28.046939999999999</v>
      </c>
    </row>
    <row r="43" spans="1:7" x14ac:dyDescent="0.2">
      <c r="A43" s="199" t="s">
        <v>1771</v>
      </c>
      <c r="B43" s="199" t="s">
        <v>1770</v>
      </c>
      <c r="C43" s="201" t="s">
        <v>1769</v>
      </c>
      <c r="D43" s="235">
        <v>9572.1339800000005</v>
      </c>
      <c r="E43" s="235">
        <v>12.24061</v>
      </c>
      <c r="F43" s="235">
        <v>7967.5673299999999</v>
      </c>
      <c r="G43" s="235">
        <v>37.508559999999996</v>
      </c>
    </row>
    <row r="44" spans="1:7" x14ac:dyDescent="0.2">
      <c r="A44" s="208" t="s">
        <v>1650</v>
      </c>
      <c r="B44" s="208" t="s">
        <v>1768</v>
      </c>
      <c r="C44" s="247" t="s">
        <v>94</v>
      </c>
      <c r="D44" s="278">
        <v>1667.9759899999999</v>
      </c>
      <c r="E44" s="278">
        <v>0.28288999999999997</v>
      </c>
      <c r="F44" s="278">
        <v>1493.97876</v>
      </c>
      <c r="G44" s="278">
        <v>1.18174</v>
      </c>
    </row>
    <row r="45" spans="1:7" x14ac:dyDescent="0.2">
      <c r="A45" s="199" t="s">
        <v>1648</v>
      </c>
      <c r="B45" s="199" t="s">
        <v>1767</v>
      </c>
      <c r="C45" s="201" t="s">
        <v>1766</v>
      </c>
      <c r="D45" s="235"/>
      <c r="E45" s="235"/>
      <c r="F45" s="235"/>
      <c r="G45" s="235"/>
    </row>
    <row r="46" spans="1:7" x14ac:dyDescent="0.2">
      <c r="A46" s="199" t="s">
        <v>1646</v>
      </c>
      <c r="B46" s="199" t="s">
        <v>1707</v>
      </c>
      <c r="C46" s="201" t="s">
        <v>1765</v>
      </c>
      <c r="D46" s="235">
        <v>1248.08304</v>
      </c>
      <c r="E46" s="235"/>
      <c r="F46" s="235">
        <v>1047.3104799999999</v>
      </c>
      <c r="G46" s="235"/>
    </row>
    <row r="47" spans="1:7" x14ac:dyDescent="0.2">
      <c r="A47" s="199" t="s">
        <v>1643</v>
      </c>
      <c r="B47" s="199" t="s">
        <v>1764</v>
      </c>
      <c r="C47" s="201" t="s">
        <v>1763</v>
      </c>
      <c r="D47" s="235">
        <v>89.895330000000001</v>
      </c>
      <c r="E47" s="235"/>
      <c r="F47" s="235">
        <v>58.914149999999999</v>
      </c>
      <c r="G47" s="235"/>
    </row>
    <row r="48" spans="1:7" x14ac:dyDescent="0.2">
      <c r="A48" s="199" t="s">
        <v>1640</v>
      </c>
      <c r="B48" s="199" t="s">
        <v>1762</v>
      </c>
      <c r="C48" s="201" t="s">
        <v>1761</v>
      </c>
      <c r="D48" s="235"/>
      <c r="E48" s="235"/>
      <c r="F48" s="235"/>
      <c r="G48" s="235"/>
    </row>
    <row r="49" spans="1:7" x14ac:dyDescent="0.2">
      <c r="A49" s="199" t="s">
        <v>1637</v>
      </c>
      <c r="B49" s="199" t="s">
        <v>1760</v>
      </c>
      <c r="C49" s="201" t="s">
        <v>1759</v>
      </c>
      <c r="D49" s="235">
        <v>329.99761999999998</v>
      </c>
      <c r="E49" s="235">
        <v>0.28288999999999997</v>
      </c>
      <c r="F49" s="235">
        <v>387.75413000000003</v>
      </c>
      <c r="G49" s="235">
        <v>1.18174</v>
      </c>
    </row>
    <row r="50" spans="1:7" x14ac:dyDescent="0.2">
      <c r="A50" s="208" t="s">
        <v>1619</v>
      </c>
      <c r="B50" s="208" t="s">
        <v>1758</v>
      </c>
      <c r="C50" s="247" t="s">
        <v>94</v>
      </c>
      <c r="D50" s="278">
        <v>0</v>
      </c>
      <c r="E50" s="278">
        <v>0</v>
      </c>
      <c r="F50" s="278">
        <v>0</v>
      </c>
      <c r="G50" s="278">
        <v>0</v>
      </c>
    </row>
    <row r="51" spans="1:7" x14ac:dyDescent="0.2">
      <c r="A51" s="199" t="s">
        <v>1617</v>
      </c>
      <c r="B51" s="199" t="s">
        <v>1757</v>
      </c>
      <c r="C51" s="201" t="s">
        <v>1756</v>
      </c>
      <c r="D51" s="235"/>
      <c r="E51" s="235"/>
      <c r="F51" s="235"/>
      <c r="G51" s="235"/>
    </row>
    <row r="52" spans="1:7" x14ac:dyDescent="0.2">
      <c r="A52" s="199" t="s">
        <v>1614</v>
      </c>
      <c r="B52" s="199" t="s">
        <v>1755</v>
      </c>
      <c r="C52" s="201" t="s">
        <v>1754</v>
      </c>
      <c r="D52" s="235"/>
      <c r="E52" s="235"/>
      <c r="F52" s="235"/>
      <c r="G52" s="235"/>
    </row>
    <row r="53" spans="1:7" x14ac:dyDescent="0.2">
      <c r="A53" s="208" t="s">
        <v>1753</v>
      </c>
      <c r="B53" s="208" t="s">
        <v>1293</v>
      </c>
      <c r="C53" s="247" t="s">
        <v>94</v>
      </c>
      <c r="D53" s="278">
        <v>582.505</v>
      </c>
      <c r="E53" s="278">
        <v>60.573999999999998</v>
      </c>
      <c r="F53" s="278">
        <v>-13657.878980000001</v>
      </c>
      <c r="G53" s="278">
        <v>-64.150019999999998</v>
      </c>
    </row>
    <row r="54" spans="1:7" x14ac:dyDescent="0.2">
      <c r="A54" s="199" t="s">
        <v>1752</v>
      </c>
      <c r="B54" s="199" t="s">
        <v>1293</v>
      </c>
      <c r="C54" s="201" t="s">
        <v>1751</v>
      </c>
      <c r="D54" s="235">
        <v>582.505</v>
      </c>
      <c r="E54" s="235">
        <v>60.573999999999998</v>
      </c>
      <c r="F54" s="235">
        <v>-10434.46898</v>
      </c>
      <c r="G54" s="235">
        <v>-64.150019999999998</v>
      </c>
    </row>
    <row r="55" spans="1:7" x14ac:dyDescent="0.2">
      <c r="A55" s="199" t="s">
        <v>1750</v>
      </c>
      <c r="B55" s="199" t="s">
        <v>1749</v>
      </c>
      <c r="C55" s="201" t="s">
        <v>1748</v>
      </c>
      <c r="D55" s="235"/>
      <c r="E55" s="235"/>
      <c r="F55" s="235">
        <v>-3223.41</v>
      </c>
      <c r="G55" s="235"/>
    </row>
    <row r="56" spans="1:7" x14ac:dyDescent="0.2">
      <c r="A56" s="208" t="s">
        <v>1573</v>
      </c>
      <c r="B56" s="208" t="s">
        <v>1747</v>
      </c>
      <c r="C56" s="247" t="s">
        <v>94</v>
      </c>
      <c r="D56" s="278">
        <v>6298829.6940100007</v>
      </c>
      <c r="E56" s="278">
        <v>58403.14589</v>
      </c>
      <c r="F56" s="278">
        <v>5782604.9631599998</v>
      </c>
      <c r="G56" s="278">
        <v>58282.783960000001</v>
      </c>
    </row>
    <row r="57" spans="1:7" x14ac:dyDescent="0.2">
      <c r="A57" s="208" t="s">
        <v>1571</v>
      </c>
      <c r="B57" s="208" t="s">
        <v>1746</v>
      </c>
      <c r="C57" s="247" t="s">
        <v>94</v>
      </c>
      <c r="D57" s="278">
        <v>5436023.9276800007</v>
      </c>
      <c r="E57" s="278">
        <v>58300.010390000003</v>
      </c>
      <c r="F57" s="278">
        <v>5056978.0393300001</v>
      </c>
      <c r="G57" s="278">
        <v>58191.584259999996</v>
      </c>
    </row>
    <row r="58" spans="1:7" x14ac:dyDescent="0.2">
      <c r="A58" s="199" t="s">
        <v>1569</v>
      </c>
      <c r="B58" s="199" t="s">
        <v>1745</v>
      </c>
      <c r="C58" s="201" t="s">
        <v>1744</v>
      </c>
      <c r="D58" s="235">
        <v>8140.0967199999996</v>
      </c>
      <c r="E58" s="235">
        <v>24.568660000000001</v>
      </c>
      <c r="F58" s="235">
        <v>11247.61585</v>
      </c>
      <c r="G58" s="235">
        <v>19.747949999999999</v>
      </c>
    </row>
    <row r="59" spans="1:7" x14ac:dyDescent="0.2">
      <c r="A59" s="199" t="s">
        <v>1566</v>
      </c>
      <c r="B59" s="199" t="s">
        <v>1743</v>
      </c>
      <c r="C59" s="201" t="s">
        <v>1742</v>
      </c>
      <c r="D59" s="235">
        <v>4781143.3125299998</v>
      </c>
      <c r="E59" s="235">
        <v>11300.07669</v>
      </c>
      <c r="F59" s="235">
        <v>4419300.5938500008</v>
      </c>
      <c r="G59" s="235">
        <v>10930.15229</v>
      </c>
    </row>
    <row r="60" spans="1:7" x14ac:dyDescent="0.2">
      <c r="A60" s="199" t="s">
        <v>1563</v>
      </c>
      <c r="B60" s="199" t="s">
        <v>1741</v>
      </c>
      <c r="C60" s="201" t="s">
        <v>1740</v>
      </c>
      <c r="D60" s="235">
        <v>318.07483000000002</v>
      </c>
      <c r="E60" s="235">
        <v>25246.767670000001</v>
      </c>
      <c r="F60" s="235">
        <v>908.13859000000002</v>
      </c>
      <c r="G60" s="235">
        <v>25115.807199999999</v>
      </c>
    </row>
    <row r="61" spans="1:7" x14ac:dyDescent="0.2">
      <c r="A61" s="199" t="s">
        <v>1560</v>
      </c>
      <c r="B61" s="199" t="s">
        <v>1739</v>
      </c>
      <c r="C61" s="201" t="s">
        <v>1738</v>
      </c>
      <c r="D61" s="235">
        <v>563215.52565999993</v>
      </c>
      <c r="E61" s="235">
        <v>12325.71817</v>
      </c>
      <c r="F61" s="235">
        <v>528325.46255000005</v>
      </c>
      <c r="G61" s="235">
        <v>12461.74461</v>
      </c>
    </row>
    <row r="62" spans="1:7" x14ac:dyDescent="0.2">
      <c r="A62" s="199" t="s">
        <v>1548</v>
      </c>
      <c r="B62" s="199" t="s">
        <v>1737</v>
      </c>
      <c r="C62" s="201" t="s">
        <v>1736</v>
      </c>
      <c r="D62" s="235"/>
      <c r="E62" s="235"/>
      <c r="F62" s="235"/>
      <c r="G62" s="235"/>
    </row>
    <row r="63" spans="1:7" x14ac:dyDescent="0.2">
      <c r="A63" s="199" t="s">
        <v>1545</v>
      </c>
      <c r="B63" s="199" t="s">
        <v>1735</v>
      </c>
      <c r="C63" s="201" t="s">
        <v>1734</v>
      </c>
      <c r="D63" s="235">
        <v>666.09852000000001</v>
      </c>
      <c r="E63" s="235"/>
      <c r="F63" s="235">
        <v>131.81192999999999</v>
      </c>
      <c r="G63" s="235">
        <v>5.2690000000000001E-2</v>
      </c>
    </row>
    <row r="64" spans="1:7" x14ac:dyDescent="0.2">
      <c r="A64" s="199" t="s">
        <v>1542</v>
      </c>
      <c r="B64" s="199" t="s">
        <v>1733</v>
      </c>
      <c r="C64" s="201" t="s">
        <v>1732</v>
      </c>
      <c r="D64" s="235">
        <v>2013.0650000000001</v>
      </c>
      <c r="E64" s="235"/>
      <c r="F64" s="235">
        <v>1840</v>
      </c>
      <c r="G64" s="235"/>
    </row>
    <row r="65" spans="1:7" x14ac:dyDescent="0.2">
      <c r="A65" s="199" t="s">
        <v>1731</v>
      </c>
      <c r="B65" s="199" t="s">
        <v>1730</v>
      </c>
      <c r="C65" s="201" t="s">
        <v>1729</v>
      </c>
      <c r="D65" s="235">
        <v>1535.8851399999999</v>
      </c>
      <c r="E65" s="235"/>
      <c r="F65" s="235">
        <v>73.495020000000011</v>
      </c>
      <c r="G65" s="235"/>
    </row>
    <row r="66" spans="1:7" x14ac:dyDescent="0.2">
      <c r="A66" s="199" t="s">
        <v>1728</v>
      </c>
      <c r="B66" s="199" t="s">
        <v>1727</v>
      </c>
      <c r="C66" s="201" t="s">
        <v>1726</v>
      </c>
      <c r="D66" s="235">
        <v>31121.797489999997</v>
      </c>
      <c r="E66" s="235">
        <v>224.02851000000001</v>
      </c>
      <c r="F66" s="235">
        <v>30590.519649999998</v>
      </c>
      <c r="G66" s="235">
        <v>223.46895999999998</v>
      </c>
    </row>
    <row r="67" spans="1:7" x14ac:dyDescent="0.2">
      <c r="A67" s="199" t="s">
        <v>1725</v>
      </c>
      <c r="B67" s="199" t="s">
        <v>1724</v>
      </c>
      <c r="C67" s="201" t="s">
        <v>1723</v>
      </c>
      <c r="D67" s="235"/>
      <c r="E67" s="235"/>
      <c r="F67" s="235"/>
      <c r="G67" s="235"/>
    </row>
    <row r="68" spans="1:7" x14ac:dyDescent="0.2">
      <c r="A68" s="199" t="s">
        <v>1722</v>
      </c>
      <c r="B68" s="199" t="s">
        <v>1721</v>
      </c>
      <c r="C68" s="201" t="s">
        <v>1720</v>
      </c>
      <c r="D68" s="235">
        <v>486.98313999999999</v>
      </c>
      <c r="E68" s="235"/>
      <c r="F68" s="235">
        <v>1288.13948</v>
      </c>
      <c r="G68" s="235">
        <v>2.7169499999999998</v>
      </c>
    </row>
    <row r="69" spans="1:7" x14ac:dyDescent="0.2">
      <c r="A69" s="199" t="s">
        <v>1719</v>
      </c>
      <c r="B69" s="199" t="s">
        <v>1718</v>
      </c>
      <c r="C69" s="201" t="s">
        <v>1717</v>
      </c>
      <c r="D69" s="235"/>
      <c r="E69" s="235"/>
      <c r="F69" s="235"/>
      <c r="G69" s="235"/>
    </row>
    <row r="70" spans="1:7" x14ac:dyDescent="0.2">
      <c r="A70" s="199" t="s">
        <v>1716</v>
      </c>
      <c r="B70" s="199" t="s">
        <v>1715</v>
      </c>
      <c r="C70" s="201" t="s">
        <v>1714</v>
      </c>
      <c r="D70" s="235">
        <v>21395.101739999998</v>
      </c>
      <c r="E70" s="235">
        <v>3.2789999999999999</v>
      </c>
      <c r="F70" s="235">
        <v>30114.592829999998</v>
      </c>
      <c r="G70" s="235">
        <v>71.20326</v>
      </c>
    </row>
    <row r="71" spans="1:7" x14ac:dyDescent="0.2">
      <c r="A71" s="199" t="s">
        <v>1713</v>
      </c>
      <c r="B71" s="199" t="s">
        <v>1712</v>
      </c>
      <c r="C71" s="201" t="s">
        <v>1711</v>
      </c>
      <c r="D71" s="235">
        <v>25987.98691</v>
      </c>
      <c r="E71" s="235">
        <v>9175.5716899999989</v>
      </c>
      <c r="F71" s="235">
        <v>33157.669580000002</v>
      </c>
      <c r="G71" s="235">
        <v>9366.6903499999989</v>
      </c>
    </row>
    <row r="72" spans="1:7" x14ac:dyDescent="0.2">
      <c r="A72" s="208" t="s">
        <v>1539</v>
      </c>
      <c r="B72" s="208" t="s">
        <v>1710</v>
      </c>
      <c r="C72" s="247" t="s">
        <v>94</v>
      </c>
      <c r="D72" s="278">
        <v>78143.590750000003</v>
      </c>
      <c r="E72" s="278">
        <v>103.13549999999999</v>
      </c>
      <c r="F72" s="278">
        <v>72593.549469999998</v>
      </c>
      <c r="G72" s="278">
        <v>91.199699999999993</v>
      </c>
    </row>
    <row r="73" spans="1:7" x14ac:dyDescent="0.2">
      <c r="A73" s="199" t="s">
        <v>1537</v>
      </c>
      <c r="B73" s="199" t="s">
        <v>1709</v>
      </c>
      <c r="C73" s="201" t="s">
        <v>1708</v>
      </c>
      <c r="D73" s="235"/>
      <c r="E73" s="235"/>
      <c r="F73" s="235"/>
      <c r="G73" s="235"/>
    </row>
    <row r="74" spans="1:7" x14ac:dyDescent="0.2">
      <c r="A74" s="199" t="s">
        <v>1534</v>
      </c>
      <c r="B74" s="199" t="s">
        <v>1707</v>
      </c>
      <c r="C74" s="201" t="s">
        <v>1706</v>
      </c>
      <c r="D74" s="235">
        <v>438.24153999999999</v>
      </c>
      <c r="E74" s="235"/>
      <c r="F74" s="235">
        <v>941.92187000000001</v>
      </c>
      <c r="G74" s="235"/>
    </row>
    <row r="75" spans="1:7" x14ac:dyDescent="0.2">
      <c r="A75" s="199" t="s">
        <v>1531</v>
      </c>
      <c r="B75" s="199" t="s">
        <v>1705</v>
      </c>
      <c r="C75" s="201" t="s">
        <v>1704</v>
      </c>
      <c r="D75" s="235">
        <v>1.59507</v>
      </c>
      <c r="E75" s="235"/>
      <c r="F75" s="235">
        <v>2.7597199999999997</v>
      </c>
      <c r="G75" s="235"/>
    </row>
    <row r="76" spans="1:7" x14ac:dyDescent="0.2">
      <c r="A76" s="199" t="s">
        <v>1528</v>
      </c>
      <c r="B76" s="199" t="s">
        <v>1703</v>
      </c>
      <c r="C76" s="201" t="s">
        <v>1702</v>
      </c>
      <c r="D76" s="235"/>
      <c r="E76" s="235"/>
      <c r="F76" s="235"/>
      <c r="G76" s="235"/>
    </row>
    <row r="77" spans="1:7" x14ac:dyDescent="0.2">
      <c r="A77" s="199" t="s">
        <v>1522</v>
      </c>
      <c r="B77" s="199" t="s">
        <v>1701</v>
      </c>
      <c r="C77" s="201" t="s">
        <v>1700</v>
      </c>
      <c r="D77" s="235">
        <v>77703.754140000005</v>
      </c>
      <c r="E77" s="235">
        <v>103.13549999999999</v>
      </c>
      <c r="F77" s="235">
        <v>71648.867879999991</v>
      </c>
      <c r="G77" s="235">
        <v>91.199699999999993</v>
      </c>
    </row>
    <row r="78" spans="1:7" x14ac:dyDescent="0.2">
      <c r="A78" s="208" t="s">
        <v>1699</v>
      </c>
      <c r="B78" s="208" t="s">
        <v>1698</v>
      </c>
      <c r="C78" s="247" t="s">
        <v>94</v>
      </c>
      <c r="D78" s="278">
        <v>784662.17558000004</v>
      </c>
      <c r="E78" s="278">
        <v>0</v>
      </c>
      <c r="F78" s="278">
        <v>653033.37436000002</v>
      </c>
      <c r="G78" s="278">
        <v>0</v>
      </c>
    </row>
    <row r="79" spans="1:7" x14ac:dyDescent="0.2">
      <c r="A79" s="199" t="s">
        <v>1697</v>
      </c>
      <c r="B79" s="199" t="s">
        <v>1696</v>
      </c>
      <c r="C79" s="201" t="s">
        <v>1695</v>
      </c>
      <c r="D79" s="235"/>
      <c r="E79" s="235"/>
      <c r="F79" s="235"/>
      <c r="G79" s="235"/>
    </row>
    <row r="80" spans="1:7" x14ac:dyDescent="0.2">
      <c r="A80" s="199" t="s">
        <v>1694</v>
      </c>
      <c r="B80" s="199" t="s">
        <v>1693</v>
      </c>
      <c r="C80" s="201" t="s">
        <v>1692</v>
      </c>
      <c r="D80" s="235">
        <v>784662.17558000004</v>
      </c>
      <c r="E80" s="235"/>
      <c r="F80" s="235">
        <v>653033.37436000002</v>
      </c>
      <c r="G80" s="235"/>
    </row>
    <row r="81" spans="1:7" x14ac:dyDescent="0.2">
      <c r="A81" s="208" t="s">
        <v>1422</v>
      </c>
      <c r="B81" s="208" t="s">
        <v>1691</v>
      </c>
      <c r="C81" s="247" t="s">
        <v>94</v>
      </c>
      <c r="D81" s="960" t="s">
        <v>4073</v>
      </c>
      <c r="E81" s="960" t="s">
        <v>4073</v>
      </c>
      <c r="F81" s="960" t="s">
        <v>4073</v>
      </c>
      <c r="G81" s="960" t="s">
        <v>4073</v>
      </c>
    </row>
    <row r="82" spans="1:7" x14ac:dyDescent="0.2">
      <c r="A82" s="208" t="s">
        <v>1690</v>
      </c>
      <c r="B82" s="208" t="s">
        <v>1689</v>
      </c>
      <c r="C82" s="247" t="s">
        <v>94</v>
      </c>
      <c r="D82" s="278">
        <v>-87155.193040000013</v>
      </c>
      <c r="E82" s="278">
        <v>19638.116539999999</v>
      </c>
      <c r="F82" s="278">
        <v>-195766.02456999998</v>
      </c>
      <c r="G82" s="278">
        <v>22955.11362</v>
      </c>
    </row>
    <row r="83" spans="1:7" x14ac:dyDescent="0.2">
      <c r="A83" s="208" t="s">
        <v>1688</v>
      </c>
      <c r="B83" s="208" t="s">
        <v>1377</v>
      </c>
      <c r="C83" s="247" t="s">
        <v>94</v>
      </c>
      <c r="D83" s="278">
        <v>-87737.698040000003</v>
      </c>
      <c r="E83" s="278">
        <v>19577.542539999999</v>
      </c>
      <c r="F83" s="278">
        <v>-182108.14559</v>
      </c>
      <c r="G83" s="278">
        <v>23019.263640000001</v>
      </c>
    </row>
  </sheetData>
  <mergeCells count="6">
    <mergeCell ref="A1:G1"/>
    <mergeCell ref="A2:G2"/>
    <mergeCell ref="A5:B6"/>
    <mergeCell ref="C5:C6"/>
    <mergeCell ref="D5:E5"/>
    <mergeCell ref="F5:G5"/>
  </mergeCells>
  <printOptions horizontalCentered="1"/>
  <pageMargins left="0.39370078740157483" right="0.39370078740157483" top="0.59055118110236227" bottom="0.39370078740157483" header="0.31496062992125984" footer="0.11811023622047245"/>
  <pageSetup paperSize="9" scale="73" firstPageNumber="485" orientation="portrait" useFirstPageNumber="1" r:id="rId1"/>
  <headerFooter>
    <oddHeader>&amp;L&amp;"Tahoma,Kurzíva"Závěrečný účet za rok 2017&amp;R&amp;"Tahoma,Kurzíva"Tabulka č. 43</oddHeader>
    <oddFooter>&amp;C&amp;"Tahoma,Obyčejné"&amp;P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Q74"/>
  <sheetViews>
    <sheetView topLeftCell="A52" zoomScaleNormal="100" workbookViewId="0">
      <selection activeCell="C74" sqref="C74"/>
    </sheetView>
  </sheetViews>
  <sheetFormatPr defaultRowHeight="12.75" x14ac:dyDescent="0.2"/>
  <cols>
    <col min="1" max="1" width="15.140625" style="43" bestFit="1" customWidth="1"/>
    <col min="2" max="2" width="13.140625" style="43" bestFit="1" customWidth="1"/>
    <col min="3" max="3" width="10.140625" style="43" bestFit="1" customWidth="1"/>
    <col min="4" max="4" width="10.85546875" style="43" bestFit="1" customWidth="1"/>
    <col min="5" max="5" width="11.28515625" style="43" bestFit="1" customWidth="1"/>
    <col min="6" max="6" width="10.85546875" style="43" bestFit="1" customWidth="1"/>
    <col min="7" max="7" width="11.28515625" style="43" bestFit="1" customWidth="1"/>
    <col min="8" max="8" width="15.28515625" style="43" bestFit="1" customWidth="1"/>
    <col min="9" max="9" width="14.5703125" style="43" customWidth="1"/>
    <col min="10" max="10" width="15.28515625" style="43" bestFit="1" customWidth="1"/>
    <col min="11" max="11" width="8.7109375" style="43" customWidth="1"/>
    <col min="12" max="12" width="13.42578125" style="43" customWidth="1"/>
    <col min="13" max="13" width="8.28515625" style="43" customWidth="1"/>
    <col min="14" max="14" width="13.28515625" style="43" customWidth="1"/>
    <col min="15" max="15" width="8.140625" style="43" customWidth="1"/>
    <col min="16" max="16" width="17.28515625" style="43" customWidth="1"/>
    <col min="17" max="17" width="13.28515625" style="43" customWidth="1"/>
    <col min="18" max="16384" width="9.140625" style="43"/>
  </cols>
  <sheetData>
    <row r="2" spans="1:8" x14ac:dyDescent="0.2">
      <c r="A2" s="43" t="s">
        <v>25</v>
      </c>
    </row>
    <row r="3" spans="1:8" ht="15.75" x14ac:dyDescent="0.25">
      <c r="A3" s="44"/>
      <c r="B3" s="45">
        <v>2011</v>
      </c>
      <c r="C3" s="3">
        <v>2012</v>
      </c>
      <c r="D3" s="3">
        <v>2013</v>
      </c>
      <c r="E3" s="3">
        <v>2014</v>
      </c>
      <c r="F3" s="3">
        <v>2015</v>
      </c>
      <c r="G3" s="3">
        <v>2016</v>
      </c>
      <c r="H3" s="3">
        <v>2017</v>
      </c>
    </row>
    <row r="4" spans="1:8" x14ac:dyDescent="0.2">
      <c r="A4" s="44" t="s">
        <v>26</v>
      </c>
      <c r="B4" s="12">
        <v>11790.804</v>
      </c>
      <c r="C4" s="12">
        <v>11574.909</v>
      </c>
      <c r="D4" s="12">
        <v>11415.745999999999</v>
      </c>
      <c r="E4" s="12">
        <v>12137.583000000001</v>
      </c>
      <c r="F4" s="12">
        <v>13726.48</v>
      </c>
      <c r="G4" s="12">
        <v>14534.133</v>
      </c>
      <c r="H4" s="12">
        <v>14651.603999999999</v>
      </c>
    </row>
    <row r="5" spans="1:8" x14ac:dyDescent="0.2">
      <c r="A5" s="44" t="s">
        <v>27</v>
      </c>
      <c r="B5" s="12">
        <v>5006.0230000000001</v>
      </c>
      <c r="C5" s="12">
        <v>4827.9070000000002</v>
      </c>
      <c r="D5" s="12">
        <v>4951.1000000000004</v>
      </c>
      <c r="E5" s="12">
        <v>5259.0230000000001</v>
      </c>
      <c r="F5" s="12">
        <v>5360.3950000000004</v>
      </c>
      <c r="G5" s="12">
        <v>6116.0690000000004</v>
      </c>
      <c r="H5" s="12">
        <v>6723.5209999999997</v>
      </c>
    </row>
    <row r="6" spans="1:8" x14ac:dyDescent="0.2">
      <c r="A6" s="44" t="s">
        <v>26</v>
      </c>
      <c r="B6" s="10">
        <f>'graf 1'!D25*100/'graf 1'!D27</f>
        <v>70.19661511069917</v>
      </c>
      <c r="C6" s="10">
        <f>'graf 1'!E25*100/'graf 1'!E27</f>
        <v>70.566596613654625</v>
      </c>
      <c r="D6" s="10">
        <f>'graf 1'!F25*100/'graf 1'!F27</f>
        <v>69.749211301920965</v>
      </c>
      <c r="E6" s="10">
        <f>'graf 1'!G25*100/'graf 1'!G27</f>
        <v>69.769833265178278</v>
      </c>
      <c r="F6" s="10">
        <f>'graf 1'!H25*100/'graf 1'!H27</f>
        <v>71.915806018533672</v>
      </c>
      <c r="G6" s="10">
        <f>'graf 1'!I25*100/'graf 1'!I27</f>
        <v>70.382522166126989</v>
      </c>
      <c r="H6" s="10">
        <f>'graf 1'!J25*100/'graf 1'!J27</f>
        <v>68.545114940848293</v>
      </c>
    </row>
    <row r="7" spans="1:8" x14ac:dyDescent="0.2">
      <c r="A7" s="44" t="s">
        <v>27</v>
      </c>
      <c r="B7" s="10">
        <f>'graf 1'!D26*100/'graf 1'!D27</f>
        <v>29.803384889300816</v>
      </c>
      <c r="C7" s="10">
        <f>'graf 1'!E26*100/'graf 1'!E27</f>
        <v>29.433403386345372</v>
      </c>
      <c r="D7" s="10">
        <f>'graf 1'!F26*100/'graf 1'!F27</f>
        <v>30.250788698079035</v>
      </c>
      <c r="E7" s="10">
        <f>'graf 1'!G26*100/'graf 1'!G27</f>
        <v>30.230166734821726</v>
      </c>
      <c r="F7" s="10">
        <f>'graf 1'!H26*100/'graf 1'!H27</f>
        <v>28.084193981466321</v>
      </c>
      <c r="G7" s="10">
        <f>'graf 1'!I26*100/'graf 1'!I27</f>
        <v>29.617477833873004</v>
      </c>
      <c r="H7" s="10">
        <f>'graf 1'!J26*100/'graf 1'!J27</f>
        <v>31.4548850591517</v>
      </c>
    </row>
    <row r="11" spans="1:8" ht="13.5" thickBot="1" x14ac:dyDescent="0.25">
      <c r="A11" s="43" t="s">
        <v>28</v>
      </c>
    </row>
    <row r="12" spans="1:8" x14ac:dyDescent="0.2">
      <c r="A12" s="16"/>
      <c r="B12" s="8">
        <v>2011</v>
      </c>
      <c r="C12" s="4">
        <v>2012</v>
      </c>
      <c r="D12" s="4">
        <v>2013</v>
      </c>
      <c r="E12" s="4">
        <v>2014</v>
      </c>
      <c r="F12" s="4">
        <v>2015</v>
      </c>
      <c r="G12" s="4">
        <v>2016</v>
      </c>
      <c r="H12" s="4">
        <v>2017</v>
      </c>
    </row>
    <row r="13" spans="1:8" x14ac:dyDescent="0.2">
      <c r="A13" s="44" t="s">
        <v>29</v>
      </c>
      <c r="B13" s="12">
        <v>14769.003000000001</v>
      </c>
      <c r="C13" s="12">
        <v>14909.261</v>
      </c>
      <c r="D13" s="12">
        <v>14904.712</v>
      </c>
      <c r="E13" s="12">
        <v>15138.14</v>
      </c>
      <c r="F13" s="12">
        <v>16356.737999999999</v>
      </c>
      <c r="G13" s="12">
        <v>16889.752</v>
      </c>
      <c r="H13" s="12">
        <v>18636.111000000001</v>
      </c>
    </row>
    <row r="14" spans="1:8" x14ac:dyDescent="0.2">
      <c r="A14" s="44" t="s">
        <v>30</v>
      </c>
      <c r="B14" s="12">
        <v>2062.2800000000002</v>
      </c>
      <c r="C14" s="12">
        <v>1912.375</v>
      </c>
      <c r="D14" s="12">
        <v>2009.296</v>
      </c>
      <c r="E14" s="12">
        <v>2299.4070000000002</v>
      </c>
      <c r="F14" s="12">
        <v>4409.991</v>
      </c>
      <c r="G14" s="12">
        <v>1192.5619999999999</v>
      </c>
      <c r="H14" s="12">
        <v>1361.5730000000001</v>
      </c>
    </row>
    <row r="15" spans="1:8" x14ac:dyDescent="0.2">
      <c r="A15" s="44" t="s">
        <v>29</v>
      </c>
      <c r="B15" s="10">
        <f>'graf 2'!D34*100/'graf 2'!D36</f>
        <v>87.747339284830517</v>
      </c>
      <c r="C15" s="10">
        <f>'graf 2'!E34*100/'graf 2'!E36</f>
        <v>88.631456536094362</v>
      </c>
      <c r="D15" s="10">
        <f>'graf 2'!F34*100/'graf 2'!F36</f>
        <v>88.120521168016481</v>
      </c>
      <c r="E15" s="10">
        <f>'graf 2'!G34*100/'graf 2'!G36</f>
        <v>86.813472101322517</v>
      </c>
      <c r="F15" s="10">
        <f>'graf 2'!H34*100/'graf 2'!H36</f>
        <v>78.764152024134376</v>
      </c>
      <c r="G15" s="10">
        <f>'graf 2'!I34*100/'graf 2'!I36</f>
        <v>93.404815335028474</v>
      </c>
      <c r="H15" s="10">
        <f>'graf 2'!J34*100/'graf 2'!J36</f>
        <v>93.191346557931411</v>
      </c>
    </row>
    <row r="16" spans="1:8" x14ac:dyDescent="0.2">
      <c r="A16" s="44" t="s">
        <v>30</v>
      </c>
      <c r="B16" s="10">
        <f>'graf 2'!D35*100/'graf 2'!D36</f>
        <v>12.252660715169487</v>
      </c>
      <c r="C16" s="10">
        <f>'graf 2'!E35*100/'graf 2'!E36</f>
        <v>11.368543463905652</v>
      </c>
      <c r="D16" s="10">
        <f>'graf 2'!F35*100/'graf 2'!F36</f>
        <v>11.879478831983526</v>
      </c>
      <c r="E16" s="10">
        <f>'graf 2'!G35*100/'graf 2'!G36</f>
        <v>13.186527898677493</v>
      </c>
      <c r="F16" s="10">
        <f>'graf 2'!H35*100/'graf 2'!H36</f>
        <v>21.235847975865624</v>
      </c>
      <c r="G16" s="10">
        <f>'graf 2'!I35*100/'graf 2'!I36</f>
        <v>6.5951846649715291</v>
      </c>
      <c r="H16" s="10">
        <f>'graf 2'!J35*100/'graf 2'!J36</f>
        <v>6.808653442068592</v>
      </c>
    </row>
    <row r="20" spans="1:16" x14ac:dyDescent="0.2">
      <c r="A20" s="23" t="s">
        <v>31</v>
      </c>
      <c r="B20" s="23"/>
      <c r="C20" s="16"/>
    </row>
    <row r="21" spans="1:16" x14ac:dyDescent="0.2">
      <c r="A21" s="46"/>
      <c r="B21" s="47"/>
      <c r="C21" s="16"/>
    </row>
    <row r="22" spans="1:16" x14ac:dyDescent="0.2">
      <c r="A22" s="47" t="s">
        <v>32</v>
      </c>
      <c r="B22" s="48" t="s">
        <v>20</v>
      </c>
      <c r="C22" s="16"/>
    </row>
    <row r="23" spans="1:16" x14ac:dyDescent="0.2">
      <c r="A23" s="47" t="s">
        <v>33</v>
      </c>
      <c r="B23" s="48" t="s">
        <v>21</v>
      </c>
      <c r="C23" s="16"/>
    </row>
    <row r="24" spans="1:16" x14ac:dyDescent="0.2">
      <c r="A24" s="47" t="s">
        <v>34</v>
      </c>
      <c r="B24" s="48" t="s">
        <v>22</v>
      </c>
      <c r="C24" s="16"/>
    </row>
    <row r="25" spans="1:16" x14ac:dyDescent="0.2">
      <c r="A25" s="47" t="s">
        <v>7</v>
      </c>
      <c r="B25" s="48" t="s">
        <v>19</v>
      </c>
      <c r="C25" s="16"/>
    </row>
    <row r="26" spans="1:16" x14ac:dyDescent="0.2">
      <c r="A26" s="47" t="s">
        <v>6</v>
      </c>
      <c r="B26" s="48" t="s">
        <v>23</v>
      </c>
      <c r="C26" s="16"/>
      <c r="O26" s="83"/>
      <c r="P26" s="83"/>
    </row>
    <row r="27" spans="1:16" x14ac:dyDescent="0.2">
      <c r="A27" s="47" t="s">
        <v>10</v>
      </c>
      <c r="B27" s="48"/>
      <c r="C27" s="16"/>
      <c r="O27" s="84"/>
      <c r="P27" s="85"/>
    </row>
    <row r="28" spans="1:16" x14ac:dyDescent="0.2">
      <c r="A28" s="23"/>
      <c r="B28" s="23"/>
      <c r="C28" s="16"/>
      <c r="O28" s="84"/>
      <c r="P28" s="86"/>
    </row>
    <row r="29" spans="1:16" x14ac:dyDescent="0.2">
      <c r="A29" s="23"/>
      <c r="B29" s="1">
        <v>2017</v>
      </c>
      <c r="C29" s="23"/>
      <c r="O29" s="84"/>
      <c r="P29" s="86"/>
    </row>
    <row r="30" spans="1:16" x14ac:dyDescent="0.2">
      <c r="A30" s="49" t="s">
        <v>35</v>
      </c>
      <c r="B30" s="1" t="s">
        <v>36</v>
      </c>
      <c r="C30" s="23"/>
      <c r="O30" s="84"/>
      <c r="P30" s="87"/>
    </row>
    <row r="31" spans="1:16" x14ac:dyDescent="0.2">
      <c r="A31" s="47" t="s">
        <v>7</v>
      </c>
      <c r="B31" s="82">
        <v>59608.735000000001</v>
      </c>
      <c r="C31" s="50">
        <f>B31/B36*100</f>
        <v>0.27886963978402451</v>
      </c>
      <c r="O31" s="84"/>
      <c r="P31" s="86"/>
    </row>
    <row r="32" spans="1:16" x14ac:dyDescent="0.2">
      <c r="A32" s="47" t="s">
        <v>5</v>
      </c>
      <c r="B32" s="151">
        <v>6402700.2130000005</v>
      </c>
      <c r="C32" s="50">
        <f>B32/B36*100</f>
        <v>29.953977416974325</v>
      </c>
      <c r="O32" s="84"/>
      <c r="P32" s="86"/>
    </row>
    <row r="33" spans="1:17" x14ac:dyDescent="0.2">
      <c r="A33" s="47" t="s">
        <v>33</v>
      </c>
      <c r="B33" s="50">
        <v>874217.34</v>
      </c>
      <c r="C33" s="50">
        <f>B33/B36*100</f>
        <v>4.0898817043969826</v>
      </c>
      <c r="O33" s="84"/>
      <c r="P33" s="85"/>
    </row>
    <row r="34" spans="1:17" x14ac:dyDescent="0.2">
      <c r="A34" s="47" t="s">
        <v>34</v>
      </c>
      <c r="B34" s="50">
        <v>13777386.744000001</v>
      </c>
      <c r="C34" s="50">
        <f>B34/B36*100</f>
        <v>64.455232584024387</v>
      </c>
      <c r="O34" s="84"/>
      <c r="P34" s="85"/>
    </row>
    <row r="35" spans="1:17" x14ac:dyDescent="0.2">
      <c r="A35" s="47" t="s">
        <v>6</v>
      </c>
      <c r="B35" s="151">
        <v>261212.29399999999</v>
      </c>
      <c r="C35" s="50">
        <f>B35/B36*100</f>
        <v>1.2220386548202828</v>
      </c>
      <c r="O35" s="84"/>
      <c r="P35" s="87"/>
    </row>
    <row r="36" spans="1:17" x14ac:dyDescent="0.2">
      <c r="A36" s="47" t="s">
        <v>10</v>
      </c>
      <c r="B36" s="50">
        <f>SUM(B31:B35)</f>
        <v>21375125.326000001</v>
      </c>
      <c r="C36" s="50">
        <f>SUM(C31:C35)</f>
        <v>100</v>
      </c>
      <c r="O36" s="84"/>
      <c r="P36" s="85"/>
    </row>
    <row r="37" spans="1:17" x14ac:dyDescent="0.2">
      <c r="O37" s="84"/>
      <c r="P37" s="86"/>
    </row>
    <row r="38" spans="1:17" x14ac:dyDescent="0.2">
      <c r="O38" s="88"/>
      <c r="P38" s="89"/>
    </row>
    <row r="39" spans="1:17" x14ac:dyDescent="0.2">
      <c r="A39" s="47" t="s">
        <v>37</v>
      </c>
      <c r="O39" s="84"/>
      <c r="P39" s="86"/>
    </row>
    <row r="40" spans="1:17" x14ac:dyDescent="0.2">
      <c r="O40" s="84"/>
      <c r="P40" s="86"/>
    </row>
    <row r="41" spans="1:17" ht="15" x14ac:dyDescent="0.2">
      <c r="A41" s="24"/>
      <c r="B41" s="24"/>
      <c r="C41" s="24"/>
      <c r="D41" s="40"/>
      <c r="E41" s="30"/>
      <c r="F41" s="24"/>
      <c r="G41" s="24"/>
      <c r="H41" s="24"/>
      <c r="I41" s="24"/>
      <c r="O41" s="88"/>
      <c r="P41" s="86"/>
    </row>
    <row r="42" spans="1:17" x14ac:dyDescent="0.2">
      <c r="A42" s="51" t="s">
        <v>2</v>
      </c>
      <c r="B42" s="1112">
        <v>2010</v>
      </c>
      <c r="C42" s="1113"/>
      <c r="D42" s="1111">
        <v>2011</v>
      </c>
      <c r="E42" s="1111"/>
      <c r="F42" s="1111">
        <v>2012</v>
      </c>
      <c r="G42" s="1111"/>
      <c r="H42" s="1111">
        <v>2013</v>
      </c>
      <c r="I42" s="1111"/>
      <c r="J42" s="1111">
        <v>2014</v>
      </c>
      <c r="K42" s="1111"/>
      <c r="L42" s="1111">
        <v>2015</v>
      </c>
      <c r="M42" s="1111"/>
      <c r="N42" s="1111">
        <v>2016</v>
      </c>
      <c r="O42" s="1111"/>
      <c r="P42" s="1111">
        <v>2017</v>
      </c>
      <c r="Q42" s="1111"/>
    </row>
    <row r="43" spans="1:17" ht="25.5" x14ac:dyDescent="0.2">
      <c r="A43" s="52" t="s">
        <v>38</v>
      </c>
      <c r="B43" s="53">
        <v>83174.53138</v>
      </c>
      <c r="C43" s="54">
        <f>B43*100/B56</f>
        <v>0.4977271057541624</v>
      </c>
      <c r="D43" s="55">
        <v>50249.629439999997</v>
      </c>
      <c r="E43" s="56">
        <f t="shared" ref="E43:E54" si="0">D43/$D$56*100</f>
        <v>0.29854901314190779</v>
      </c>
      <c r="F43" s="24"/>
      <c r="G43" s="55"/>
      <c r="H43" s="24"/>
      <c r="I43" s="55"/>
      <c r="J43" s="24"/>
      <c r="K43" s="55"/>
      <c r="L43" s="24"/>
      <c r="M43" s="55"/>
      <c r="N43" s="24"/>
      <c r="O43" s="55"/>
      <c r="P43" s="24"/>
      <c r="Q43" s="55"/>
    </row>
    <row r="44" spans="1:17" x14ac:dyDescent="0.2">
      <c r="A44" s="57" t="s">
        <v>39</v>
      </c>
      <c r="B44" s="58">
        <v>193322.11895999999</v>
      </c>
      <c r="C44" s="59">
        <f t="shared" ref="C44:C55" si="1">B44/$B$56*100</f>
        <v>1.1568644529972063</v>
      </c>
      <c r="D44" s="60">
        <f>162931.94504+50249.62944</f>
        <v>213181.57447999998</v>
      </c>
      <c r="E44" s="30">
        <f t="shared" si="0"/>
        <v>1.2665794631786664</v>
      </c>
      <c r="F44" s="60">
        <v>170629.92</v>
      </c>
      <c r="G44" s="30">
        <f t="shared" ref="G44:G54" si="2">F44/$F$56*100</f>
        <v>1.0143479305618779</v>
      </c>
      <c r="H44" s="60">
        <v>152934.28</v>
      </c>
      <c r="I44" s="30">
        <f t="shared" ref="I44:I54" si="3">H44/$H$56*100</f>
        <v>0.90418709538929842</v>
      </c>
      <c r="J44" s="60">
        <v>136507.53864000004</v>
      </c>
      <c r="K44" s="30">
        <f t="shared" ref="K44:K54" si="4">J44/$H$56*100</f>
        <v>0.8070679435744823</v>
      </c>
      <c r="L44" s="60">
        <v>102520.63812</v>
      </c>
      <c r="M44" s="90">
        <f>L44/$L$56*100</f>
        <v>0.4936773399203403</v>
      </c>
      <c r="N44" s="60">
        <v>150763.94</v>
      </c>
      <c r="O44" s="90">
        <f>N44/$N$56*100</f>
        <v>0.83376461661892298</v>
      </c>
      <c r="P44" s="60">
        <v>160334.31792999999</v>
      </c>
      <c r="Q44" s="90">
        <f>P44/$P$56*100</f>
        <v>0.80176443201973213</v>
      </c>
    </row>
    <row r="45" spans="1:17" ht="25.5" x14ac:dyDescent="0.2">
      <c r="A45" s="57" t="s">
        <v>3586</v>
      </c>
      <c r="B45" s="58">
        <v>2894007.1503900001</v>
      </c>
      <c r="C45" s="59">
        <f t="shared" si="1"/>
        <v>17.318111435032719</v>
      </c>
      <c r="D45" s="60">
        <v>3160888.4401600002</v>
      </c>
      <c r="E45" s="30">
        <f t="shared" si="0"/>
        <v>18.77984245810654</v>
      </c>
      <c r="F45" s="60">
        <v>3205307.55</v>
      </c>
      <c r="G45" s="30">
        <f t="shared" si="2"/>
        <v>19.054671538009647</v>
      </c>
      <c r="H45" s="60">
        <v>3020238.37</v>
      </c>
      <c r="I45" s="30">
        <f t="shared" si="3"/>
        <v>17.8564319206499</v>
      </c>
      <c r="J45" s="60">
        <v>3424360.5140899993</v>
      </c>
      <c r="K45" s="30">
        <f t="shared" si="4"/>
        <v>20.245706762413509</v>
      </c>
      <c r="L45" s="60">
        <v>3703631.5427000001</v>
      </c>
      <c r="M45" s="90">
        <f t="shared" ref="M45:M54" si="5">L45/$L$56*100</f>
        <v>17.83444779094204</v>
      </c>
      <c r="N45" s="60">
        <v>2365106.6800000002</v>
      </c>
      <c r="O45" s="90">
        <f t="shared" ref="O45:O54" si="6">N45/$N$56*100</f>
        <v>13.079667885523913</v>
      </c>
      <c r="P45" s="60">
        <v>2678202.1603299994</v>
      </c>
      <c r="Q45" s="90">
        <f t="shared" ref="Q45:Q54" si="7">P45/$P$56*100</f>
        <v>13.39256162768897</v>
      </c>
    </row>
    <row r="46" spans="1:17" x14ac:dyDescent="0.2">
      <c r="A46" s="57" t="s">
        <v>40</v>
      </c>
      <c r="B46" s="58">
        <v>10967763.668959999</v>
      </c>
      <c r="C46" s="59">
        <f t="shared" si="1"/>
        <v>65.632510060162048</v>
      </c>
      <c r="D46" s="60">
        <v>11128361.640380001</v>
      </c>
      <c r="E46" s="30">
        <f t="shared" si="0"/>
        <v>66.117132059426226</v>
      </c>
      <c r="F46" s="60">
        <v>11225454</v>
      </c>
      <c r="G46" s="30">
        <f t="shared" si="2"/>
        <v>66.732235674244905</v>
      </c>
      <c r="H46" s="60">
        <v>11254915.52</v>
      </c>
      <c r="I46" s="30">
        <f t="shared" si="3"/>
        <v>66.541977200145936</v>
      </c>
      <c r="J46" s="60">
        <v>11269262.00909997</v>
      </c>
      <c r="K46" s="30">
        <f t="shared" si="4"/>
        <v>66.626797361514178</v>
      </c>
      <c r="L46" s="60">
        <v>11831940.61582</v>
      </c>
      <c r="M46" s="90">
        <f t="shared" si="5"/>
        <v>56.975464417968169</v>
      </c>
      <c r="N46" s="60">
        <v>11706822.68</v>
      </c>
      <c r="O46" s="90">
        <f t="shared" si="6"/>
        <v>64.741837627856583</v>
      </c>
      <c r="P46" s="60">
        <v>12783550.443320023</v>
      </c>
      <c r="Q46" s="90">
        <f t="shared" si="7"/>
        <v>63.925154593908182</v>
      </c>
    </row>
    <row r="47" spans="1:17" x14ac:dyDescent="0.2">
      <c r="A47" s="57" t="s">
        <v>41</v>
      </c>
      <c r="B47" s="58">
        <v>248565.56529999999</v>
      </c>
      <c r="C47" s="59">
        <f t="shared" si="1"/>
        <v>1.4874483493232549</v>
      </c>
      <c r="D47" s="60">
        <v>236770.85819999999</v>
      </c>
      <c r="E47" s="30">
        <f t="shared" si="0"/>
        <v>1.4067308922302888</v>
      </c>
      <c r="F47" s="60">
        <v>234957.19</v>
      </c>
      <c r="G47" s="30">
        <f t="shared" si="2"/>
        <v>1.3967558529426372</v>
      </c>
      <c r="H47" s="60">
        <v>275024.78000000003</v>
      </c>
      <c r="I47" s="30">
        <f t="shared" si="3"/>
        <v>1.6260177704323771</v>
      </c>
      <c r="J47" s="60">
        <v>241199.77121000001</v>
      </c>
      <c r="K47" s="30">
        <f t="shared" si="4"/>
        <v>1.4260355529115725</v>
      </c>
      <c r="L47" s="60">
        <v>293797.01584000001</v>
      </c>
      <c r="M47" s="90">
        <f t="shared" si="5"/>
        <v>1.4147486000492453</v>
      </c>
      <c r="N47" s="60">
        <v>284089.3</v>
      </c>
      <c r="O47" s="90">
        <f t="shared" si="6"/>
        <v>1.5710892558262819</v>
      </c>
      <c r="P47" s="60">
        <v>342982.99139999988</v>
      </c>
      <c r="Q47" s="90">
        <f t="shared" si="7"/>
        <v>1.7151135629760033</v>
      </c>
    </row>
    <row r="48" spans="1:17" x14ac:dyDescent="0.2">
      <c r="A48" s="57" t="s">
        <v>42</v>
      </c>
      <c r="B48" s="58">
        <v>766615.17020000005</v>
      </c>
      <c r="C48" s="59">
        <f t="shared" si="1"/>
        <v>4.587523891750247</v>
      </c>
      <c r="D48" s="60">
        <v>865105.31169999996</v>
      </c>
      <c r="E48" s="30">
        <f t="shared" si="0"/>
        <v>5.1398655064760126</v>
      </c>
      <c r="F48" s="60">
        <v>788177.4</v>
      </c>
      <c r="G48" s="30">
        <f t="shared" si="2"/>
        <v>4.6854977990122801</v>
      </c>
      <c r="H48" s="60">
        <v>936978.72</v>
      </c>
      <c r="I48" s="30">
        <f t="shared" si="3"/>
        <v>5.5396610052264457</v>
      </c>
      <c r="J48" s="60">
        <v>915316.71375999972</v>
      </c>
      <c r="K48" s="30">
        <f t="shared" si="4"/>
        <v>5.4115896107526194</v>
      </c>
      <c r="L48" s="60">
        <v>1179862.43521</v>
      </c>
      <c r="M48" s="90">
        <f t="shared" si="5"/>
        <v>5.6815033457422226</v>
      </c>
      <c r="N48" s="60">
        <v>873728.39</v>
      </c>
      <c r="O48" s="90">
        <f t="shared" si="6"/>
        <v>4.8319499750233303</v>
      </c>
      <c r="P48" s="60">
        <v>903239.35944999999</v>
      </c>
      <c r="Q48" s="90">
        <f t="shared" si="7"/>
        <v>4.5167198224117335</v>
      </c>
    </row>
    <row r="49" spans="1:17" x14ac:dyDescent="0.2">
      <c r="A49" s="57" t="s">
        <v>43</v>
      </c>
      <c r="B49" s="58">
        <v>213775.03271</v>
      </c>
      <c r="C49" s="59">
        <f t="shared" si="1"/>
        <v>1.2792573224985413</v>
      </c>
      <c r="D49" s="60">
        <v>121887.85522</v>
      </c>
      <c r="E49" s="30">
        <f t="shared" si="0"/>
        <v>0.72417447243795507</v>
      </c>
      <c r="F49" s="60">
        <v>112075.19</v>
      </c>
      <c r="G49" s="30">
        <f t="shared" si="2"/>
        <v>0.66625617033536244</v>
      </c>
      <c r="H49" s="60">
        <v>105883.17</v>
      </c>
      <c r="I49" s="30">
        <f t="shared" si="3"/>
        <v>0.62600874004775975</v>
      </c>
      <c r="J49" s="60">
        <v>105517.00181999995</v>
      </c>
      <c r="K49" s="30">
        <f t="shared" si="4"/>
        <v>0.62384385887724503</v>
      </c>
      <c r="L49" s="60">
        <v>104008.06471000001</v>
      </c>
      <c r="M49" s="90">
        <f t="shared" si="5"/>
        <v>0.50083988607439833</v>
      </c>
      <c r="N49" s="60">
        <v>356383.01</v>
      </c>
      <c r="O49" s="90">
        <f t="shared" si="6"/>
        <v>1.9708926663905693</v>
      </c>
      <c r="P49" s="60">
        <v>371824.37521000026</v>
      </c>
      <c r="Q49" s="90">
        <f t="shared" si="7"/>
        <v>1.859337182770137</v>
      </c>
    </row>
    <row r="50" spans="1:17" x14ac:dyDescent="0.2">
      <c r="A50" s="57" t="s">
        <v>44</v>
      </c>
      <c r="B50" s="58">
        <v>381553.26222999999</v>
      </c>
      <c r="C50" s="59">
        <f t="shared" si="1"/>
        <v>2.2832638519254962</v>
      </c>
      <c r="D50" s="60">
        <v>315243.35417000001</v>
      </c>
      <c r="E50" s="30">
        <f t="shared" si="0"/>
        <v>1.8729609220178645</v>
      </c>
      <c r="F50" s="60">
        <v>359355.38</v>
      </c>
      <c r="G50" s="30">
        <f t="shared" si="2"/>
        <v>2.1362688679645236</v>
      </c>
      <c r="H50" s="60">
        <v>399369.52</v>
      </c>
      <c r="I50" s="30">
        <f t="shared" si="3"/>
        <v>2.3611760965286419</v>
      </c>
      <c r="J50" s="60">
        <v>438171.60368000006</v>
      </c>
      <c r="K50" s="30">
        <f t="shared" si="4"/>
        <v>2.5905840705791405</v>
      </c>
      <c r="L50" s="60">
        <v>1607572.18295</v>
      </c>
      <c r="M50" s="90">
        <f t="shared" si="5"/>
        <v>7.7410946084802879</v>
      </c>
      <c r="N50" s="60">
        <v>1419728.21</v>
      </c>
      <c r="O50" s="90">
        <f t="shared" si="6"/>
        <v>7.8514739447225894</v>
      </c>
      <c r="P50" s="60">
        <v>1789027.1574599994</v>
      </c>
      <c r="Q50" s="90">
        <f t="shared" si="7"/>
        <v>8.9461717322115941</v>
      </c>
    </row>
    <row r="51" spans="1:17" x14ac:dyDescent="0.2">
      <c r="A51" s="57" t="s">
        <v>45</v>
      </c>
      <c r="B51" s="58">
        <v>399929.06897999998</v>
      </c>
      <c r="C51" s="59">
        <f t="shared" si="1"/>
        <v>2.3932270456799554</v>
      </c>
      <c r="D51" s="60">
        <v>139976.92131999999</v>
      </c>
      <c r="E51" s="30">
        <f t="shared" si="0"/>
        <v>0.83164736115372384</v>
      </c>
      <c r="F51" s="60">
        <v>102493.72</v>
      </c>
      <c r="G51" s="30">
        <f t="shared" si="2"/>
        <v>0.60929696724694327</v>
      </c>
      <c r="H51" s="60">
        <v>95560.13</v>
      </c>
      <c r="I51" s="30">
        <f t="shared" si="3"/>
        <v>0.56497625241197569</v>
      </c>
      <c r="J51" s="60">
        <v>85425.741780000026</v>
      </c>
      <c r="K51" s="30">
        <f t="shared" si="4"/>
        <v>0.50505912298756339</v>
      </c>
      <c r="L51" s="60">
        <v>1123194.92481</v>
      </c>
      <c r="M51" s="90">
        <f t="shared" si="5"/>
        <v>5.4086269151309052</v>
      </c>
      <c r="N51" s="60">
        <v>129961.47</v>
      </c>
      <c r="O51" s="90">
        <f t="shared" si="6"/>
        <v>0.71872143438133584</v>
      </c>
      <c r="P51" s="60">
        <v>192331.81790000017</v>
      </c>
      <c r="Q51" s="90">
        <f t="shared" si="7"/>
        <v>0.961770460178339</v>
      </c>
    </row>
    <row r="52" spans="1:17" x14ac:dyDescent="0.2">
      <c r="A52" s="57" t="s">
        <v>0</v>
      </c>
      <c r="B52" s="58">
        <v>76871.565239999996</v>
      </c>
      <c r="C52" s="59">
        <f t="shared" si="1"/>
        <v>0.46000934477038308</v>
      </c>
      <c r="D52" s="60">
        <v>51297.90137</v>
      </c>
      <c r="E52" s="30">
        <f t="shared" si="0"/>
        <v>0.30477712972094745</v>
      </c>
      <c r="F52" s="60">
        <v>52372.1</v>
      </c>
      <c r="G52" s="30">
        <f t="shared" si="2"/>
        <v>0.31133772584655561</v>
      </c>
      <c r="H52" s="60">
        <v>52603.28</v>
      </c>
      <c r="I52" s="30">
        <f t="shared" si="3"/>
        <v>0.31100422319410648</v>
      </c>
      <c r="J52" s="60">
        <v>69100.06084000002</v>
      </c>
      <c r="K52" s="30">
        <f t="shared" si="4"/>
        <v>0.40853746656500706</v>
      </c>
      <c r="L52" s="60">
        <v>59088.62081</v>
      </c>
      <c r="M52" s="90">
        <f t="shared" si="5"/>
        <v>0.2845350329062355</v>
      </c>
      <c r="N52" s="60">
        <v>71723.259999999995</v>
      </c>
      <c r="O52" s="90">
        <f t="shared" si="6"/>
        <v>0.3966486706075692</v>
      </c>
      <c r="P52" s="60">
        <v>94450.725099999996</v>
      </c>
      <c r="Q52" s="90">
        <f t="shared" si="7"/>
        <v>0.47230831765358522</v>
      </c>
    </row>
    <row r="53" spans="1:17" ht="38.25" x14ac:dyDescent="0.2">
      <c r="A53" s="57" t="s">
        <v>46</v>
      </c>
      <c r="B53" s="58">
        <f>430349.32014+35823.68138</f>
        <v>466173.00152000005</v>
      </c>
      <c r="C53" s="59">
        <f t="shared" si="1"/>
        <v>2.7896392679054296</v>
      </c>
      <c r="D53" s="60">
        <f>451273.4481+32994.27057</f>
        <v>484267.71866999997</v>
      </c>
      <c r="E53" s="30">
        <f t="shared" si="0"/>
        <v>2.8771883716683488</v>
      </c>
      <c r="F53" s="60">
        <f>31321.99+386401.55+9323.81</f>
        <v>427047.35</v>
      </c>
      <c r="G53" s="30">
        <f t="shared" si="2"/>
        <v>2.5386790061463662</v>
      </c>
      <c r="H53" s="60">
        <f>39550.96+422326.06+9783.82</f>
        <v>471660.84</v>
      </c>
      <c r="I53" s="30">
        <f t="shared" si="3"/>
        <v>2.7885811142438222</v>
      </c>
      <c r="J53" s="60">
        <v>489313.23398000002</v>
      </c>
      <c r="K53" s="30">
        <f t="shared" si="4"/>
        <v>2.8929466419688277</v>
      </c>
      <c r="L53" s="60">
        <v>507481.09860999999</v>
      </c>
      <c r="M53" s="90">
        <f t="shared" si="5"/>
        <v>2.4437218048564047</v>
      </c>
      <c r="N53" s="60">
        <v>499079.58</v>
      </c>
      <c r="O53" s="90">
        <f t="shared" si="6"/>
        <v>2.7600425849910337</v>
      </c>
      <c r="P53" s="60">
        <v>521930.58658999961</v>
      </c>
      <c r="Q53" s="90">
        <f t="shared" si="7"/>
        <v>2.6099551594048229</v>
      </c>
    </row>
    <row r="54" spans="1:17" x14ac:dyDescent="0.2">
      <c r="A54" s="57" t="s">
        <v>47</v>
      </c>
      <c r="B54" s="58">
        <f>75957.46069+132.36893+15458.24245+9484.2016+1262.48</f>
        <v>102294.75367000001</v>
      </c>
      <c r="C54" s="59">
        <f t="shared" si="1"/>
        <v>0.61214497795471778</v>
      </c>
      <c r="D54" s="60">
        <f>87484.79424+28.97847+15664.34798+8819.592+2303.76</f>
        <v>114301.47269000001</v>
      </c>
      <c r="E54" s="30">
        <f t="shared" si="0"/>
        <v>0.6791013635834332</v>
      </c>
      <c r="F54" s="60">
        <f>16528.64+4146+122995.86+96.03</f>
        <v>143766.53</v>
      </c>
      <c r="G54" s="30">
        <f t="shared" si="2"/>
        <v>0.8546524676889149</v>
      </c>
      <c r="H54" s="60">
        <f>130268.94+17209.7+1230.7+130.31</f>
        <v>148839.65000000002</v>
      </c>
      <c r="I54" s="30">
        <f t="shared" si="3"/>
        <v>0.87997858172974563</v>
      </c>
      <c r="J54" s="60">
        <v>263372.63772</v>
      </c>
      <c r="K54" s="30">
        <f t="shared" si="4"/>
        <v>1.557127285688106</v>
      </c>
      <c r="L54" s="60">
        <v>253632.42847000001</v>
      </c>
      <c r="M54" s="90">
        <f t="shared" si="5"/>
        <v>1.2213402579297716</v>
      </c>
      <c r="N54" s="60">
        <v>224927.96</v>
      </c>
      <c r="O54" s="90">
        <f t="shared" si="6"/>
        <v>1.2439113380578701</v>
      </c>
      <c r="P54" s="60">
        <v>159810.11399000001</v>
      </c>
      <c r="Q54" s="90">
        <f t="shared" si="7"/>
        <v>0.79914310877688099</v>
      </c>
    </row>
    <row r="55" spans="1:17" ht="25.5" x14ac:dyDescent="0.2">
      <c r="A55" s="57" t="s">
        <v>48</v>
      </c>
      <c r="B55" s="58"/>
      <c r="C55" s="59">
        <f t="shared" si="1"/>
        <v>0</v>
      </c>
      <c r="D55" s="60"/>
      <c r="E55" s="30"/>
      <c r="F55" s="60"/>
      <c r="G55" s="30"/>
      <c r="H55" s="60"/>
      <c r="I55" s="30"/>
      <c r="J55" s="60"/>
      <c r="K55" s="30"/>
      <c r="L55" s="60"/>
      <c r="M55" s="30"/>
      <c r="N55" s="60"/>
      <c r="O55" s="30"/>
      <c r="P55" s="60"/>
      <c r="Q55" s="30"/>
    </row>
    <row r="56" spans="1:17" x14ac:dyDescent="0.2">
      <c r="A56" s="61" t="s">
        <v>49</v>
      </c>
      <c r="B56" s="62">
        <f>SUM(B44:B54)</f>
        <v>16710870.35816</v>
      </c>
      <c r="C56" s="63">
        <f>SUM(C44:C55)</f>
        <v>99.999999999999986</v>
      </c>
      <c r="D56" s="64">
        <f>SUM(D44:D54)</f>
        <v>16831283.048360001</v>
      </c>
      <c r="E56" s="65">
        <f>SUM(E44:E55)</f>
        <v>100</v>
      </c>
      <c r="F56" s="64">
        <f>SUM(F44:F54)</f>
        <v>16821636.329999998</v>
      </c>
      <c r="G56" s="65">
        <f>SUM(G44:G55)</f>
        <v>100</v>
      </c>
      <c r="H56" s="64">
        <f>SUM(H44:H54)</f>
        <v>16914008.259999998</v>
      </c>
      <c r="I56" s="65">
        <f>SUM(I44:I55)</f>
        <v>100.00000000000003</v>
      </c>
      <c r="J56" s="64">
        <f>SUM(J44:J54)</f>
        <v>17437546.826619968</v>
      </c>
      <c r="K56" s="65">
        <f>SUM(K44:K55)</f>
        <v>103.09529567783225</v>
      </c>
      <c r="L56" s="64">
        <f>SUM(L44:L54)</f>
        <v>20766729.568049997</v>
      </c>
      <c r="M56" s="65">
        <f>SUM(M44:M55)</f>
        <v>100.00000000000003</v>
      </c>
      <c r="N56" s="64">
        <f>SUM(N44:N54)</f>
        <v>18082314.48</v>
      </c>
      <c r="O56" s="65">
        <f>SUM(O44:O55)</f>
        <v>100</v>
      </c>
      <c r="P56" s="64">
        <f>SUM(P44:P54)</f>
        <v>19997684.048680026</v>
      </c>
      <c r="Q56" s="65">
        <f>SUM(Q44:Q55)</f>
        <v>99.999999999999972</v>
      </c>
    </row>
    <row r="57" spans="1:17" ht="38.25" x14ac:dyDescent="0.2">
      <c r="A57" s="57" t="s">
        <v>50</v>
      </c>
      <c r="B57" s="57" t="s">
        <v>51</v>
      </c>
      <c r="C57" s="26"/>
      <c r="D57" s="66"/>
      <c r="E57" s="67"/>
      <c r="F57" s="68"/>
      <c r="G57" s="69"/>
      <c r="H57" s="68"/>
      <c r="I57" s="69"/>
    </row>
    <row r="58" spans="1:17" x14ac:dyDescent="0.2">
      <c r="P58" s="462"/>
      <c r="Q58" s="463"/>
    </row>
    <row r="59" spans="1:17" x14ac:dyDescent="0.2">
      <c r="P59" s="84"/>
      <c r="Q59" s="85"/>
    </row>
    <row r="60" spans="1:17" x14ac:dyDescent="0.2">
      <c r="P60" s="84"/>
      <c r="Q60" s="86"/>
    </row>
    <row r="61" spans="1:17" x14ac:dyDescent="0.2">
      <c r="P61" s="84"/>
      <c r="Q61" s="86"/>
    </row>
    <row r="62" spans="1:17" ht="14.25" x14ac:dyDescent="0.2">
      <c r="A62" s="41" t="s">
        <v>52</v>
      </c>
      <c r="B62" s="41"/>
      <c r="C62" s="41"/>
      <c r="D62" s="42"/>
      <c r="E62" s="42"/>
      <c r="F62" s="42"/>
      <c r="G62" s="42"/>
      <c r="P62" s="84"/>
      <c r="Q62" s="87"/>
    </row>
    <row r="63" spans="1:17" ht="14.25" x14ac:dyDescent="0.2">
      <c r="A63" s="70" t="s">
        <v>2</v>
      </c>
      <c r="B63" s="71">
        <v>2016</v>
      </c>
      <c r="C63" s="41"/>
      <c r="D63" s="71"/>
      <c r="E63" s="71"/>
      <c r="F63" s="41"/>
      <c r="G63" s="71"/>
      <c r="H63" s="41"/>
      <c r="P63" s="84"/>
      <c r="Q63" s="86"/>
    </row>
    <row r="64" spans="1:17" ht="25.5" x14ac:dyDescent="0.2">
      <c r="A64" s="72" t="s">
        <v>9</v>
      </c>
      <c r="B64" s="73" t="s">
        <v>1</v>
      </c>
      <c r="C64" s="73" t="s">
        <v>53</v>
      </c>
      <c r="D64" s="73"/>
      <c r="E64" s="73"/>
      <c r="F64" s="73"/>
      <c r="G64" s="73"/>
      <c r="H64" s="73"/>
      <c r="P64" s="84"/>
      <c r="Q64" s="86"/>
    </row>
    <row r="65" spans="1:17" ht="25.5" x14ac:dyDescent="0.2">
      <c r="A65" s="74" t="s">
        <v>3586</v>
      </c>
      <c r="B65" s="75">
        <v>2500</v>
      </c>
      <c r="C65" s="75">
        <f t="shared" ref="C65:C72" si="8">B65/$B$73*100</f>
        <v>0.15683301371920264</v>
      </c>
      <c r="D65" s="73"/>
      <c r="E65" s="73"/>
      <c r="F65" s="73"/>
      <c r="G65" s="73"/>
      <c r="H65" s="73"/>
      <c r="P65" s="84"/>
      <c r="Q65" s="86"/>
    </row>
    <row r="66" spans="1:17" x14ac:dyDescent="0.2">
      <c r="A66" s="74" t="s">
        <v>41</v>
      </c>
      <c r="B66" s="466">
        <v>21301.203220000003</v>
      </c>
      <c r="C66" s="75">
        <f t="shared" si="8"/>
        <v>1.3362927587351134</v>
      </c>
      <c r="D66" s="75"/>
      <c r="E66" s="75"/>
      <c r="F66" s="75"/>
      <c r="G66" s="75"/>
      <c r="H66" s="75"/>
      <c r="P66" s="84"/>
      <c r="Q66" s="85"/>
    </row>
    <row r="67" spans="1:17" x14ac:dyDescent="0.2">
      <c r="A67" s="74" t="s">
        <v>39</v>
      </c>
      <c r="B67" s="75">
        <v>76824.386830000003</v>
      </c>
      <c r="C67" s="75">
        <f t="shared" si="8"/>
        <v>4.8194400454714881</v>
      </c>
      <c r="D67" s="75"/>
      <c r="E67" s="75"/>
      <c r="F67" s="75"/>
      <c r="G67" s="75"/>
      <c r="H67" s="75"/>
      <c r="P67" s="84"/>
      <c r="Q67" s="85"/>
    </row>
    <row r="68" spans="1:17" x14ac:dyDescent="0.2">
      <c r="A68" s="74" t="s">
        <v>0</v>
      </c>
      <c r="B68" s="75">
        <v>14832.13048</v>
      </c>
      <c r="C68" s="75">
        <f t="shared" si="8"/>
        <v>0.93046708922193744</v>
      </c>
      <c r="D68" s="75"/>
      <c r="E68" s="75"/>
      <c r="F68" s="75"/>
      <c r="G68" s="75"/>
      <c r="H68" s="75"/>
      <c r="P68" s="84"/>
      <c r="Q68" s="85"/>
    </row>
    <row r="69" spans="1:17" x14ac:dyDescent="0.2">
      <c r="A69" s="74" t="s">
        <v>55</v>
      </c>
      <c r="B69" s="75">
        <v>1389718.111</v>
      </c>
      <c r="C69" s="75">
        <f t="shared" si="8"/>
        <v>87.181471827314951</v>
      </c>
      <c r="D69" s="75"/>
      <c r="E69" s="75"/>
      <c r="F69" s="75"/>
      <c r="G69" s="75"/>
      <c r="H69" s="75"/>
      <c r="P69" s="84"/>
      <c r="Q69" s="86"/>
    </row>
    <row r="70" spans="1:17" x14ac:dyDescent="0.2">
      <c r="A70" s="74" t="s">
        <v>40</v>
      </c>
      <c r="B70" s="75">
        <v>64163.468939999999</v>
      </c>
      <c r="C70" s="75">
        <f t="shared" si="8"/>
        <v>4.0251800818154608</v>
      </c>
      <c r="D70" s="75"/>
      <c r="E70" s="75"/>
      <c r="F70" s="75"/>
      <c r="G70" s="75"/>
      <c r="H70" s="75"/>
      <c r="P70" s="84"/>
      <c r="Q70" s="87"/>
    </row>
    <row r="71" spans="1:17" x14ac:dyDescent="0.2">
      <c r="A71" s="74" t="s">
        <v>42</v>
      </c>
      <c r="B71" s="75">
        <v>2821.4</v>
      </c>
      <c r="C71" s="75">
        <f t="shared" si="8"/>
        <v>0.17699546596294333</v>
      </c>
      <c r="D71" s="75"/>
      <c r="E71" s="75"/>
      <c r="F71" s="75"/>
      <c r="G71" s="75"/>
      <c r="H71" s="75"/>
      <c r="P71" s="84"/>
      <c r="Q71" s="86"/>
    </row>
    <row r="72" spans="1:17" x14ac:dyDescent="0.2">
      <c r="A72" s="74" t="s">
        <v>54</v>
      </c>
      <c r="B72" s="75">
        <v>21891.432250000002</v>
      </c>
      <c r="C72" s="75">
        <f t="shared" si="8"/>
        <v>1.3733197177588981</v>
      </c>
      <c r="D72" s="75"/>
      <c r="E72" s="75"/>
      <c r="F72" s="75"/>
      <c r="G72" s="75"/>
      <c r="H72" s="75"/>
      <c r="P72" s="88"/>
      <c r="Q72" s="89"/>
    </row>
    <row r="73" spans="1:17" x14ac:dyDescent="0.2">
      <c r="A73" s="76" t="s">
        <v>11</v>
      </c>
      <c r="B73" s="77">
        <f>SUM(B65:B72)</f>
        <v>1594052.1327200001</v>
      </c>
      <c r="C73" s="77">
        <f>SUM(C65:C72)</f>
        <v>100</v>
      </c>
      <c r="D73" s="78"/>
      <c r="E73" s="77"/>
      <c r="F73" s="77"/>
      <c r="G73" s="77"/>
      <c r="H73" s="77"/>
      <c r="P73" s="464"/>
      <c r="Q73" s="465"/>
    </row>
    <row r="74" spans="1:17" ht="14.25" x14ac:dyDescent="0.2">
      <c r="A74" s="41"/>
      <c r="B74" s="41"/>
      <c r="C74" s="41"/>
      <c r="D74" s="42"/>
      <c r="E74" s="42"/>
      <c r="F74" s="42"/>
      <c r="G74" s="42"/>
    </row>
  </sheetData>
  <customSheetViews>
    <customSheetView guid="{53E72506-0B1D-4F4A-A157-6DE69D2E678D}" state="hidden" topLeftCell="A33">
      <selection activeCell="B38" sqref="B38"/>
      <pageMargins left="0.7" right="0.7" top="0.78740157499999996" bottom="0.78740157499999996" header="0.3" footer="0.3"/>
      <pageSetup paperSize="9" orientation="portrait" r:id="rId1"/>
    </customSheetView>
  </customSheetViews>
  <mergeCells count="8">
    <mergeCell ref="P42:Q42"/>
    <mergeCell ref="N42:O42"/>
    <mergeCell ref="L42:M42"/>
    <mergeCell ref="B42:C42"/>
    <mergeCell ref="D42:E42"/>
    <mergeCell ref="F42:G42"/>
    <mergeCell ref="H42:I42"/>
    <mergeCell ref="J42:K42"/>
  </mergeCells>
  <pageMargins left="0.7" right="0.7" top="0.78740157499999996" bottom="0.78740157499999996"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6"/>
  <sheetViews>
    <sheetView showGridLines="0" zoomScaleNormal="100" zoomScaleSheetLayoutView="100" workbookViewId="0">
      <selection activeCell="L26" sqref="L26"/>
    </sheetView>
  </sheetViews>
  <sheetFormatPr defaultRowHeight="12.75" x14ac:dyDescent="0.2"/>
  <cols>
    <col min="1" max="1" width="17.28515625" style="16" customWidth="1"/>
    <col min="2" max="256" width="9.140625" style="16"/>
    <col min="257" max="257" width="17.28515625" style="16" customWidth="1"/>
    <col min="258" max="512" width="9.140625" style="16"/>
    <col min="513" max="513" width="17.28515625" style="16" customWidth="1"/>
    <col min="514" max="768" width="9.140625" style="16"/>
    <col min="769" max="769" width="17.28515625" style="16" customWidth="1"/>
    <col min="770" max="1024" width="9.140625" style="16"/>
    <col min="1025" max="1025" width="17.28515625" style="16" customWidth="1"/>
    <col min="1026" max="1280" width="9.140625" style="16"/>
    <col min="1281" max="1281" width="17.28515625" style="16" customWidth="1"/>
    <col min="1282" max="1536" width="9.140625" style="16"/>
    <col min="1537" max="1537" width="17.28515625" style="16" customWidth="1"/>
    <col min="1538" max="1792" width="9.140625" style="16"/>
    <col min="1793" max="1793" width="17.28515625" style="16" customWidth="1"/>
    <col min="1794" max="2048" width="9.140625" style="16"/>
    <col min="2049" max="2049" width="17.28515625" style="16" customWidth="1"/>
    <col min="2050" max="2304" width="9.140625" style="16"/>
    <col min="2305" max="2305" width="17.28515625" style="16" customWidth="1"/>
    <col min="2306" max="2560" width="9.140625" style="16"/>
    <col min="2561" max="2561" width="17.28515625" style="16" customWidth="1"/>
    <col min="2562" max="2816" width="9.140625" style="16"/>
    <col min="2817" max="2817" width="17.28515625" style="16" customWidth="1"/>
    <col min="2818" max="3072" width="9.140625" style="16"/>
    <col min="3073" max="3073" width="17.28515625" style="16" customWidth="1"/>
    <col min="3074" max="3328" width="9.140625" style="16"/>
    <col min="3329" max="3329" width="17.28515625" style="16" customWidth="1"/>
    <col min="3330" max="3584" width="9.140625" style="16"/>
    <col min="3585" max="3585" width="17.28515625" style="16" customWidth="1"/>
    <col min="3586" max="3840" width="9.140625" style="16"/>
    <col min="3841" max="3841" width="17.28515625" style="16" customWidth="1"/>
    <col min="3842" max="4096" width="9.140625" style="16"/>
    <col min="4097" max="4097" width="17.28515625" style="16" customWidth="1"/>
    <col min="4098" max="4352" width="9.140625" style="16"/>
    <col min="4353" max="4353" width="17.28515625" style="16" customWidth="1"/>
    <col min="4354" max="4608" width="9.140625" style="16"/>
    <col min="4609" max="4609" width="17.28515625" style="16" customWidth="1"/>
    <col min="4610" max="4864" width="9.140625" style="16"/>
    <col min="4865" max="4865" width="17.28515625" style="16" customWidth="1"/>
    <col min="4866" max="5120" width="9.140625" style="16"/>
    <col min="5121" max="5121" width="17.28515625" style="16" customWidth="1"/>
    <col min="5122" max="5376" width="9.140625" style="16"/>
    <col min="5377" max="5377" width="17.28515625" style="16" customWidth="1"/>
    <col min="5378" max="5632" width="9.140625" style="16"/>
    <col min="5633" max="5633" width="17.28515625" style="16" customWidth="1"/>
    <col min="5634" max="5888" width="9.140625" style="16"/>
    <col min="5889" max="5889" width="17.28515625" style="16" customWidth="1"/>
    <col min="5890" max="6144" width="9.140625" style="16"/>
    <col min="6145" max="6145" width="17.28515625" style="16" customWidth="1"/>
    <col min="6146" max="6400" width="9.140625" style="16"/>
    <col min="6401" max="6401" width="17.28515625" style="16" customWidth="1"/>
    <col min="6402" max="6656" width="9.140625" style="16"/>
    <col min="6657" max="6657" width="17.28515625" style="16" customWidth="1"/>
    <col min="6658" max="6912" width="9.140625" style="16"/>
    <col min="6913" max="6913" width="17.28515625" style="16" customWidth="1"/>
    <col min="6914" max="7168" width="9.140625" style="16"/>
    <col min="7169" max="7169" width="17.28515625" style="16" customWidth="1"/>
    <col min="7170" max="7424" width="9.140625" style="16"/>
    <col min="7425" max="7425" width="17.28515625" style="16" customWidth="1"/>
    <col min="7426" max="7680" width="9.140625" style="16"/>
    <col min="7681" max="7681" width="17.28515625" style="16" customWidth="1"/>
    <col min="7682" max="7936" width="9.140625" style="16"/>
    <col min="7937" max="7937" width="17.28515625" style="16" customWidth="1"/>
    <col min="7938" max="8192" width="9.140625" style="16"/>
    <col min="8193" max="8193" width="17.28515625" style="16" customWidth="1"/>
    <col min="8194" max="8448" width="9.140625" style="16"/>
    <col min="8449" max="8449" width="17.28515625" style="16" customWidth="1"/>
    <col min="8450" max="8704" width="9.140625" style="16"/>
    <col min="8705" max="8705" width="17.28515625" style="16" customWidth="1"/>
    <col min="8706" max="8960" width="9.140625" style="16"/>
    <col min="8961" max="8961" width="17.28515625" style="16" customWidth="1"/>
    <col min="8962" max="9216" width="9.140625" style="16"/>
    <col min="9217" max="9217" width="17.28515625" style="16" customWidth="1"/>
    <col min="9218" max="9472" width="9.140625" style="16"/>
    <col min="9473" max="9473" width="17.28515625" style="16" customWidth="1"/>
    <col min="9474" max="9728" width="9.140625" style="16"/>
    <col min="9729" max="9729" width="17.28515625" style="16" customWidth="1"/>
    <col min="9730" max="9984" width="9.140625" style="16"/>
    <col min="9985" max="9985" width="17.28515625" style="16" customWidth="1"/>
    <col min="9986" max="10240" width="9.140625" style="16"/>
    <col min="10241" max="10241" width="17.28515625" style="16" customWidth="1"/>
    <col min="10242" max="10496" width="9.140625" style="16"/>
    <col min="10497" max="10497" width="17.28515625" style="16" customWidth="1"/>
    <col min="10498" max="10752" width="9.140625" style="16"/>
    <col min="10753" max="10753" width="17.28515625" style="16" customWidth="1"/>
    <col min="10754" max="11008" width="9.140625" style="16"/>
    <col min="11009" max="11009" width="17.28515625" style="16" customWidth="1"/>
    <col min="11010" max="11264" width="9.140625" style="16"/>
    <col min="11265" max="11265" width="17.28515625" style="16" customWidth="1"/>
    <col min="11266" max="11520" width="9.140625" style="16"/>
    <col min="11521" max="11521" width="17.28515625" style="16" customWidth="1"/>
    <col min="11522" max="11776" width="9.140625" style="16"/>
    <col min="11777" max="11777" width="17.28515625" style="16" customWidth="1"/>
    <col min="11778" max="12032" width="9.140625" style="16"/>
    <col min="12033" max="12033" width="17.28515625" style="16" customWidth="1"/>
    <col min="12034" max="12288" width="9.140625" style="16"/>
    <col min="12289" max="12289" width="17.28515625" style="16" customWidth="1"/>
    <col min="12290" max="12544" width="9.140625" style="16"/>
    <col min="12545" max="12545" width="17.28515625" style="16" customWidth="1"/>
    <col min="12546" max="12800" width="9.140625" style="16"/>
    <col min="12801" max="12801" width="17.28515625" style="16" customWidth="1"/>
    <col min="12802" max="13056" width="9.140625" style="16"/>
    <col min="13057" max="13057" width="17.28515625" style="16" customWidth="1"/>
    <col min="13058" max="13312" width="9.140625" style="16"/>
    <col min="13313" max="13313" width="17.28515625" style="16" customWidth="1"/>
    <col min="13314" max="13568" width="9.140625" style="16"/>
    <col min="13569" max="13569" width="17.28515625" style="16" customWidth="1"/>
    <col min="13570" max="13824" width="9.140625" style="16"/>
    <col min="13825" max="13825" width="17.28515625" style="16" customWidth="1"/>
    <col min="13826" max="14080" width="9.140625" style="16"/>
    <col min="14081" max="14081" width="17.28515625" style="16" customWidth="1"/>
    <col min="14082" max="14336" width="9.140625" style="16"/>
    <col min="14337" max="14337" width="17.28515625" style="16" customWidth="1"/>
    <col min="14338" max="14592" width="9.140625" style="16"/>
    <col min="14593" max="14593" width="17.28515625" style="16" customWidth="1"/>
    <col min="14594" max="14848" width="9.140625" style="16"/>
    <col min="14849" max="14849" width="17.28515625" style="16" customWidth="1"/>
    <col min="14850" max="15104" width="9.140625" style="16"/>
    <col min="15105" max="15105" width="17.28515625" style="16" customWidth="1"/>
    <col min="15106" max="15360" width="9.140625" style="16"/>
    <col min="15361" max="15361" width="17.28515625" style="16" customWidth="1"/>
    <col min="15362" max="15616" width="9.140625" style="16"/>
    <col min="15617" max="15617" width="17.28515625" style="16" customWidth="1"/>
    <col min="15618" max="15872" width="9.140625" style="16"/>
    <col min="15873" max="15873" width="17.28515625" style="16" customWidth="1"/>
    <col min="15874" max="16128" width="9.140625" style="16"/>
    <col min="16129" max="16129" width="17.28515625" style="16" customWidth="1"/>
    <col min="16130" max="16384" width="9.140625" style="16"/>
  </cols>
  <sheetData>
    <row r="2" spans="1:14" ht="18" customHeight="1" x14ac:dyDescent="0.2">
      <c r="A2" s="79" t="s">
        <v>56</v>
      </c>
    </row>
    <row r="3" spans="1:14" ht="23.25" customHeight="1" x14ac:dyDescent="0.2"/>
    <row r="4" spans="1:14" x14ac:dyDescent="0.2">
      <c r="A4" s="80" t="s">
        <v>57</v>
      </c>
    </row>
    <row r="5" spans="1:14" ht="15" customHeight="1" x14ac:dyDescent="0.2">
      <c r="A5" s="1114" t="s">
        <v>58</v>
      </c>
      <c r="B5" s="1114"/>
      <c r="C5" s="1114"/>
      <c r="D5" s="1114"/>
      <c r="E5" s="1114"/>
      <c r="F5" s="1114"/>
      <c r="G5" s="1114"/>
      <c r="H5" s="1114"/>
      <c r="I5" s="1114"/>
      <c r="J5" s="1114"/>
      <c r="K5" s="1114"/>
      <c r="L5" s="1114"/>
      <c r="M5" s="1114"/>
      <c r="N5" s="1114"/>
    </row>
    <row r="6" spans="1:14" ht="52.5" customHeight="1" x14ac:dyDescent="0.2">
      <c r="A6" s="1114"/>
      <c r="B6" s="1114"/>
      <c r="C6" s="1114"/>
      <c r="D6" s="1114"/>
      <c r="E6" s="1114"/>
      <c r="F6" s="1114"/>
      <c r="G6" s="1114"/>
      <c r="H6" s="1114"/>
      <c r="I6" s="1114"/>
      <c r="J6" s="1114"/>
      <c r="K6" s="1114"/>
      <c r="L6" s="1114"/>
      <c r="M6" s="1114"/>
      <c r="N6" s="1114"/>
    </row>
  </sheetData>
  <customSheetViews>
    <customSheetView guid="{53E72506-0B1D-4F4A-A157-6DE69D2E678D}" showPageBreaks="1" showGridLines="0" printArea="1" view="pageBreakPreview">
      <selection activeCell="P11" sqref="P11"/>
      <pageMargins left="0.39370078740157483" right="0.39370078740157483" top="0.59055118110236227" bottom="0.39370078740157483" header="0.31496062992125984" footer="0.31496062992125984"/>
      <pageSetup paperSize="9" firstPageNumber="152" orientation="landscape" useFirstPageNumber="1" r:id="rId1"/>
      <headerFooter alignWithMargins="0">
        <oddHeader>&amp;L&amp;"Tahoma,Kurzíva"&amp;9Závěrečný účet za rok 2013</oddHeader>
        <oddFooter>&amp;C&amp;"Tahoma,Obyčejné"&amp;P</oddFooter>
      </headerFooter>
    </customSheetView>
  </customSheetViews>
  <mergeCells count="2">
    <mergeCell ref="A5:N5"/>
    <mergeCell ref="A6:N6"/>
  </mergeCells>
  <pageMargins left="0.39370078740157483" right="0.39370078740157483" top="0.59055118110236227" bottom="0.39370078740157483" header="0.31496062992125984" footer="0.31496062992125984"/>
  <pageSetup paperSize="9" firstPageNumber="156" orientation="landscape" useFirstPageNumber="1" r:id="rId2"/>
  <headerFooter alignWithMargins="0">
    <oddHeader>&amp;L&amp;"Tahoma,Kurzíva"&amp;9Závěrečný účet za rok 2017</oddHeader>
    <oddFooter>&amp;C&amp;"Tahoma,Obyčejné"&amp;P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2"/>
  <sheetViews>
    <sheetView zoomScaleNormal="100" zoomScaleSheetLayoutView="100" workbookViewId="0">
      <selection activeCell="I4" sqref="I4"/>
    </sheetView>
  </sheetViews>
  <sheetFormatPr defaultRowHeight="12.75" x14ac:dyDescent="0.2"/>
  <cols>
    <col min="1" max="1" width="8.28515625" style="475" customWidth="1"/>
    <col min="2" max="2" width="10" style="475" customWidth="1"/>
    <col min="3" max="3" width="80.7109375" style="475" customWidth="1"/>
    <col min="4" max="6" width="15.7109375" style="476" customWidth="1"/>
    <col min="7" max="7" width="9.85546875" style="544" customWidth="1"/>
    <col min="8" max="8" width="9.140625" style="475"/>
    <col min="9" max="15" width="9.140625" style="474"/>
    <col min="16" max="16384" width="9.140625" style="475"/>
  </cols>
  <sheetData>
    <row r="1" spans="1:8" s="474" customFormat="1" x14ac:dyDescent="0.2">
      <c r="A1" s="467"/>
      <c r="B1" s="468"/>
      <c r="C1" s="469"/>
      <c r="D1" s="470"/>
      <c r="E1" s="470"/>
      <c r="F1" s="471"/>
      <c r="G1" s="472"/>
      <c r="H1" s="473"/>
    </row>
    <row r="2" spans="1:8" s="474" customFormat="1" ht="18" customHeight="1" x14ac:dyDescent="0.2">
      <c r="A2" s="1115" t="s">
        <v>3587</v>
      </c>
      <c r="B2" s="1115"/>
      <c r="C2" s="1115"/>
      <c r="D2" s="1115"/>
      <c r="E2" s="1115"/>
      <c r="F2" s="1115"/>
      <c r="G2" s="1115"/>
      <c r="H2" s="475"/>
    </row>
    <row r="3" spans="1:8" s="474" customFormat="1" x14ac:dyDescent="0.2">
      <c r="A3" s="475"/>
      <c r="B3" s="475"/>
      <c r="C3" s="475"/>
      <c r="D3" s="476"/>
      <c r="E3" s="476"/>
      <c r="F3" s="476"/>
      <c r="G3" s="477"/>
      <c r="H3" s="475"/>
    </row>
    <row r="4" spans="1:8" s="474" customFormat="1" ht="18" customHeight="1" x14ac:dyDescent="0.2">
      <c r="A4" s="1116" t="s">
        <v>165</v>
      </c>
      <c r="B4" s="1116"/>
      <c r="C4" s="1116"/>
      <c r="D4" s="1116"/>
      <c r="E4" s="1116"/>
      <c r="F4" s="1116"/>
      <c r="G4" s="1116"/>
      <c r="H4" s="475"/>
    </row>
    <row r="5" spans="1:8" s="474" customFormat="1" ht="15" x14ac:dyDescent="0.2">
      <c r="A5" s="478"/>
      <c r="B5" s="478"/>
      <c r="C5" s="478"/>
      <c r="D5" s="478"/>
      <c r="E5" s="478"/>
      <c r="F5" s="479"/>
      <c r="G5" s="480"/>
      <c r="H5" s="475"/>
    </row>
    <row r="6" spans="1:8" s="474" customFormat="1" ht="15" x14ac:dyDescent="0.2">
      <c r="A6" s="481" t="s">
        <v>5</v>
      </c>
      <c r="B6" s="478"/>
      <c r="C6" s="478"/>
      <c r="D6" s="478"/>
      <c r="E6" s="478"/>
      <c r="F6" s="479"/>
      <c r="G6" s="480"/>
      <c r="H6" s="475"/>
    </row>
    <row r="7" spans="1:8" s="474" customFormat="1" ht="15.75" thickBot="1" x14ac:dyDescent="0.25">
      <c r="A7" s="481"/>
      <c r="B7" s="482"/>
      <c r="C7" s="482"/>
      <c r="D7" s="483"/>
      <c r="E7" s="483"/>
      <c r="F7" s="483"/>
      <c r="G7" s="472" t="s">
        <v>2</v>
      </c>
      <c r="H7" s="475"/>
    </row>
    <row r="8" spans="1:8" s="474" customFormat="1" ht="39" customHeight="1" thickBot="1" x14ac:dyDescent="0.25">
      <c r="A8" s="484" t="s">
        <v>83</v>
      </c>
      <c r="B8" s="485" t="s">
        <v>82</v>
      </c>
      <c r="C8" s="485" t="s">
        <v>81</v>
      </c>
      <c r="D8" s="486" t="s">
        <v>80</v>
      </c>
      <c r="E8" s="486" t="s">
        <v>79</v>
      </c>
      <c r="F8" s="486" t="s">
        <v>1</v>
      </c>
      <c r="G8" s="487" t="s">
        <v>78</v>
      </c>
      <c r="H8" s="488"/>
    </row>
    <row r="9" spans="1:8" s="474" customFormat="1" ht="13.5" customHeight="1" x14ac:dyDescent="0.2">
      <c r="A9" s="489" t="s">
        <v>94</v>
      </c>
      <c r="B9" s="490">
        <v>1111</v>
      </c>
      <c r="C9" s="491" t="s">
        <v>3588</v>
      </c>
      <c r="D9" s="492">
        <v>1280000</v>
      </c>
      <c r="E9" s="492">
        <v>1280000</v>
      </c>
      <c r="F9" s="492">
        <v>1448009</v>
      </c>
      <c r="G9" s="493">
        <v>113.1</v>
      </c>
      <c r="H9" s="475"/>
    </row>
    <row r="10" spans="1:8" s="474" customFormat="1" x14ac:dyDescent="0.2">
      <c r="A10" s="489" t="s">
        <v>94</v>
      </c>
      <c r="B10" s="490">
        <v>1112</v>
      </c>
      <c r="C10" s="491" t="s">
        <v>3589</v>
      </c>
      <c r="D10" s="492">
        <v>25000</v>
      </c>
      <c r="E10" s="492">
        <v>25000</v>
      </c>
      <c r="F10" s="492">
        <v>39415</v>
      </c>
      <c r="G10" s="493">
        <v>157.69999999999999</v>
      </c>
      <c r="H10" s="475"/>
    </row>
    <row r="11" spans="1:8" s="474" customFormat="1" x14ac:dyDescent="0.2">
      <c r="A11" s="489" t="s">
        <v>94</v>
      </c>
      <c r="B11" s="490">
        <v>1113</v>
      </c>
      <c r="C11" s="491" t="s">
        <v>3590</v>
      </c>
      <c r="D11" s="492">
        <v>125000</v>
      </c>
      <c r="E11" s="492">
        <v>125000</v>
      </c>
      <c r="F11" s="492">
        <v>137434</v>
      </c>
      <c r="G11" s="493">
        <v>109.9</v>
      </c>
      <c r="H11" s="475"/>
    </row>
    <row r="12" spans="1:8" s="474" customFormat="1" x14ac:dyDescent="0.2">
      <c r="A12" s="489" t="s">
        <v>94</v>
      </c>
      <c r="B12" s="490">
        <v>1121</v>
      </c>
      <c r="C12" s="491" t="s">
        <v>164</v>
      </c>
      <c r="D12" s="492">
        <v>1360000</v>
      </c>
      <c r="E12" s="492">
        <v>1360000</v>
      </c>
      <c r="F12" s="492">
        <v>1463594</v>
      </c>
      <c r="G12" s="493">
        <v>107.6</v>
      </c>
      <c r="H12" s="475"/>
    </row>
    <row r="13" spans="1:8" s="474" customFormat="1" x14ac:dyDescent="0.2">
      <c r="A13" s="489" t="s">
        <v>94</v>
      </c>
      <c r="B13" s="490">
        <v>1123</v>
      </c>
      <c r="C13" s="491" t="s">
        <v>163</v>
      </c>
      <c r="D13" s="492">
        <v>19500</v>
      </c>
      <c r="E13" s="492">
        <v>26548</v>
      </c>
      <c r="F13" s="492">
        <v>26548</v>
      </c>
      <c r="G13" s="493">
        <v>100</v>
      </c>
      <c r="H13" s="475"/>
    </row>
    <row r="14" spans="1:8" s="474" customFormat="1" x14ac:dyDescent="0.2">
      <c r="A14" s="489" t="s">
        <v>94</v>
      </c>
      <c r="B14" s="490">
        <v>1211</v>
      </c>
      <c r="C14" s="491" t="s">
        <v>162</v>
      </c>
      <c r="D14" s="492">
        <v>2960000</v>
      </c>
      <c r="E14" s="492">
        <v>3010000</v>
      </c>
      <c r="F14" s="492">
        <v>3276324</v>
      </c>
      <c r="G14" s="493">
        <v>108.8</v>
      </c>
      <c r="H14" s="475"/>
    </row>
    <row r="15" spans="1:8" s="474" customFormat="1" x14ac:dyDescent="0.2">
      <c r="A15" s="489" t="s">
        <v>94</v>
      </c>
      <c r="B15" s="490">
        <v>1332</v>
      </c>
      <c r="C15" s="491" t="s">
        <v>3591</v>
      </c>
      <c r="D15" s="492">
        <v>0</v>
      </c>
      <c r="E15" s="492">
        <v>6735</v>
      </c>
      <c r="F15" s="492">
        <v>9145</v>
      </c>
      <c r="G15" s="493">
        <v>135.80000000000001</v>
      </c>
      <c r="H15" s="475"/>
    </row>
    <row r="16" spans="1:8" s="474" customFormat="1" ht="13.5" thickBot="1" x14ac:dyDescent="0.25">
      <c r="A16" s="494" t="s">
        <v>94</v>
      </c>
      <c r="B16" s="495">
        <v>1361</v>
      </c>
      <c r="C16" s="496" t="s">
        <v>161</v>
      </c>
      <c r="D16" s="497">
        <v>1800</v>
      </c>
      <c r="E16" s="497">
        <v>2087</v>
      </c>
      <c r="F16" s="497">
        <v>2232</v>
      </c>
      <c r="G16" s="498">
        <v>106.9</v>
      </c>
      <c r="H16" s="475"/>
    </row>
    <row r="17" spans="1:8" s="474" customFormat="1" x14ac:dyDescent="0.2">
      <c r="A17" s="499"/>
      <c r="B17" s="499"/>
      <c r="C17" s="500"/>
      <c r="D17" s="501"/>
      <c r="E17" s="501"/>
      <c r="F17" s="501"/>
      <c r="G17" s="502"/>
      <c r="H17" s="475"/>
    </row>
    <row r="18" spans="1:8" s="474" customFormat="1" x14ac:dyDescent="0.2">
      <c r="A18" s="499"/>
      <c r="B18" s="499"/>
      <c r="C18" s="500"/>
      <c r="D18" s="501"/>
      <c r="E18" s="501"/>
      <c r="F18" s="501"/>
      <c r="G18" s="502"/>
      <c r="H18" s="475"/>
    </row>
    <row r="19" spans="1:8" s="474" customFormat="1" ht="15" x14ac:dyDescent="0.2">
      <c r="A19" s="481" t="s">
        <v>6</v>
      </c>
      <c r="B19" s="499"/>
      <c r="C19" s="500"/>
      <c r="D19" s="501"/>
      <c r="E19" s="501"/>
      <c r="F19" s="501"/>
      <c r="G19" s="502"/>
      <c r="H19" s="475"/>
    </row>
    <row r="20" spans="1:8" s="474" customFormat="1" ht="15.75" thickBot="1" x14ac:dyDescent="0.25">
      <c r="A20" s="481"/>
      <c r="B20" s="482"/>
      <c r="C20" s="482"/>
      <c r="D20" s="483"/>
      <c r="E20" s="483"/>
      <c r="F20" s="483"/>
      <c r="G20" s="472" t="s">
        <v>2</v>
      </c>
      <c r="H20" s="475"/>
    </row>
    <row r="21" spans="1:8" s="474" customFormat="1" ht="39" customHeight="1" thickBot="1" x14ac:dyDescent="0.25">
      <c r="A21" s="484" t="s">
        <v>83</v>
      </c>
      <c r="B21" s="485" t="s">
        <v>82</v>
      </c>
      <c r="C21" s="485" t="s">
        <v>81</v>
      </c>
      <c r="D21" s="486" t="s">
        <v>80</v>
      </c>
      <c r="E21" s="486" t="s">
        <v>79</v>
      </c>
      <c r="F21" s="486" t="s">
        <v>1</v>
      </c>
      <c r="G21" s="487" t="s">
        <v>78</v>
      </c>
      <c r="H21" s="488"/>
    </row>
    <row r="22" spans="1:8" s="474" customFormat="1" ht="13.5" customHeight="1" x14ac:dyDescent="0.2">
      <c r="A22" s="489">
        <v>1039</v>
      </c>
      <c r="B22" s="490">
        <v>2212</v>
      </c>
      <c r="C22" s="491" t="s">
        <v>108</v>
      </c>
      <c r="D22" s="492">
        <v>0</v>
      </c>
      <c r="E22" s="492">
        <v>17</v>
      </c>
      <c r="F22" s="492">
        <v>17</v>
      </c>
      <c r="G22" s="493">
        <v>100</v>
      </c>
      <c r="H22" s="475"/>
    </row>
    <row r="23" spans="1:8" s="474" customFormat="1" x14ac:dyDescent="0.2">
      <c r="A23" s="489">
        <v>1039</v>
      </c>
      <c r="B23" s="490">
        <v>2324</v>
      </c>
      <c r="C23" s="491" t="s">
        <v>107</v>
      </c>
      <c r="D23" s="492">
        <v>0</v>
      </c>
      <c r="E23" s="492">
        <v>1</v>
      </c>
      <c r="F23" s="492">
        <v>1</v>
      </c>
      <c r="G23" s="493">
        <v>100</v>
      </c>
      <c r="H23" s="475"/>
    </row>
    <row r="24" spans="1:8" s="474" customFormat="1" x14ac:dyDescent="0.2">
      <c r="A24" s="503">
        <v>1039</v>
      </c>
      <c r="B24" s="504"/>
      <c r="C24" s="505" t="s">
        <v>160</v>
      </c>
      <c r="D24" s="506">
        <v>0</v>
      </c>
      <c r="E24" s="506">
        <v>18</v>
      </c>
      <c r="F24" s="506">
        <v>18</v>
      </c>
      <c r="G24" s="507">
        <v>100</v>
      </c>
      <c r="H24" s="475"/>
    </row>
    <row r="25" spans="1:8" s="474" customFormat="1" x14ac:dyDescent="0.2">
      <c r="A25" s="508"/>
      <c r="B25" s="509"/>
      <c r="C25" s="509"/>
      <c r="D25" s="510"/>
      <c r="E25" s="510"/>
      <c r="F25" s="510"/>
      <c r="G25" s="511"/>
      <c r="H25" s="475"/>
    </row>
    <row r="26" spans="1:8" s="474" customFormat="1" x14ac:dyDescent="0.2">
      <c r="A26" s="489">
        <v>1070</v>
      </c>
      <c r="B26" s="490">
        <v>2212</v>
      </c>
      <c r="C26" s="491" t="s">
        <v>108</v>
      </c>
      <c r="D26" s="492">
        <v>0</v>
      </c>
      <c r="E26" s="492">
        <v>1</v>
      </c>
      <c r="F26" s="492">
        <v>1</v>
      </c>
      <c r="G26" s="493">
        <v>100</v>
      </c>
      <c r="H26" s="475"/>
    </row>
    <row r="27" spans="1:8" s="474" customFormat="1" x14ac:dyDescent="0.2">
      <c r="A27" s="489">
        <v>1070</v>
      </c>
      <c r="B27" s="490">
        <v>2324</v>
      </c>
      <c r="C27" s="491" t="s">
        <v>107</v>
      </c>
      <c r="D27" s="492">
        <v>0</v>
      </c>
      <c r="E27" s="492">
        <v>0</v>
      </c>
      <c r="F27" s="492">
        <v>0</v>
      </c>
      <c r="G27" s="493">
        <v>0</v>
      </c>
      <c r="H27" s="475"/>
    </row>
    <row r="28" spans="1:8" s="474" customFormat="1" x14ac:dyDescent="0.2">
      <c r="A28" s="503">
        <v>1070</v>
      </c>
      <c r="B28" s="504"/>
      <c r="C28" s="505" t="s">
        <v>159</v>
      </c>
      <c r="D28" s="506">
        <v>0</v>
      </c>
      <c r="E28" s="506">
        <v>1</v>
      </c>
      <c r="F28" s="506">
        <v>1</v>
      </c>
      <c r="G28" s="507">
        <v>100</v>
      </c>
      <c r="H28" s="475"/>
    </row>
    <row r="29" spans="1:8" s="474" customFormat="1" x14ac:dyDescent="0.2">
      <c r="A29" s="508"/>
      <c r="B29" s="509"/>
      <c r="C29" s="509"/>
      <c r="D29" s="510"/>
      <c r="E29" s="510"/>
      <c r="F29" s="510"/>
      <c r="G29" s="511"/>
      <c r="H29" s="475"/>
    </row>
    <row r="30" spans="1:8" s="474" customFormat="1" x14ac:dyDescent="0.2">
      <c r="A30" s="489">
        <v>2141</v>
      </c>
      <c r="B30" s="490">
        <v>2111</v>
      </c>
      <c r="C30" s="491" t="s">
        <v>112</v>
      </c>
      <c r="D30" s="492">
        <v>0</v>
      </c>
      <c r="E30" s="492">
        <v>54</v>
      </c>
      <c r="F30" s="492">
        <v>54</v>
      </c>
      <c r="G30" s="493">
        <v>100</v>
      </c>
      <c r="H30" s="475"/>
    </row>
    <row r="31" spans="1:8" x14ac:dyDescent="0.2">
      <c r="A31" s="489">
        <v>2141</v>
      </c>
      <c r="B31" s="490">
        <v>2324</v>
      </c>
      <c r="C31" s="491" t="s">
        <v>107</v>
      </c>
      <c r="D31" s="492">
        <v>0</v>
      </c>
      <c r="E31" s="492">
        <v>6</v>
      </c>
      <c r="F31" s="492">
        <v>6</v>
      </c>
      <c r="G31" s="493">
        <v>100</v>
      </c>
    </row>
    <row r="32" spans="1:8" x14ac:dyDescent="0.2">
      <c r="A32" s="489">
        <v>2141</v>
      </c>
      <c r="B32" s="504"/>
      <c r="C32" s="505" t="s">
        <v>361</v>
      </c>
      <c r="D32" s="506">
        <v>0</v>
      </c>
      <c r="E32" s="506">
        <v>60</v>
      </c>
      <c r="F32" s="506">
        <v>60</v>
      </c>
      <c r="G32" s="507">
        <v>100</v>
      </c>
    </row>
    <row r="33" spans="1:7" x14ac:dyDescent="0.2">
      <c r="A33" s="508"/>
      <c r="B33" s="509"/>
      <c r="C33" s="509"/>
      <c r="D33" s="510"/>
      <c r="E33" s="510"/>
      <c r="F33" s="510"/>
      <c r="G33" s="511"/>
    </row>
    <row r="34" spans="1:7" x14ac:dyDescent="0.2">
      <c r="A34" s="489">
        <v>2143</v>
      </c>
      <c r="B34" s="490">
        <v>2111</v>
      </c>
      <c r="C34" s="491" t="s">
        <v>112</v>
      </c>
      <c r="D34" s="492">
        <v>0</v>
      </c>
      <c r="E34" s="492">
        <v>252</v>
      </c>
      <c r="F34" s="492">
        <v>252</v>
      </c>
      <c r="G34" s="493">
        <v>100</v>
      </c>
    </row>
    <row r="35" spans="1:7" x14ac:dyDescent="0.2">
      <c r="A35" s="489">
        <v>2143</v>
      </c>
      <c r="B35" s="490">
        <v>2212</v>
      </c>
      <c r="C35" s="491" t="s">
        <v>108</v>
      </c>
      <c r="D35" s="492">
        <v>0</v>
      </c>
      <c r="E35" s="492">
        <v>281</v>
      </c>
      <c r="F35" s="492">
        <v>281</v>
      </c>
      <c r="G35" s="493">
        <v>100</v>
      </c>
    </row>
    <row r="36" spans="1:7" x14ac:dyDescent="0.2">
      <c r="A36" s="503">
        <v>2143</v>
      </c>
      <c r="B36" s="504"/>
      <c r="C36" s="505" t="s">
        <v>0</v>
      </c>
      <c r="D36" s="506">
        <v>0</v>
      </c>
      <c r="E36" s="506">
        <v>533</v>
      </c>
      <c r="F36" s="506">
        <v>533</v>
      </c>
      <c r="G36" s="507">
        <v>100</v>
      </c>
    </row>
    <row r="37" spans="1:7" x14ac:dyDescent="0.2">
      <c r="A37" s="508"/>
      <c r="B37" s="509"/>
      <c r="C37" s="509"/>
      <c r="D37" s="510"/>
      <c r="E37" s="510"/>
      <c r="F37" s="510"/>
      <c r="G37" s="511"/>
    </row>
    <row r="38" spans="1:7" x14ac:dyDescent="0.2">
      <c r="A38" s="489">
        <v>2212</v>
      </c>
      <c r="B38" s="490">
        <v>2212</v>
      </c>
      <c r="C38" s="491" t="s">
        <v>108</v>
      </c>
      <c r="D38" s="492">
        <v>0</v>
      </c>
      <c r="E38" s="492">
        <v>116</v>
      </c>
      <c r="F38" s="492">
        <v>116</v>
      </c>
      <c r="G38" s="493">
        <v>100</v>
      </c>
    </row>
    <row r="39" spans="1:7" x14ac:dyDescent="0.2">
      <c r="A39" s="489">
        <v>2212</v>
      </c>
      <c r="B39" s="490">
        <v>2310</v>
      </c>
      <c r="C39" s="491" t="s">
        <v>138</v>
      </c>
      <c r="D39" s="492">
        <v>0</v>
      </c>
      <c r="E39" s="492">
        <v>0</v>
      </c>
      <c r="F39" s="492">
        <v>1326</v>
      </c>
      <c r="G39" s="493">
        <v>0</v>
      </c>
    </row>
    <row r="40" spans="1:7" x14ac:dyDescent="0.2">
      <c r="A40" s="489">
        <v>2212</v>
      </c>
      <c r="B40" s="490">
        <v>2324</v>
      </c>
      <c r="C40" s="491" t="s">
        <v>107</v>
      </c>
      <c r="D40" s="492">
        <v>0</v>
      </c>
      <c r="E40" s="492">
        <v>10</v>
      </c>
      <c r="F40" s="492">
        <v>10</v>
      </c>
      <c r="G40" s="493">
        <v>100</v>
      </c>
    </row>
    <row r="41" spans="1:7" x14ac:dyDescent="0.2">
      <c r="A41" s="489">
        <v>2212</v>
      </c>
      <c r="B41" s="504"/>
      <c r="C41" s="505" t="s">
        <v>157</v>
      </c>
      <c r="D41" s="506">
        <v>0</v>
      </c>
      <c r="E41" s="506">
        <v>126</v>
      </c>
      <c r="F41" s="506">
        <v>1452</v>
      </c>
      <c r="G41" s="507">
        <v>1152.4000000000001</v>
      </c>
    </row>
    <row r="42" spans="1:7" x14ac:dyDescent="0.2">
      <c r="A42" s="508"/>
      <c r="B42" s="509"/>
      <c r="C42" s="509"/>
      <c r="D42" s="510"/>
      <c r="E42" s="510"/>
      <c r="F42" s="510"/>
      <c r="G42" s="511"/>
    </row>
    <row r="43" spans="1:7" x14ac:dyDescent="0.2">
      <c r="A43" s="489">
        <v>2229</v>
      </c>
      <c r="B43" s="490">
        <v>2212</v>
      </c>
      <c r="C43" s="491" t="s">
        <v>108</v>
      </c>
      <c r="D43" s="492">
        <v>5000</v>
      </c>
      <c r="E43" s="492">
        <v>11901</v>
      </c>
      <c r="F43" s="492">
        <v>13059</v>
      </c>
      <c r="G43" s="493">
        <v>109.7</v>
      </c>
    </row>
    <row r="44" spans="1:7" x14ac:dyDescent="0.2">
      <c r="A44" s="489">
        <v>2229</v>
      </c>
      <c r="B44" s="490">
        <v>2324</v>
      </c>
      <c r="C44" s="491" t="s">
        <v>107</v>
      </c>
      <c r="D44" s="492">
        <v>0</v>
      </c>
      <c r="E44" s="492">
        <v>532</v>
      </c>
      <c r="F44" s="492">
        <v>550</v>
      </c>
      <c r="G44" s="493">
        <v>103.4</v>
      </c>
    </row>
    <row r="45" spans="1:7" x14ac:dyDescent="0.2">
      <c r="A45" s="489">
        <v>2229</v>
      </c>
      <c r="B45" s="490">
        <v>2329</v>
      </c>
      <c r="C45" s="491" t="s">
        <v>105</v>
      </c>
      <c r="D45" s="492">
        <v>0</v>
      </c>
      <c r="E45" s="492">
        <v>326</v>
      </c>
      <c r="F45" s="492">
        <v>326</v>
      </c>
      <c r="G45" s="493">
        <v>100</v>
      </c>
    </row>
    <row r="46" spans="1:7" x14ac:dyDescent="0.2">
      <c r="A46" s="489">
        <v>2229</v>
      </c>
      <c r="B46" s="504"/>
      <c r="C46" s="505" t="s">
        <v>155</v>
      </c>
      <c r="D46" s="506">
        <v>5000</v>
      </c>
      <c r="E46" s="506">
        <v>12759</v>
      </c>
      <c r="F46" s="506">
        <v>13935</v>
      </c>
      <c r="G46" s="507">
        <v>109.2</v>
      </c>
    </row>
    <row r="47" spans="1:7" x14ac:dyDescent="0.2">
      <c r="A47" s="508"/>
      <c r="B47" s="509"/>
      <c r="C47" s="509"/>
      <c r="D47" s="510"/>
      <c r="E47" s="510"/>
      <c r="F47" s="510"/>
      <c r="G47" s="511"/>
    </row>
    <row r="48" spans="1:7" x14ac:dyDescent="0.2">
      <c r="A48" s="489">
        <v>2241</v>
      </c>
      <c r="B48" s="490">
        <v>2324</v>
      </c>
      <c r="C48" s="491" t="s">
        <v>107</v>
      </c>
      <c r="D48" s="492">
        <v>0</v>
      </c>
      <c r="E48" s="492">
        <v>4239</v>
      </c>
      <c r="F48" s="492">
        <v>4239</v>
      </c>
      <c r="G48" s="493">
        <v>100</v>
      </c>
    </row>
    <row r="49" spans="1:7" x14ac:dyDescent="0.2">
      <c r="A49" s="503">
        <v>2241</v>
      </c>
      <c r="B49" s="504"/>
      <c r="C49" s="505" t="s">
        <v>356</v>
      </c>
      <c r="D49" s="506">
        <v>0</v>
      </c>
      <c r="E49" s="506">
        <v>4239</v>
      </c>
      <c r="F49" s="506">
        <v>4239</v>
      </c>
      <c r="G49" s="507">
        <v>100</v>
      </c>
    </row>
    <row r="50" spans="1:7" x14ac:dyDescent="0.2">
      <c r="A50" s="508"/>
      <c r="B50" s="509"/>
      <c r="C50" s="509"/>
      <c r="D50" s="510"/>
      <c r="E50" s="510"/>
      <c r="F50" s="510"/>
      <c r="G50" s="511"/>
    </row>
    <row r="51" spans="1:7" x14ac:dyDescent="0.2">
      <c r="A51" s="489">
        <v>2251</v>
      </c>
      <c r="B51" s="490">
        <v>2132</v>
      </c>
      <c r="C51" s="491" t="s">
        <v>873</v>
      </c>
      <c r="D51" s="492">
        <v>8954</v>
      </c>
      <c r="E51" s="492">
        <v>1528</v>
      </c>
      <c r="F51" s="492">
        <v>1613</v>
      </c>
      <c r="G51" s="493">
        <v>105.6</v>
      </c>
    </row>
    <row r="52" spans="1:7" x14ac:dyDescent="0.2">
      <c r="A52" s="489">
        <v>2251</v>
      </c>
      <c r="B52" s="490">
        <v>2329</v>
      </c>
      <c r="C52" s="491" t="s">
        <v>105</v>
      </c>
      <c r="D52" s="492">
        <v>0</v>
      </c>
      <c r="E52" s="492">
        <v>28</v>
      </c>
      <c r="F52" s="492">
        <v>28</v>
      </c>
      <c r="G52" s="493">
        <v>100</v>
      </c>
    </row>
    <row r="53" spans="1:7" x14ac:dyDescent="0.2">
      <c r="A53" s="503">
        <v>2251</v>
      </c>
      <c r="B53" s="504"/>
      <c r="C53" s="505" t="s">
        <v>153</v>
      </c>
      <c r="D53" s="506">
        <v>8954</v>
      </c>
      <c r="E53" s="506">
        <v>1556</v>
      </c>
      <c r="F53" s="506">
        <v>1641</v>
      </c>
      <c r="G53" s="507">
        <v>105.5</v>
      </c>
    </row>
    <row r="54" spans="1:7" x14ac:dyDescent="0.2">
      <c r="A54" s="508"/>
      <c r="B54" s="509"/>
      <c r="C54" s="509"/>
      <c r="D54" s="510"/>
      <c r="E54" s="510"/>
      <c r="F54" s="510"/>
      <c r="G54" s="511"/>
    </row>
    <row r="55" spans="1:7" x14ac:dyDescent="0.2">
      <c r="A55" s="489">
        <v>2292</v>
      </c>
      <c r="B55" s="490">
        <v>2212</v>
      </c>
      <c r="C55" s="491" t="s">
        <v>108</v>
      </c>
      <c r="D55" s="492">
        <v>0</v>
      </c>
      <c r="E55" s="492">
        <v>1168</v>
      </c>
      <c r="F55" s="492">
        <v>1198</v>
      </c>
      <c r="G55" s="493">
        <v>102.6</v>
      </c>
    </row>
    <row r="56" spans="1:7" x14ac:dyDescent="0.2">
      <c r="A56" s="503">
        <v>2292</v>
      </c>
      <c r="B56" s="504"/>
      <c r="C56" s="505" t="s">
        <v>3592</v>
      </c>
      <c r="D56" s="506">
        <v>0</v>
      </c>
      <c r="E56" s="506">
        <v>1168</v>
      </c>
      <c r="F56" s="506">
        <v>1198</v>
      </c>
      <c r="G56" s="507">
        <v>102.6</v>
      </c>
    </row>
    <row r="57" spans="1:7" x14ac:dyDescent="0.2">
      <c r="A57" s="508"/>
      <c r="B57" s="509"/>
      <c r="C57" s="509"/>
      <c r="D57" s="510"/>
      <c r="E57" s="510"/>
      <c r="F57" s="510"/>
      <c r="G57" s="511"/>
    </row>
    <row r="58" spans="1:7" x14ac:dyDescent="0.2">
      <c r="A58" s="489">
        <v>2369</v>
      </c>
      <c r="B58" s="490">
        <v>2324</v>
      </c>
      <c r="C58" s="491" t="s">
        <v>107</v>
      </c>
      <c r="D58" s="492">
        <v>0</v>
      </c>
      <c r="E58" s="492">
        <v>1</v>
      </c>
      <c r="F58" s="492">
        <v>1</v>
      </c>
      <c r="G58" s="493">
        <v>100</v>
      </c>
    </row>
    <row r="59" spans="1:7" x14ac:dyDescent="0.2">
      <c r="A59" s="503">
        <v>2369</v>
      </c>
      <c r="B59" s="504"/>
      <c r="C59" s="505" t="s">
        <v>3593</v>
      </c>
      <c r="D59" s="506">
        <v>0</v>
      </c>
      <c r="E59" s="506">
        <v>1</v>
      </c>
      <c r="F59" s="506">
        <v>1</v>
      </c>
      <c r="G59" s="507">
        <v>100</v>
      </c>
    </row>
    <row r="60" spans="1:7" x14ac:dyDescent="0.2">
      <c r="A60" s="508"/>
      <c r="B60" s="509"/>
      <c r="C60" s="509"/>
      <c r="D60" s="510"/>
      <c r="E60" s="510"/>
      <c r="F60" s="510"/>
      <c r="G60" s="511"/>
    </row>
    <row r="61" spans="1:7" x14ac:dyDescent="0.2">
      <c r="A61" s="489">
        <v>2399</v>
      </c>
      <c r="B61" s="490">
        <v>2342</v>
      </c>
      <c r="C61" s="491" t="s">
        <v>874</v>
      </c>
      <c r="D61" s="492">
        <v>15000</v>
      </c>
      <c r="E61" s="492">
        <v>15000</v>
      </c>
      <c r="F61" s="492">
        <v>20637</v>
      </c>
      <c r="G61" s="493">
        <v>137.6</v>
      </c>
    </row>
    <row r="62" spans="1:7" x14ac:dyDescent="0.2">
      <c r="A62" s="503">
        <v>2399</v>
      </c>
      <c r="B62" s="504"/>
      <c r="C62" s="505" t="s">
        <v>152</v>
      </c>
      <c r="D62" s="506">
        <v>15000</v>
      </c>
      <c r="E62" s="506">
        <v>15000</v>
      </c>
      <c r="F62" s="506">
        <v>20637</v>
      </c>
      <c r="G62" s="507">
        <v>137.6</v>
      </c>
    </row>
    <row r="63" spans="1:7" x14ac:dyDescent="0.2">
      <c r="A63" s="508"/>
      <c r="B63" s="509"/>
      <c r="C63" s="509"/>
      <c r="D63" s="510"/>
      <c r="E63" s="510"/>
      <c r="F63" s="510"/>
      <c r="G63" s="511"/>
    </row>
    <row r="64" spans="1:7" x14ac:dyDescent="0.2">
      <c r="A64" s="489">
        <v>3122</v>
      </c>
      <c r="B64" s="490">
        <v>2123</v>
      </c>
      <c r="C64" s="491" t="s">
        <v>145</v>
      </c>
      <c r="D64" s="492">
        <v>0</v>
      </c>
      <c r="E64" s="492">
        <v>13</v>
      </c>
      <c r="F64" s="492">
        <v>13</v>
      </c>
      <c r="G64" s="493">
        <v>100</v>
      </c>
    </row>
    <row r="65" spans="1:7" x14ac:dyDescent="0.2">
      <c r="A65" s="503">
        <v>3122</v>
      </c>
      <c r="B65" s="504"/>
      <c r="C65" s="505" t="s">
        <v>148</v>
      </c>
      <c r="D65" s="506">
        <v>0</v>
      </c>
      <c r="E65" s="506">
        <v>13</v>
      </c>
      <c r="F65" s="506">
        <v>13</v>
      </c>
      <c r="G65" s="507">
        <v>100</v>
      </c>
    </row>
    <row r="66" spans="1:7" x14ac:dyDescent="0.2">
      <c r="A66" s="508"/>
      <c r="B66" s="509"/>
      <c r="C66" s="509"/>
      <c r="D66" s="510"/>
      <c r="E66" s="510"/>
      <c r="F66" s="510"/>
      <c r="G66" s="511"/>
    </row>
    <row r="67" spans="1:7" x14ac:dyDescent="0.2">
      <c r="A67" s="489">
        <v>3123</v>
      </c>
      <c r="B67" s="490">
        <v>2212</v>
      </c>
      <c r="C67" s="491" t="s">
        <v>108</v>
      </c>
      <c r="D67" s="492">
        <v>0</v>
      </c>
      <c r="E67" s="492">
        <v>0</v>
      </c>
      <c r="F67" s="492">
        <v>80</v>
      </c>
      <c r="G67" s="493">
        <v>0</v>
      </c>
    </row>
    <row r="68" spans="1:7" x14ac:dyDescent="0.2">
      <c r="A68" s="503">
        <v>3123</v>
      </c>
      <c r="B68" s="504"/>
      <c r="C68" s="505" t="s">
        <v>147</v>
      </c>
      <c r="D68" s="506">
        <v>0</v>
      </c>
      <c r="E68" s="506">
        <v>0</v>
      </c>
      <c r="F68" s="506">
        <v>80</v>
      </c>
      <c r="G68" s="507">
        <v>0</v>
      </c>
    </row>
    <row r="69" spans="1:7" x14ac:dyDescent="0.2">
      <c r="A69" s="508"/>
      <c r="B69" s="509"/>
      <c r="C69" s="509"/>
      <c r="D69" s="510"/>
      <c r="E69" s="510"/>
      <c r="F69" s="510"/>
      <c r="G69" s="511"/>
    </row>
    <row r="70" spans="1:7" x14ac:dyDescent="0.2">
      <c r="A70" s="489">
        <v>3299</v>
      </c>
      <c r="B70" s="490">
        <v>2122</v>
      </c>
      <c r="C70" s="491" t="s">
        <v>121</v>
      </c>
      <c r="D70" s="492">
        <v>0</v>
      </c>
      <c r="E70" s="492">
        <v>8000</v>
      </c>
      <c r="F70" s="492">
        <v>8000</v>
      </c>
      <c r="G70" s="493">
        <v>100</v>
      </c>
    </row>
    <row r="71" spans="1:7" x14ac:dyDescent="0.2">
      <c r="A71" s="489">
        <v>3299</v>
      </c>
      <c r="B71" s="490">
        <v>2212</v>
      </c>
      <c r="C71" s="491" t="s">
        <v>108</v>
      </c>
      <c r="D71" s="492">
        <v>0</v>
      </c>
      <c r="E71" s="492">
        <v>0</v>
      </c>
      <c r="F71" s="492">
        <v>4</v>
      </c>
      <c r="G71" s="493">
        <v>0</v>
      </c>
    </row>
    <row r="72" spans="1:7" x14ac:dyDescent="0.2">
      <c r="A72" s="489">
        <v>3299</v>
      </c>
      <c r="B72" s="490">
        <v>2229</v>
      </c>
      <c r="C72" s="491" t="s">
        <v>97</v>
      </c>
      <c r="D72" s="492">
        <v>0</v>
      </c>
      <c r="E72" s="492">
        <v>0</v>
      </c>
      <c r="F72" s="492">
        <v>9</v>
      </c>
      <c r="G72" s="493">
        <v>0</v>
      </c>
    </row>
    <row r="73" spans="1:7" x14ac:dyDescent="0.2">
      <c r="A73" s="489">
        <v>3299</v>
      </c>
      <c r="B73" s="490">
        <v>2321</v>
      </c>
      <c r="C73" s="491" t="s">
        <v>114</v>
      </c>
      <c r="D73" s="492">
        <v>0</v>
      </c>
      <c r="E73" s="492">
        <v>100</v>
      </c>
      <c r="F73" s="492">
        <v>100</v>
      </c>
      <c r="G73" s="493">
        <v>100</v>
      </c>
    </row>
    <row r="74" spans="1:7" x14ac:dyDescent="0.2">
      <c r="A74" s="489">
        <v>3299</v>
      </c>
      <c r="B74" s="490">
        <v>2329</v>
      </c>
      <c r="C74" s="491" t="s">
        <v>105</v>
      </c>
      <c r="D74" s="492">
        <v>0</v>
      </c>
      <c r="E74" s="492">
        <v>257</v>
      </c>
      <c r="F74" s="492">
        <v>257</v>
      </c>
      <c r="G74" s="493">
        <v>100</v>
      </c>
    </row>
    <row r="75" spans="1:7" x14ac:dyDescent="0.2">
      <c r="A75" s="503">
        <v>3299</v>
      </c>
      <c r="B75" s="504"/>
      <c r="C75" s="505" t="s">
        <v>144</v>
      </c>
      <c r="D75" s="506">
        <v>0</v>
      </c>
      <c r="E75" s="506">
        <v>8357</v>
      </c>
      <c r="F75" s="506">
        <v>8370</v>
      </c>
      <c r="G75" s="507">
        <v>100.2</v>
      </c>
    </row>
    <row r="76" spans="1:7" x14ac:dyDescent="0.2">
      <c r="A76" s="508"/>
      <c r="B76" s="509"/>
      <c r="C76" s="509"/>
      <c r="D76" s="510"/>
      <c r="E76" s="510"/>
      <c r="F76" s="510"/>
      <c r="G76" s="511"/>
    </row>
    <row r="77" spans="1:7" x14ac:dyDescent="0.2">
      <c r="A77" s="489">
        <v>3311</v>
      </c>
      <c r="B77" s="490">
        <v>2212</v>
      </c>
      <c r="C77" s="491" t="s">
        <v>108</v>
      </c>
      <c r="D77" s="492">
        <v>0</v>
      </c>
      <c r="E77" s="492">
        <v>13</v>
      </c>
      <c r="F77" s="492">
        <v>13</v>
      </c>
      <c r="G77" s="493">
        <v>100</v>
      </c>
    </row>
    <row r="78" spans="1:7" x14ac:dyDescent="0.2">
      <c r="A78" s="503">
        <v>3311</v>
      </c>
      <c r="B78" s="504"/>
      <c r="C78" s="505" t="s">
        <v>219</v>
      </c>
      <c r="D78" s="506">
        <v>0</v>
      </c>
      <c r="E78" s="506">
        <v>13</v>
      </c>
      <c r="F78" s="506">
        <v>13</v>
      </c>
      <c r="G78" s="507">
        <v>100</v>
      </c>
    </row>
    <row r="79" spans="1:7" x14ac:dyDescent="0.2">
      <c r="A79" s="508"/>
      <c r="B79" s="509"/>
      <c r="C79" s="509"/>
      <c r="D79" s="510"/>
      <c r="E79" s="510"/>
      <c r="F79" s="510"/>
      <c r="G79" s="511"/>
    </row>
    <row r="80" spans="1:7" x14ac:dyDescent="0.2">
      <c r="A80" s="489">
        <v>3312</v>
      </c>
      <c r="B80" s="490">
        <v>2212</v>
      </c>
      <c r="C80" s="491" t="s">
        <v>108</v>
      </c>
      <c r="D80" s="492">
        <v>0</v>
      </c>
      <c r="E80" s="492">
        <v>0</v>
      </c>
      <c r="F80" s="492">
        <v>3</v>
      </c>
      <c r="G80" s="493">
        <v>0</v>
      </c>
    </row>
    <row r="81" spans="1:7" x14ac:dyDescent="0.2">
      <c r="A81" s="503">
        <v>3312</v>
      </c>
      <c r="B81" s="504"/>
      <c r="C81" s="505" t="s">
        <v>143</v>
      </c>
      <c r="D81" s="506">
        <v>0</v>
      </c>
      <c r="E81" s="506">
        <v>0</v>
      </c>
      <c r="F81" s="506">
        <v>3</v>
      </c>
      <c r="G81" s="507">
        <v>0</v>
      </c>
    </row>
    <row r="82" spans="1:7" x14ac:dyDescent="0.2">
      <c r="A82" s="508"/>
      <c r="B82" s="509"/>
      <c r="C82" s="509"/>
      <c r="D82" s="510"/>
      <c r="E82" s="510"/>
      <c r="F82" s="510"/>
      <c r="G82" s="511"/>
    </row>
    <row r="83" spans="1:7" x14ac:dyDescent="0.2">
      <c r="A83" s="489">
        <v>3314</v>
      </c>
      <c r="B83" s="490">
        <v>2122</v>
      </c>
      <c r="C83" s="491" t="s">
        <v>121</v>
      </c>
      <c r="D83" s="492">
        <v>0</v>
      </c>
      <c r="E83" s="492">
        <v>800</v>
      </c>
      <c r="F83" s="492">
        <v>800</v>
      </c>
      <c r="G83" s="493">
        <v>100</v>
      </c>
    </row>
    <row r="84" spans="1:7" x14ac:dyDescent="0.2">
      <c r="A84" s="503">
        <v>3314</v>
      </c>
      <c r="B84" s="504"/>
      <c r="C84" s="505" t="s">
        <v>141</v>
      </c>
      <c r="D84" s="506">
        <v>0</v>
      </c>
      <c r="E84" s="506">
        <v>800</v>
      </c>
      <c r="F84" s="506">
        <v>800</v>
      </c>
      <c r="G84" s="507">
        <v>100</v>
      </c>
    </row>
    <row r="85" spans="1:7" x14ac:dyDescent="0.2">
      <c r="A85" s="508"/>
      <c r="B85" s="509"/>
      <c r="C85" s="509"/>
      <c r="D85" s="510"/>
      <c r="E85" s="510"/>
      <c r="F85" s="510"/>
      <c r="G85" s="511"/>
    </row>
    <row r="86" spans="1:7" x14ac:dyDescent="0.2">
      <c r="A86" s="489">
        <v>3319</v>
      </c>
      <c r="B86" s="490">
        <v>2212</v>
      </c>
      <c r="C86" s="491" t="s">
        <v>108</v>
      </c>
      <c r="D86" s="492">
        <v>0</v>
      </c>
      <c r="E86" s="492">
        <v>0</v>
      </c>
      <c r="F86" s="492">
        <v>20</v>
      </c>
      <c r="G86" s="493">
        <v>0</v>
      </c>
    </row>
    <row r="87" spans="1:7" x14ac:dyDescent="0.2">
      <c r="A87" s="503">
        <v>3319</v>
      </c>
      <c r="B87" s="504"/>
      <c r="C87" s="505" t="s">
        <v>139</v>
      </c>
      <c r="D87" s="506">
        <v>0</v>
      </c>
      <c r="E87" s="506">
        <v>0</v>
      </c>
      <c r="F87" s="506">
        <v>20</v>
      </c>
      <c r="G87" s="507">
        <v>0</v>
      </c>
    </row>
    <row r="88" spans="1:7" x14ac:dyDescent="0.2">
      <c r="A88" s="508"/>
      <c r="B88" s="509"/>
      <c r="C88" s="509"/>
      <c r="D88" s="510"/>
      <c r="E88" s="510"/>
      <c r="F88" s="510"/>
      <c r="G88" s="511"/>
    </row>
    <row r="89" spans="1:7" x14ac:dyDescent="0.2">
      <c r="A89" s="489">
        <v>3329</v>
      </c>
      <c r="B89" s="490">
        <v>2211</v>
      </c>
      <c r="C89" s="491" t="s">
        <v>109</v>
      </c>
      <c r="D89" s="492">
        <v>0</v>
      </c>
      <c r="E89" s="492">
        <v>2</v>
      </c>
      <c r="F89" s="492">
        <v>2</v>
      </c>
      <c r="G89" s="493">
        <v>100</v>
      </c>
    </row>
    <row r="90" spans="1:7" x14ac:dyDescent="0.2">
      <c r="A90" s="489">
        <v>3329</v>
      </c>
      <c r="B90" s="490">
        <v>2212</v>
      </c>
      <c r="C90" s="491" t="s">
        <v>108</v>
      </c>
      <c r="D90" s="492">
        <v>0</v>
      </c>
      <c r="E90" s="492">
        <v>3</v>
      </c>
      <c r="F90" s="492">
        <v>3</v>
      </c>
      <c r="G90" s="493">
        <v>100</v>
      </c>
    </row>
    <row r="91" spans="1:7" x14ac:dyDescent="0.2">
      <c r="A91" s="489">
        <v>3329</v>
      </c>
      <c r="B91" s="490">
        <v>2324</v>
      </c>
      <c r="C91" s="491" t="s">
        <v>107</v>
      </c>
      <c r="D91" s="492">
        <v>0</v>
      </c>
      <c r="E91" s="492">
        <v>2</v>
      </c>
      <c r="F91" s="492">
        <v>2</v>
      </c>
      <c r="G91" s="493">
        <v>100</v>
      </c>
    </row>
    <row r="92" spans="1:7" x14ac:dyDescent="0.2">
      <c r="A92" s="489">
        <v>3329</v>
      </c>
      <c r="B92" s="504"/>
      <c r="C92" s="505" t="s">
        <v>216</v>
      </c>
      <c r="D92" s="506">
        <v>0</v>
      </c>
      <c r="E92" s="506">
        <v>7</v>
      </c>
      <c r="F92" s="506">
        <v>7</v>
      </c>
      <c r="G92" s="507">
        <v>100</v>
      </c>
    </row>
    <row r="93" spans="1:7" x14ac:dyDescent="0.2">
      <c r="A93" s="508"/>
      <c r="B93" s="509"/>
      <c r="C93" s="509"/>
      <c r="D93" s="510"/>
      <c r="E93" s="510"/>
      <c r="F93" s="510"/>
      <c r="G93" s="511"/>
    </row>
    <row r="94" spans="1:7" x14ac:dyDescent="0.2">
      <c r="A94" s="489">
        <v>3419</v>
      </c>
      <c r="B94" s="490">
        <v>2111</v>
      </c>
      <c r="C94" s="491" t="s">
        <v>112</v>
      </c>
      <c r="D94" s="492">
        <v>0</v>
      </c>
      <c r="E94" s="492">
        <v>750</v>
      </c>
      <c r="F94" s="492">
        <v>750</v>
      </c>
      <c r="G94" s="493">
        <v>100</v>
      </c>
    </row>
    <row r="95" spans="1:7" x14ac:dyDescent="0.2">
      <c r="A95" s="489">
        <v>3419</v>
      </c>
      <c r="B95" s="490">
        <v>2212</v>
      </c>
      <c r="C95" s="491" t="s">
        <v>108</v>
      </c>
      <c r="D95" s="492">
        <v>0</v>
      </c>
      <c r="E95" s="492">
        <v>43</v>
      </c>
      <c r="F95" s="492">
        <v>54</v>
      </c>
      <c r="G95" s="493">
        <v>125.6</v>
      </c>
    </row>
    <row r="96" spans="1:7" x14ac:dyDescent="0.2">
      <c r="A96" s="503">
        <v>3419</v>
      </c>
      <c r="B96" s="504"/>
      <c r="C96" s="505" t="s">
        <v>136</v>
      </c>
      <c r="D96" s="506">
        <v>0</v>
      </c>
      <c r="E96" s="506">
        <v>793</v>
      </c>
      <c r="F96" s="506">
        <v>804</v>
      </c>
      <c r="G96" s="507">
        <v>101.4</v>
      </c>
    </row>
    <row r="97" spans="1:7" x14ac:dyDescent="0.2">
      <c r="A97" s="508"/>
      <c r="B97" s="509"/>
      <c r="C97" s="509"/>
      <c r="D97" s="510"/>
      <c r="E97" s="510"/>
      <c r="F97" s="510"/>
      <c r="G97" s="511"/>
    </row>
    <row r="98" spans="1:7" x14ac:dyDescent="0.2">
      <c r="A98" s="489">
        <v>3421</v>
      </c>
      <c r="B98" s="490">
        <v>2212</v>
      </c>
      <c r="C98" s="491" t="s">
        <v>108</v>
      </c>
      <c r="D98" s="492">
        <v>0</v>
      </c>
      <c r="E98" s="492">
        <v>16</v>
      </c>
      <c r="F98" s="492">
        <v>21</v>
      </c>
      <c r="G98" s="493">
        <v>131.30000000000001</v>
      </c>
    </row>
    <row r="99" spans="1:7" x14ac:dyDescent="0.2">
      <c r="A99" s="489">
        <v>3421</v>
      </c>
      <c r="B99" s="490">
        <v>2324</v>
      </c>
      <c r="C99" s="491" t="s">
        <v>107</v>
      </c>
      <c r="D99" s="492">
        <v>0</v>
      </c>
      <c r="E99" s="492">
        <v>13</v>
      </c>
      <c r="F99" s="492">
        <v>14</v>
      </c>
      <c r="G99" s="493">
        <v>107.7</v>
      </c>
    </row>
    <row r="100" spans="1:7" x14ac:dyDescent="0.2">
      <c r="A100" s="503">
        <v>3421</v>
      </c>
      <c r="B100" s="504"/>
      <c r="C100" s="505" t="s">
        <v>135</v>
      </c>
      <c r="D100" s="506">
        <v>0</v>
      </c>
      <c r="E100" s="506">
        <v>29</v>
      </c>
      <c r="F100" s="506">
        <v>35</v>
      </c>
      <c r="G100" s="507">
        <v>120.7</v>
      </c>
    </row>
    <row r="101" spans="1:7" x14ac:dyDescent="0.2">
      <c r="A101" s="508"/>
      <c r="B101" s="509"/>
      <c r="C101" s="509"/>
      <c r="D101" s="510"/>
      <c r="E101" s="510"/>
      <c r="F101" s="510"/>
      <c r="G101" s="511"/>
    </row>
    <row r="102" spans="1:7" x14ac:dyDescent="0.2">
      <c r="A102" s="489">
        <v>3522</v>
      </c>
      <c r="B102" s="490">
        <v>2122</v>
      </c>
      <c r="C102" s="491" t="s">
        <v>121</v>
      </c>
      <c r="D102" s="492">
        <v>23150</v>
      </c>
      <c r="E102" s="492">
        <v>0</v>
      </c>
      <c r="F102" s="492">
        <v>0</v>
      </c>
      <c r="G102" s="493">
        <v>0</v>
      </c>
    </row>
    <row r="103" spans="1:7" x14ac:dyDescent="0.2">
      <c r="A103" s="489">
        <v>3522</v>
      </c>
      <c r="B103" s="490">
        <v>2132</v>
      </c>
      <c r="C103" s="491" t="s">
        <v>873</v>
      </c>
      <c r="D103" s="492">
        <v>8308</v>
      </c>
      <c r="E103" s="492">
        <v>8308</v>
      </c>
      <c r="F103" s="492">
        <v>8308</v>
      </c>
      <c r="G103" s="493">
        <v>100</v>
      </c>
    </row>
    <row r="104" spans="1:7" x14ac:dyDescent="0.2">
      <c r="A104" s="489">
        <v>3522</v>
      </c>
      <c r="B104" s="490">
        <v>2212</v>
      </c>
      <c r="C104" s="491" t="s">
        <v>108</v>
      </c>
      <c r="D104" s="492">
        <v>0</v>
      </c>
      <c r="E104" s="492">
        <v>358</v>
      </c>
      <c r="F104" s="492">
        <v>6</v>
      </c>
      <c r="G104" s="493">
        <v>1.7</v>
      </c>
    </row>
    <row r="105" spans="1:7" x14ac:dyDescent="0.2">
      <c r="A105" s="489">
        <v>3522</v>
      </c>
      <c r="B105" s="490">
        <v>2324</v>
      </c>
      <c r="C105" s="491" t="s">
        <v>107</v>
      </c>
      <c r="D105" s="492">
        <v>0</v>
      </c>
      <c r="E105" s="492">
        <v>0</v>
      </c>
      <c r="F105" s="492">
        <v>11</v>
      </c>
      <c r="G105" s="493">
        <v>0</v>
      </c>
    </row>
    <row r="106" spans="1:7" x14ac:dyDescent="0.2">
      <c r="A106" s="489">
        <v>3522</v>
      </c>
      <c r="B106" s="504"/>
      <c r="C106" s="505" t="s">
        <v>134</v>
      </c>
      <c r="D106" s="506">
        <v>31458</v>
      </c>
      <c r="E106" s="506">
        <v>8666</v>
      </c>
      <c r="F106" s="506">
        <v>8325</v>
      </c>
      <c r="G106" s="507">
        <v>96.1</v>
      </c>
    </row>
    <row r="107" spans="1:7" x14ac:dyDescent="0.2">
      <c r="A107" s="508"/>
      <c r="B107" s="509"/>
      <c r="C107" s="509"/>
      <c r="D107" s="510"/>
      <c r="E107" s="510"/>
      <c r="F107" s="510"/>
      <c r="G107" s="511"/>
    </row>
    <row r="108" spans="1:7" x14ac:dyDescent="0.2">
      <c r="A108" s="489">
        <v>3523</v>
      </c>
      <c r="B108" s="490">
        <v>2123</v>
      </c>
      <c r="C108" s="491" t="s">
        <v>145</v>
      </c>
      <c r="D108" s="492">
        <v>0</v>
      </c>
      <c r="E108" s="492">
        <v>3</v>
      </c>
      <c r="F108" s="492">
        <v>3</v>
      </c>
      <c r="G108" s="493">
        <v>100</v>
      </c>
    </row>
    <row r="109" spans="1:7" x14ac:dyDescent="0.2">
      <c r="A109" s="503">
        <v>3523</v>
      </c>
      <c r="B109" s="504"/>
      <c r="C109" s="505" t="s">
        <v>214</v>
      </c>
      <c r="D109" s="506">
        <v>0</v>
      </c>
      <c r="E109" s="506">
        <v>3</v>
      </c>
      <c r="F109" s="506">
        <v>3</v>
      </c>
      <c r="G109" s="507">
        <v>100</v>
      </c>
    </row>
    <row r="110" spans="1:7" x14ac:dyDescent="0.2">
      <c r="A110" s="508"/>
      <c r="B110" s="509"/>
      <c r="C110" s="509"/>
      <c r="D110" s="510"/>
      <c r="E110" s="510"/>
      <c r="F110" s="510"/>
      <c r="G110" s="511"/>
    </row>
    <row r="111" spans="1:7" x14ac:dyDescent="0.2">
      <c r="A111" s="489">
        <v>3599</v>
      </c>
      <c r="B111" s="490">
        <v>2212</v>
      </c>
      <c r="C111" s="491" t="s">
        <v>108</v>
      </c>
      <c r="D111" s="492">
        <v>0</v>
      </c>
      <c r="E111" s="492">
        <v>80</v>
      </c>
      <c r="F111" s="492">
        <v>80</v>
      </c>
      <c r="G111" s="493">
        <v>100</v>
      </c>
    </row>
    <row r="112" spans="1:7" x14ac:dyDescent="0.2">
      <c r="A112" s="489">
        <v>3599</v>
      </c>
      <c r="B112" s="490">
        <v>2324</v>
      </c>
      <c r="C112" s="491" t="s">
        <v>107</v>
      </c>
      <c r="D112" s="492">
        <v>0</v>
      </c>
      <c r="E112" s="492">
        <v>4</v>
      </c>
      <c r="F112" s="492">
        <v>4</v>
      </c>
      <c r="G112" s="493">
        <v>100</v>
      </c>
    </row>
    <row r="113" spans="1:7" x14ac:dyDescent="0.2">
      <c r="A113" s="503">
        <v>3599</v>
      </c>
      <c r="B113" s="504"/>
      <c r="C113" s="505" t="s">
        <v>132</v>
      </c>
      <c r="D113" s="506">
        <v>0</v>
      </c>
      <c r="E113" s="506">
        <v>84</v>
      </c>
      <c r="F113" s="506">
        <v>84</v>
      </c>
      <c r="G113" s="507">
        <v>100</v>
      </c>
    </row>
    <row r="114" spans="1:7" x14ac:dyDescent="0.2">
      <c r="A114" s="508"/>
      <c r="B114" s="509"/>
      <c r="C114" s="509"/>
      <c r="D114" s="510"/>
      <c r="E114" s="510"/>
      <c r="F114" s="510"/>
      <c r="G114" s="511"/>
    </row>
    <row r="115" spans="1:7" x14ac:dyDescent="0.2">
      <c r="A115" s="489">
        <v>3639</v>
      </c>
      <c r="B115" s="490">
        <v>2111</v>
      </c>
      <c r="C115" s="491" t="s">
        <v>112</v>
      </c>
      <c r="D115" s="492">
        <v>1259</v>
      </c>
      <c r="E115" s="492">
        <v>1922</v>
      </c>
      <c r="F115" s="492">
        <v>2070</v>
      </c>
      <c r="G115" s="493">
        <v>107.7</v>
      </c>
    </row>
    <row r="116" spans="1:7" x14ac:dyDescent="0.2">
      <c r="A116" s="489">
        <v>3639</v>
      </c>
      <c r="B116" s="490">
        <v>2119</v>
      </c>
      <c r="C116" s="491" t="s">
        <v>130</v>
      </c>
      <c r="D116" s="492">
        <v>2000</v>
      </c>
      <c r="E116" s="492">
        <v>3492</v>
      </c>
      <c r="F116" s="492">
        <v>3700</v>
      </c>
      <c r="G116" s="493">
        <v>106</v>
      </c>
    </row>
    <row r="117" spans="1:7" x14ac:dyDescent="0.2">
      <c r="A117" s="489">
        <v>3639</v>
      </c>
      <c r="B117" s="490">
        <v>2131</v>
      </c>
      <c r="C117" s="491" t="s">
        <v>129</v>
      </c>
      <c r="D117" s="492">
        <v>924</v>
      </c>
      <c r="E117" s="492">
        <v>924</v>
      </c>
      <c r="F117" s="492">
        <v>924</v>
      </c>
      <c r="G117" s="493">
        <v>100</v>
      </c>
    </row>
    <row r="118" spans="1:7" x14ac:dyDescent="0.2">
      <c r="A118" s="489">
        <v>3639</v>
      </c>
      <c r="B118" s="490">
        <v>2229</v>
      </c>
      <c r="C118" s="491" t="s">
        <v>97</v>
      </c>
      <c r="D118" s="492">
        <v>0</v>
      </c>
      <c r="E118" s="492">
        <v>24</v>
      </c>
      <c r="F118" s="492">
        <v>24</v>
      </c>
      <c r="G118" s="493">
        <v>100</v>
      </c>
    </row>
    <row r="119" spans="1:7" x14ac:dyDescent="0.2">
      <c r="A119" s="489">
        <v>3639</v>
      </c>
      <c r="B119" s="490">
        <v>2329</v>
      </c>
      <c r="C119" s="491" t="s">
        <v>105</v>
      </c>
      <c r="D119" s="492">
        <v>0</v>
      </c>
      <c r="E119" s="492">
        <v>28000</v>
      </c>
      <c r="F119" s="492">
        <v>28000</v>
      </c>
      <c r="G119" s="493">
        <v>100</v>
      </c>
    </row>
    <row r="120" spans="1:7" x14ac:dyDescent="0.2">
      <c r="A120" s="503">
        <v>3639</v>
      </c>
      <c r="B120" s="504"/>
      <c r="C120" s="505" t="s">
        <v>90</v>
      </c>
      <c r="D120" s="506">
        <v>4183</v>
      </c>
      <c r="E120" s="506">
        <v>34363</v>
      </c>
      <c r="F120" s="506">
        <v>34718</v>
      </c>
      <c r="G120" s="507">
        <v>101</v>
      </c>
    </row>
    <row r="121" spans="1:7" x14ac:dyDescent="0.2">
      <c r="A121" s="508"/>
      <c r="B121" s="509"/>
      <c r="C121" s="509"/>
      <c r="D121" s="510"/>
      <c r="E121" s="510"/>
      <c r="F121" s="510"/>
      <c r="G121" s="511"/>
    </row>
    <row r="122" spans="1:7" x14ac:dyDescent="0.2">
      <c r="A122" s="489">
        <v>3729</v>
      </c>
      <c r="B122" s="490">
        <v>2321</v>
      </c>
      <c r="C122" s="491" t="s">
        <v>114</v>
      </c>
      <c r="D122" s="492">
        <v>0</v>
      </c>
      <c r="E122" s="492">
        <v>10</v>
      </c>
      <c r="F122" s="492">
        <v>10</v>
      </c>
      <c r="G122" s="493">
        <v>100</v>
      </c>
    </row>
    <row r="123" spans="1:7" x14ac:dyDescent="0.2">
      <c r="A123" s="503">
        <v>3729</v>
      </c>
      <c r="B123" s="504"/>
      <c r="C123" s="505" t="s">
        <v>203</v>
      </c>
      <c r="D123" s="506">
        <v>0</v>
      </c>
      <c r="E123" s="506">
        <v>10</v>
      </c>
      <c r="F123" s="506">
        <v>10</v>
      </c>
      <c r="G123" s="507">
        <v>100</v>
      </c>
    </row>
    <row r="124" spans="1:7" x14ac:dyDescent="0.2">
      <c r="A124" s="508"/>
      <c r="B124" s="509"/>
      <c r="C124" s="509"/>
      <c r="D124" s="510"/>
      <c r="E124" s="510"/>
      <c r="F124" s="510"/>
      <c r="G124" s="511"/>
    </row>
    <row r="125" spans="1:7" x14ac:dyDescent="0.2">
      <c r="A125" s="489">
        <v>3749</v>
      </c>
      <c r="B125" s="490">
        <v>2212</v>
      </c>
      <c r="C125" s="491" t="s">
        <v>108</v>
      </c>
      <c r="D125" s="492">
        <v>0</v>
      </c>
      <c r="E125" s="492">
        <v>0</v>
      </c>
      <c r="F125" s="492">
        <v>15</v>
      </c>
      <c r="G125" s="493">
        <v>0</v>
      </c>
    </row>
    <row r="126" spans="1:7" x14ac:dyDescent="0.2">
      <c r="A126" s="503">
        <v>3749</v>
      </c>
      <c r="B126" s="504"/>
      <c r="C126" s="505" t="s">
        <v>881</v>
      </c>
      <c r="D126" s="506">
        <v>0</v>
      </c>
      <c r="E126" s="506">
        <v>0</v>
      </c>
      <c r="F126" s="506">
        <v>15</v>
      </c>
      <c r="G126" s="507">
        <v>0</v>
      </c>
    </row>
    <row r="127" spans="1:7" x14ac:dyDescent="0.2">
      <c r="A127" s="508"/>
      <c r="B127" s="509"/>
      <c r="C127" s="509"/>
      <c r="D127" s="510"/>
      <c r="E127" s="510"/>
      <c r="F127" s="510"/>
      <c r="G127" s="511"/>
    </row>
    <row r="128" spans="1:7" x14ac:dyDescent="0.2">
      <c r="A128" s="489">
        <v>3769</v>
      </c>
      <c r="B128" s="490">
        <v>2111</v>
      </c>
      <c r="C128" s="491" t="s">
        <v>112</v>
      </c>
      <c r="D128" s="492">
        <v>0</v>
      </c>
      <c r="E128" s="492">
        <v>650</v>
      </c>
      <c r="F128" s="492">
        <v>160</v>
      </c>
      <c r="G128" s="493">
        <v>24.6</v>
      </c>
    </row>
    <row r="129" spans="1:7" x14ac:dyDescent="0.2">
      <c r="A129" s="489">
        <v>3769</v>
      </c>
      <c r="B129" s="490">
        <v>2212</v>
      </c>
      <c r="C129" s="491" t="s">
        <v>108</v>
      </c>
      <c r="D129" s="492">
        <v>0</v>
      </c>
      <c r="E129" s="492">
        <v>240</v>
      </c>
      <c r="F129" s="492">
        <v>501</v>
      </c>
      <c r="G129" s="493">
        <v>208.8</v>
      </c>
    </row>
    <row r="130" spans="1:7" x14ac:dyDescent="0.2">
      <c r="A130" s="489">
        <v>3769</v>
      </c>
      <c r="B130" s="490">
        <v>2324</v>
      </c>
      <c r="C130" s="491" t="s">
        <v>107</v>
      </c>
      <c r="D130" s="492">
        <v>650</v>
      </c>
      <c r="E130" s="492">
        <v>0</v>
      </c>
      <c r="F130" s="492">
        <v>6</v>
      </c>
      <c r="G130" s="493">
        <v>0</v>
      </c>
    </row>
    <row r="131" spans="1:7" x14ac:dyDescent="0.2">
      <c r="A131" s="489">
        <v>3769</v>
      </c>
      <c r="B131" s="504"/>
      <c r="C131" s="505" t="s">
        <v>127</v>
      </c>
      <c r="D131" s="506">
        <v>650</v>
      </c>
      <c r="E131" s="506">
        <v>890</v>
      </c>
      <c r="F131" s="506">
        <v>667</v>
      </c>
      <c r="G131" s="507">
        <v>74.900000000000006</v>
      </c>
    </row>
    <row r="132" spans="1:7" x14ac:dyDescent="0.2">
      <c r="A132" s="508"/>
      <c r="B132" s="509"/>
      <c r="C132" s="509"/>
      <c r="D132" s="510"/>
      <c r="E132" s="510"/>
      <c r="F132" s="510"/>
      <c r="G132" s="511"/>
    </row>
    <row r="133" spans="1:7" x14ac:dyDescent="0.2">
      <c r="A133" s="489">
        <v>4179</v>
      </c>
      <c r="B133" s="490">
        <v>2229</v>
      </c>
      <c r="C133" s="491" t="s">
        <v>97</v>
      </c>
      <c r="D133" s="492">
        <v>0</v>
      </c>
      <c r="E133" s="492">
        <v>0</v>
      </c>
      <c r="F133" s="492">
        <v>0</v>
      </c>
      <c r="G133" s="493">
        <v>0</v>
      </c>
    </row>
    <row r="134" spans="1:7" x14ac:dyDescent="0.2">
      <c r="A134" s="503">
        <v>4179</v>
      </c>
      <c r="B134" s="504"/>
      <c r="C134" s="505" t="s">
        <v>126</v>
      </c>
      <c r="D134" s="506">
        <v>0</v>
      </c>
      <c r="E134" s="506">
        <v>0</v>
      </c>
      <c r="F134" s="506">
        <v>0</v>
      </c>
      <c r="G134" s="507">
        <v>0</v>
      </c>
    </row>
    <row r="135" spans="1:7" x14ac:dyDescent="0.2">
      <c r="A135" s="508"/>
      <c r="B135" s="509"/>
      <c r="C135" s="509"/>
      <c r="D135" s="510"/>
      <c r="E135" s="510"/>
      <c r="F135" s="510"/>
      <c r="G135" s="511"/>
    </row>
    <row r="136" spans="1:7" x14ac:dyDescent="0.2">
      <c r="A136" s="489">
        <v>4185</v>
      </c>
      <c r="B136" s="490">
        <v>2229</v>
      </c>
      <c r="C136" s="491" t="s">
        <v>97</v>
      </c>
      <c r="D136" s="492">
        <v>0</v>
      </c>
      <c r="E136" s="492">
        <v>0</v>
      </c>
      <c r="F136" s="492">
        <v>0</v>
      </c>
      <c r="G136" s="493">
        <v>0</v>
      </c>
    </row>
    <row r="137" spans="1:7" x14ac:dyDescent="0.2">
      <c r="A137" s="503">
        <v>4185</v>
      </c>
      <c r="B137" s="504"/>
      <c r="C137" s="505" t="s">
        <v>125</v>
      </c>
      <c r="D137" s="506">
        <v>0</v>
      </c>
      <c r="E137" s="506">
        <v>0</v>
      </c>
      <c r="F137" s="506">
        <v>0</v>
      </c>
      <c r="G137" s="507">
        <v>0</v>
      </c>
    </row>
    <row r="138" spans="1:7" x14ac:dyDescent="0.2">
      <c r="A138" s="508"/>
      <c r="B138" s="509"/>
      <c r="C138" s="509"/>
      <c r="D138" s="510"/>
      <c r="E138" s="510"/>
      <c r="F138" s="510"/>
      <c r="G138" s="511"/>
    </row>
    <row r="139" spans="1:7" x14ac:dyDescent="0.2">
      <c r="A139" s="489">
        <v>4189</v>
      </c>
      <c r="B139" s="490">
        <v>2229</v>
      </c>
      <c r="C139" s="491" t="s">
        <v>97</v>
      </c>
      <c r="D139" s="492">
        <v>0</v>
      </c>
      <c r="E139" s="492">
        <v>0</v>
      </c>
      <c r="F139" s="492">
        <v>0</v>
      </c>
      <c r="G139" s="493">
        <v>0</v>
      </c>
    </row>
    <row r="140" spans="1:7" x14ac:dyDescent="0.2">
      <c r="A140" s="503">
        <v>4189</v>
      </c>
      <c r="B140" s="504"/>
      <c r="C140" s="505" t="s">
        <v>124</v>
      </c>
      <c r="D140" s="506">
        <v>0</v>
      </c>
      <c r="E140" s="506">
        <v>0</v>
      </c>
      <c r="F140" s="506">
        <v>0</v>
      </c>
      <c r="G140" s="507">
        <v>0</v>
      </c>
    </row>
    <row r="141" spans="1:7" x14ac:dyDescent="0.2">
      <c r="A141" s="508"/>
      <c r="B141" s="509"/>
      <c r="C141" s="509"/>
      <c r="D141" s="510"/>
      <c r="E141" s="510"/>
      <c r="F141" s="510"/>
      <c r="G141" s="511"/>
    </row>
    <row r="142" spans="1:7" x14ac:dyDescent="0.2">
      <c r="A142" s="489">
        <v>4199</v>
      </c>
      <c r="B142" s="490">
        <v>2229</v>
      </c>
      <c r="C142" s="491" t="s">
        <v>97</v>
      </c>
      <c r="D142" s="492">
        <v>0</v>
      </c>
      <c r="E142" s="492">
        <v>0</v>
      </c>
      <c r="F142" s="492">
        <v>0</v>
      </c>
      <c r="G142" s="493">
        <v>0</v>
      </c>
    </row>
    <row r="143" spans="1:7" x14ac:dyDescent="0.2">
      <c r="A143" s="503">
        <v>4199</v>
      </c>
      <c r="B143" s="504"/>
      <c r="C143" s="505" t="s">
        <v>3594</v>
      </c>
      <c r="D143" s="506">
        <v>0</v>
      </c>
      <c r="E143" s="506">
        <v>0</v>
      </c>
      <c r="F143" s="506">
        <v>0</v>
      </c>
      <c r="G143" s="507">
        <v>0</v>
      </c>
    </row>
    <row r="144" spans="1:7" x14ac:dyDescent="0.2">
      <c r="A144" s="508"/>
      <c r="B144" s="509"/>
      <c r="C144" s="509"/>
      <c r="D144" s="510"/>
      <c r="E144" s="510"/>
      <c r="F144" s="510"/>
      <c r="G144" s="511"/>
    </row>
    <row r="145" spans="1:7" x14ac:dyDescent="0.2">
      <c r="A145" s="489">
        <v>4312</v>
      </c>
      <c r="B145" s="490">
        <v>2212</v>
      </c>
      <c r="C145" s="491" t="s">
        <v>108</v>
      </c>
      <c r="D145" s="492">
        <v>0</v>
      </c>
      <c r="E145" s="492">
        <v>0</v>
      </c>
      <c r="F145" s="492">
        <v>42</v>
      </c>
      <c r="G145" s="493">
        <v>0</v>
      </c>
    </row>
    <row r="146" spans="1:7" x14ac:dyDescent="0.2">
      <c r="A146" s="503">
        <v>4312</v>
      </c>
      <c r="B146" s="504"/>
      <c r="C146" s="505" t="s">
        <v>197</v>
      </c>
      <c r="D146" s="506">
        <v>0</v>
      </c>
      <c r="E146" s="506">
        <v>0</v>
      </c>
      <c r="F146" s="506">
        <v>42</v>
      </c>
      <c r="G146" s="507">
        <v>0</v>
      </c>
    </row>
    <row r="147" spans="1:7" x14ac:dyDescent="0.2">
      <c r="A147" s="508"/>
      <c r="B147" s="509"/>
      <c r="C147" s="509"/>
      <c r="D147" s="510"/>
      <c r="E147" s="510"/>
      <c r="F147" s="510"/>
      <c r="G147" s="511"/>
    </row>
    <row r="148" spans="1:7" x14ac:dyDescent="0.2">
      <c r="A148" s="489">
        <v>4350</v>
      </c>
      <c r="B148" s="490">
        <v>2212</v>
      </c>
      <c r="C148" s="491" t="s">
        <v>108</v>
      </c>
      <c r="D148" s="492">
        <v>0</v>
      </c>
      <c r="E148" s="492">
        <v>10</v>
      </c>
      <c r="F148" s="492">
        <v>10</v>
      </c>
      <c r="G148" s="493">
        <v>100</v>
      </c>
    </row>
    <row r="149" spans="1:7" x14ac:dyDescent="0.2">
      <c r="A149" s="503">
        <v>4350</v>
      </c>
      <c r="B149" s="504"/>
      <c r="C149" s="505" t="s">
        <v>122</v>
      </c>
      <c r="D149" s="506">
        <v>0</v>
      </c>
      <c r="E149" s="506">
        <v>10</v>
      </c>
      <c r="F149" s="506">
        <v>10</v>
      </c>
      <c r="G149" s="507">
        <v>100</v>
      </c>
    </row>
    <row r="150" spans="1:7" x14ac:dyDescent="0.2">
      <c r="A150" s="508"/>
      <c r="B150" s="509"/>
      <c r="C150" s="509"/>
      <c r="D150" s="510"/>
      <c r="E150" s="510"/>
      <c r="F150" s="510"/>
      <c r="G150" s="511"/>
    </row>
    <row r="151" spans="1:7" x14ac:dyDescent="0.2">
      <c r="A151" s="489">
        <v>4351</v>
      </c>
      <c r="B151" s="490">
        <v>2212</v>
      </c>
      <c r="C151" s="491" t="s">
        <v>108</v>
      </c>
      <c r="D151" s="492">
        <v>0</v>
      </c>
      <c r="E151" s="492">
        <v>193</v>
      </c>
      <c r="F151" s="492">
        <v>193</v>
      </c>
      <c r="G151" s="493">
        <v>100</v>
      </c>
    </row>
    <row r="152" spans="1:7" x14ac:dyDescent="0.2">
      <c r="A152" s="503">
        <v>4351</v>
      </c>
      <c r="B152" s="504"/>
      <c r="C152" s="505" t="s">
        <v>319</v>
      </c>
      <c r="D152" s="506">
        <v>0</v>
      </c>
      <c r="E152" s="506">
        <v>193</v>
      </c>
      <c r="F152" s="506">
        <v>193</v>
      </c>
      <c r="G152" s="507">
        <v>100</v>
      </c>
    </row>
    <row r="153" spans="1:7" x14ac:dyDescent="0.2">
      <c r="A153" s="508"/>
      <c r="B153" s="509"/>
      <c r="C153" s="509"/>
      <c r="D153" s="510"/>
      <c r="E153" s="510"/>
      <c r="F153" s="510"/>
      <c r="G153" s="511"/>
    </row>
    <row r="154" spans="1:7" x14ac:dyDescent="0.2">
      <c r="A154" s="489">
        <v>4354</v>
      </c>
      <c r="B154" s="490">
        <v>2324</v>
      </c>
      <c r="C154" s="491" t="s">
        <v>107</v>
      </c>
      <c r="D154" s="492">
        <v>0</v>
      </c>
      <c r="E154" s="492">
        <v>0</v>
      </c>
      <c r="F154" s="492">
        <v>16</v>
      </c>
      <c r="G154" s="493">
        <v>0</v>
      </c>
    </row>
    <row r="155" spans="1:7" x14ac:dyDescent="0.2">
      <c r="A155" s="503">
        <v>4354</v>
      </c>
      <c r="B155" s="504"/>
      <c r="C155" s="505" t="s">
        <v>193</v>
      </c>
      <c r="D155" s="506">
        <v>0</v>
      </c>
      <c r="E155" s="506">
        <v>0</v>
      </c>
      <c r="F155" s="506">
        <v>16</v>
      </c>
      <c r="G155" s="507">
        <v>0</v>
      </c>
    </row>
    <row r="156" spans="1:7" x14ac:dyDescent="0.2">
      <c r="A156" s="508"/>
      <c r="B156" s="509"/>
      <c r="C156" s="509"/>
      <c r="D156" s="510"/>
      <c r="E156" s="510"/>
      <c r="F156" s="510"/>
      <c r="G156" s="511"/>
    </row>
    <row r="157" spans="1:7" x14ac:dyDescent="0.2">
      <c r="A157" s="489">
        <v>4357</v>
      </c>
      <c r="B157" s="490">
        <v>2122</v>
      </c>
      <c r="C157" s="491" t="s">
        <v>121</v>
      </c>
      <c r="D157" s="492">
        <v>0</v>
      </c>
      <c r="E157" s="492">
        <v>1250</v>
      </c>
      <c r="F157" s="492">
        <v>1250</v>
      </c>
      <c r="G157" s="493">
        <v>100</v>
      </c>
    </row>
    <row r="158" spans="1:7" x14ac:dyDescent="0.2">
      <c r="A158" s="489">
        <v>4357</v>
      </c>
      <c r="B158" s="490">
        <v>2329</v>
      </c>
      <c r="C158" s="491" t="s">
        <v>105</v>
      </c>
      <c r="D158" s="492">
        <v>0</v>
      </c>
      <c r="E158" s="492">
        <v>1000</v>
      </c>
      <c r="F158" s="492">
        <v>1000</v>
      </c>
      <c r="G158" s="493">
        <v>100</v>
      </c>
    </row>
    <row r="159" spans="1:7" x14ac:dyDescent="0.2">
      <c r="A159" s="503">
        <v>4357</v>
      </c>
      <c r="B159" s="504"/>
      <c r="C159" s="505" t="s">
        <v>120</v>
      </c>
      <c r="D159" s="506">
        <v>0</v>
      </c>
      <c r="E159" s="506">
        <v>2250</v>
      </c>
      <c r="F159" s="506">
        <v>2250</v>
      </c>
      <c r="G159" s="507">
        <v>100</v>
      </c>
    </row>
    <row r="160" spans="1:7" x14ac:dyDescent="0.2">
      <c r="A160" s="508"/>
      <c r="B160" s="509"/>
      <c r="C160" s="509"/>
      <c r="D160" s="510"/>
      <c r="E160" s="510"/>
      <c r="F160" s="510"/>
      <c r="G160" s="511"/>
    </row>
    <row r="161" spans="1:7" x14ac:dyDescent="0.2">
      <c r="A161" s="489">
        <v>4373</v>
      </c>
      <c r="B161" s="490">
        <v>2212</v>
      </c>
      <c r="C161" s="491" t="s">
        <v>108</v>
      </c>
      <c r="D161" s="492">
        <v>0</v>
      </c>
      <c r="E161" s="492">
        <v>20</v>
      </c>
      <c r="F161" s="492">
        <v>20</v>
      </c>
      <c r="G161" s="493">
        <v>100</v>
      </c>
    </row>
    <row r="162" spans="1:7" x14ac:dyDescent="0.2">
      <c r="A162" s="503">
        <v>4373</v>
      </c>
      <c r="B162" s="504"/>
      <c r="C162" s="505" t="s">
        <v>310</v>
      </c>
      <c r="D162" s="506">
        <v>0</v>
      </c>
      <c r="E162" s="506">
        <v>20</v>
      </c>
      <c r="F162" s="506">
        <v>20</v>
      </c>
      <c r="G162" s="507">
        <v>100</v>
      </c>
    </row>
    <row r="163" spans="1:7" x14ac:dyDescent="0.2">
      <c r="A163" s="508"/>
      <c r="B163" s="509"/>
      <c r="C163" s="509"/>
      <c r="D163" s="510"/>
      <c r="E163" s="510"/>
      <c r="F163" s="510"/>
      <c r="G163" s="511"/>
    </row>
    <row r="164" spans="1:7" x14ac:dyDescent="0.2">
      <c r="A164" s="489">
        <v>4374</v>
      </c>
      <c r="B164" s="490">
        <v>2212</v>
      </c>
      <c r="C164" s="491" t="s">
        <v>108</v>
      </c>
      <c r="D164" s="492">
        <v>0</v>
      </c>
      <c r="E164" s="492">
        <v>4</v>
      </c>
      <c r="F164" s="492">
        <v>4</v>
      </c>
      <c r="G164" s="493">
        <v>100</v>
      </c>
    </row>
    <row r="165" spans="1:7" x14ac:dyDescent="0.2">
      <c r="A165" s="503">
        <v>4374</v>
      </c>
      <c r="B165" s="504"/>
      <c r="C165" s="505" t="s">
        <v>309</v>
      </c>
      <c r="D165" s="506">
        <v>0</v>
      </c>
      <c r="E165" s="506">
        <v>4</v>
      </c>
      <c r="F165" s="506">
        <v>4</v>
      </c>
      <c r="G165" s="507">
        <v>100</v>
      </c>
    </row>
    <row r="166" spans="1:7" x14ac:dyDescent="0.2">
      <c r="A166" s="508"/>
      <c r="B166" s="509"/>
      <c r="C166" s="509"/>
      <c r="D166" s="510"/>
      <c r="E166" s="510"/>
      <c r="F166" s="510"/>
      <c r="G166" s="511"/>
    </row>
    <row r="167" spans="1:7" x14ac:dyDescent="0.2">
      <c r="A167" s="489">
        <v>4375</v>
      </c>
      <c r="B167" s="490">
        <v>2212</v>
      </c>
      <c r="C167" s="491" t="s">
        <v>108</v>
      </c>
      <c r="D167" s="492">
        <v>0</v>
      </c>
      <c r="E167" s="492">
        <v>5</v>
      </c>
      <c r="F167" s="492">
        <v>5</v>
      </c>
      <c r="G167" s="493">
        <v>100</v>
      </c>
    </row>
    <row r="168" spans="1:7" x14ac:dyDescent="0.2">
      <c r="A168" s="503">
        <v>4375</v>
      </c>
      <c r="B168" s="504"/>
      <c r="C168" s="505" t="s">
        <v>308</v>
      </c>
      <c r="D168" s="506">
        <v>0</v>
      </c>
      <c r="E168" s="506">
        <v>5</v>
      </c>
      <c r="F168" s="506">
        <v>5</v>
      </c>
      <c r="G168" s="507">
        <v>100</v>
      </c>
    </row>
    <row r="169" spans="1:7" x14ac:dyDescent="0.2">
      <c r="A169" s="508"/>
      <c r="B169" s="509"/>
      <c r="C169" s="509"/>
      <c r="D169" s="510"/>
      <c r="E169" s="510"/>
      <c r="F169" s="510"/>
      <c r="G169" s="511"/>
    </row>
    <row r="170" spans="1:7" x14ac:dyDescent="0.2">
      <c r="A170" s="489">
        <v>4399</v>
      </c>
      <c r="B170" s="490">
        <v>2212</v>
      </c>
      <c r="C170" s="491" t="s">
        <v>108</v>
      </c>
      <c r="D170" s="492">
        <v>0</v>
      </c>
      <c r="E170" s="492">
        <v>306</v>
      </c>
      <c r="F170" s="492">
        <v>316</v>
      </c>
      <c r="G170" s="493">
        <v>103.3</v>
      </c>
    </row>
    <row r="171" spans="1:7" x14ac:dyDescent="0.2">
      <c r="A171" s="489">
        <v>4399</v>
      </c>
      <c r="B171" s="490">
        <v>2229</v>
      </c>
      <c r="C171" s="491" t="s">
        <v>97</v>
      </c>
      <c r="D171" s="492">
        <v>0</v>
      </c>
      <c r="E171" s="492">
        <v>276</v>
      </c>
      <c r="F171" s="492">
        <v>276</v>
      </c>
      <c r="G171" s="493">
        <v>100</v>
      </c>
    </row>
    <row r="172" spans="1:7" x14ac:dyDescent="0.2">
      <c r="A172" s="489">
        <v>4399</v>
      </c>
      <c r="B172" s="490">
        <v>2324</v>
      </c>
      <c r="C172" s="491" t="s">
        <v>107</v>
      </c>
      <c r="D172" s="492">
        <v>0</v>
      </c>
      <c r="E172" s="492">
        <v>9</v>
      </c>
      <c r="F172" s="492">
        <v>9</v>
      </c>
      <c r="G172" s="493">
        <v>100</v>
      </c>
    </row>
    <row r="173" spans="1:7" x14ac:dyDescent="0.2">
      <c r="A173" s="489">
        <v>4399</v>
      </c>
      <c r="B173" s="504"/>
      <c r="C173" s="505" t="s">
        <v>117</v>
      </c>
      <c r="D173" s="506">
        <v>0</v>
      </c>
      <c r="E173" s="506">
        <v>591</v>
      </c>
      <c r="F173" s="506">
        <v>601</v>
      </c>
      <c r="G173" s="507">
        <v>101.7</v>
      </c>
    </row>
    <row r="174" spans="1:7" x14ac:dyDescent="0.2">
      <c r="A174" s="508"/>
      <c r="B174" s="509"/>
      <c r="C174" s="509"/>
      <c r="D174" s="510"/>
      <c r="E174" s="510"/>
      <c r="F174" s="510"/>
      <c r="G174" s="511"/>
    </row>
    <row r="175" spans="1:7" x14ac:dyDescent="0.2">
      <c r="A175" s="489">
        <v>5171</v>
      </c>
      <c r="B175" s="490">
        <v>2324</v>
      </c>
      <c r="C175" s="491" t="s">
        <v>107</v>
      </c>
      <c r="D175" s="492">
        <v>0</v>
      </c>
      <c r="E175" s="492">
        <v>8</v>
      </c>
      <c r="F175" s="492">
        <v>8</v>
      </c>
      <c r="G175" s="493">
        <v>100</v>
      </c>
    </row>
    <row r="176" spans="1:7" x14ac:dyDescent="0.2">
      <c r="A176" s="503">
        <v>5171</v>
      </c>
      <c r="B176" s="504"/>
      <c r="C176" s="505" t="s">
        <v>3595</v>
      </c>
      <c r="D176" s="506">
        <v>0</v>
      </c>
      <c r="E176" s="506">
        <v>8</v>
      </c>
      <c r="F176" s="506">
        <v>8</v>
      </c>
      <c r="G176" s="507">
        <v>100</v>
      </c>
    </row>
    <row r="177" spans="1:7" x14ac:dyDescent="0.2">
      <c r="A177" s="508"/>
      <c r="B177" s="509"/>
      <c r="C177" s="509"/>
      <c r="D177" s="510"/>
      <c r="E177" s="510"/>
      <c r="F177" s="510"/>
      <c r="G177" s="511"/>
    </row>
    <row r="178" spans="1:7" x14ac:dyDescent="0.2">
      <c r="A178" s="489">
        <v>5273</v>
      </c>
      <c r="B178" s="490">
        <v>2111</v>
      </c>
      <c r="C178" s="491" t="s">
        <v>112</v>
      </c>
      <c r="D178" s="492">
        <v>700</v>
      </c>
      <c r="E178" s="492">
        <v>700</v>
      </c>
      <c r="F178" s="492">
        <v>667</v>
      </c>
      <c r="G178" s="493">
        <v>95.3</v>
      </c>
    </row>
    <row r="179" spans="1:7" x14ac:dyDescent="0.2">
      <c r="A179" s="503">
        <v>5273</v>
      </c>
      <c r="B179" s="504"/>
      <c r="C179" s="505" t="s">
        <v>116</v>
      </c>
      <c r="D179" s="506">
        <v>700</v>
      </c>
      <c r="E179" s="506">
        <v>700</v>
      </c>
      <c r="F179" s="506">
        <v>667</v>
      </c>
      <c r="G179" s="507">
        <v>95.3</v>
      </c>
    </row>
    <row r="180" spans="1:7" x14ac:dyDescent="0.2">
      <c r="A180" s="508"/>
      <c r="B180" s="509"/>
      <c r="C180" s="509"/>
      <c r="D180" s="510"/>
      <c r="E180" s="510"/>
      <c r="F180" s="510"/>
      <c r="G180" s="511"/>
    </row>
    <row r="181" spans="1:7" x14ac:dyDescent="0.2">
      <c r="A181" s="489">
        <v>5511</v>
      </c>
      <c r="B181" s="490">
        <v>2329</v>
      </c>
      <c r="C181" s="491" t="s">
        <v>105</v>
      </c>
      <c r="D181" s="492">
        <v>4400</v>
      </c>
      <c r="E181" s="492">
        <v>4400</v>
      </c>
      <c r="F181" s="492">
        <v>4400</v>
      </c>
      <c r="G181" s="493">
        <v>100</v>
      </c>
    </row>
    <row r="182" spans="1:7" x14ac:dyDescent="0.2">
      <c r="A182" s="503">
        <v>5511</v>
      </c>
      <c r="B182" s="504"/>
      <c r="C182" s="505" t="s">
        <v>88</v>
      </c>
      <c r="D182" s="506">
        <v>4400</v>
      </c>
      <c r="E182" s="506">
        <v>4400</v>
      </c>
      <c r="F182" s="506">
        <v>4400</v>
      </c>
      <c r="G182" s="507">
        <v>100</v>
      </c>
    </row>
    <row r="183" spans="1:7" x14ac:dyDescent="0.2">
      <c r="A183" s="508"/>
      <c r="B183" s="509"/>
      <c r="C183" s="509"/>
      <c r="D183" s="510"/>
      <c r="E183" s="510"/>
      <c r="F183" s="510"/>
      <c r="G183" s="511"/>
    </row>
    <row r="184" spans="1:7" x14ac:dyDescent="0.2">
      <c r="A184" s="489">
        <v>5521</v>
      </c>
      <c r="B184" s="490">
        <v>2132</v>
      </c>
      <c r="C184" s="491" t="s">
        <v>873</v>
      </c>
      <c r="D184" s="492">
        <v>0</v>
      </c>
      <c r="E184" s="492">
        <v>0</v>
      </c>
      <c r="F184" s="492">
        <v>12</v>
      </c>
      <c r="G184" s="493">
        <v>0</v>
      </c>
    </row>
    <row r="185" spans="1:7" x14ac:dyDescent="0.2">
      <c r="A185" s="489">
        <v>5521</v>
      </c>
      <c r="B185" s="490">
        <v>2324</v>
      </c>
      <c r="C185" s="491" t="s">
        <v>107</v>
      </c>
      <c r="D185" s="492">
        <v>0</v>
      </c>
      <c r="E185" s="492">
        <v>23</v>
      </c>
      <c r="F185" s="492">
        <v>29</v>
      </c>
      <c r="G185" s="493">
        <v>126.1</v>
      </c>
    </row>
    <row r="186" spans="1:7" x14ac:dyDescent="0.2">
      <c r="A186" s="489">
        <v>5521</v>
      </c>
      <c r="B186" s="504"/>
      <c r="C186" s="505" t="s">
        <v>115</v>
      </c>
      <c r="D186" s="506">
        <v>0</v>
      </c>
      <c r="E186" s="506">
        <v>23</v>
      </c>
      <c r="F186" s="506">
        <v>41</v>
      </c>
      <c r="G186" s="507">
        <v>178.3</v>
      </c>
    </row>
    <row r="187" spans="1:7" x14ac:dyDescent="0.2">
      <c r="A187" s="508"/>
      <c r="B187" s="509"/>
      <c r="C187" s="509"/>
      <c r="D187" s="510"/>
      <c r="E187" s="510"/>
      <c r="F187" s="510"/>
      <c r="G187" s="511"/>
    </row>
    <row r="188" spans="1:7" x14ac:dyDescent="0.2">
      <c r="A188" s="489">
        <v>6113</v>
      </c>
      <c r="B188" s="490">
        <v>2143</v>
      </c>
      <c r="C188" s="491" t="s">
        <v>110</v>
      </c>
      <c r="D188" s="492">
        <v>0</v>
      </c>
      <c r="E188" s="492">
        <v>0</v>
      </c>
      <c r="F188" s="492">
        <v>0</v>
      </c>
      <c r="G188" s="493">
        <v>0</v>
      </c>
    </row>
    <row r="189" spans="1:7" x14ac:dyDescent="0.2">
      <c r="A189" s="489">
        <v>6113</v>
      </c>
      <c r="B189" s="490">
        <v>2324</v>
      </c>
      <c r="C189" s="491" t="s">
        <v>107</v>
      </c>
      <c r="D189" s="492">
        <v>0</v>
      </c>
      <c r="E189" s="492">
        <v>15</v>
      </c>
      <c r="F189" s="492">
        <v>15</v>
      </c>
      <c r="G189" s="493">
        <v>100</v>
      </c>
    </row>
    <row r="190" spans="1:7" x14ac:dyDescent="0.2">
      <c r="A190" s="489">
        <v>6113</v>
      </c>
      <c r="B190" s="504"/>
      <c r="C190" s="505" t="s">
        <v>113</v>
      </c>
      <c r="D190" s="506">
        <v>0</v>
      </c>
      <c r="E190" s="506">
        <v>15</v>
      </c>
      <c r="F190" s="506">
        <v>15</v>
      </c>
      <c r="G190" s="507">
        <v>100</v>
      </c>
    </row>
    <row r="191" spans="1:7" x14ac:dyDescent="0.2">
      <c r="A191" s="508"/>
      <c r="B191" s="509"/>
      <c r="C191" s="509"/>
      <c r="D191" s="510"/>
      <c r="E191" s="510"/>
      <c r="F191" s="510"/>
      <c r="G191" s="511"/>
    </row>
    <row r="192" spans="1:7" x14ac:dyDescent="0.2">
      <c r="A192" s="489">
        <v>6172</v>
      </c>
      <c r="B192" s="490">
        <v>2111</v>
      </c>
      <c r="C192" s="491" t="s">
        <v>112</v>
      </c>
      <c r="D192" s="492">
        <v>303</v>
      </c>
      <c r="E192" s="492">
        <v>233</v>
      </c>
      <c r="F192" s="492">
        <v>230</v>
      </c>
      <c r="G192" s="493">
        <v>98.7</v>
      </c>
    </row>
    <row r="193" spans="1:7" x14ac:dyDescent="0.2">
      <c r="A193" s="489">
        <v>6172</v>
      </c>
      <c r="B193" s="490">
        <v>2132</v>
      </c>
      <c r="C193" s="491" t="s">
        <v>873</v>
      </c>
      <c r="D193" s="492">
        <v>2733</v>
      </c>
      <c r="E193" s="492">
        <v>1733</v>
      </c>
      <c r="F193" s="492">
        <v>1615</v>
      </c>
      <c r="G193" s="493">
        <v>93.2</v>
      </c>
    </row>
    <row r="194" spans="1:7" x14ac:dyDescent="0.2">
      <c r="A194" s="489">
        <v>6172</v>
      </c>
      <c r="B194" s="490">
        <v>2139</v>
      </c>
      <c r="C194" s="491" t="s">
        <v>111</v>
      </c>
      <c r="D194" s="492">
        <v>8</v>
      </c>
      <c r="E194" s="492">
        <v>8</v>
      </c>
      <c r="F194" s="492">
        <v>3</v>
      </c>
      <c r="G194" s="493">
        <v>37.5</v>
      </c>
    </row>
    <row r="195" spans="1:7" x14ac:dyDescent="0.2">
      <c r="A195" s="489">
        <v>6172</v>
      </c>
      <c r="B195" s="490">
        <v>2143</v>
      </c>
      <c r="C195" s="491" t="s">
        <v>110</v>
      </c>
      <c r="D195" s="492">
        <v>0</v>
      </c>
      <c r="E195" s="492">
        <v>0</v>
      </c>
      <c r="F195" s="492">
        <v>5</v>
      </c>
      <c r="G195" s="493">
        <v>0</v>
      </c>
    </row>
    <row r="196" spans="1:7" x14ac:dyDescent="0.2">
      <c r="A196" s="489">
        <v>6172</v>
      </c>
      <c r="B196" s="490">
        <v>2211</v>
      </c>
      <c r="C196" s="491" t="s">
        <v>109</v>
      </c>
      <c r="D196" s="492">
        <v>5</v>
      </c>
      <c r="E196" s="492">
        <v>25</v>
      </c>
      <c r="F196" s="492">
        <v>20</v>
      </c>
      <c r="G196" s="493">
        <v>80</v>
      </c>
    </row>
    <row r="197" spans="1:7" x14ac:dyDescent="0.2">
      <c r="A197" s="489">
        <v>6172</v>
      </c>
      <c r="B197" s="490">
        <v>2212</v>
      </c>
      <c r="C197" s="491" t="s">
        <v>108</v>
      </c>
      <c r="D197" s="492">
        <v>30</v>
      </c>
      <c r="E197" s="492">
        <v>142</v>
      </c>
      <c r="F197" s="492">
        <v>142</v>
      </c>
      <c r="G197" s="493">
        <v>100</v>
      </c>
    </row>
    <row r="198" spans="1:7" x14ac:dyDescent="0.2">
      <c r="A198" s="489">
        <v>6172</v>
      </c>
      <c r="B198" s="490">
        <v>2324</v>
      </c>
      <c r="C198" s="491" t="s">
        <v>107</v>
      </c>
      <c r="D198" s="492">
        <v>65</v>
      </c>
      <c r="E198" s="492">
        <v>154</v>
      </c>
      <c r="F198" s="492">
        <v>160</v>
      </c>
      <c r="G198" s="493">
        <v>103.9</v>
      </c>
    </row>
    <row r="199" spans="1:7" x14ac:dyDescent="0.2">
      <c r="A199" s="503">
        <v>6172</v>
      </c>
      <c r="B199" s="504"/>
      <c r="C199" s="505" t="s">
        <v>85</v>
      </c>
      <c r="D199" s="506">
        <v>3144</v>
      </c>
      <c r="E199" s="506">
        <v>2295</v>
      </c>
      <c r="F199" s="506">
        <v>2175</v>
      </c>
      <c r="G199" s="507">
        <v>94.8</v>
      </c>
    </row>
    <row r="200" spans="1:7" x14ac:dyDescent="0.2">
      <c r="A200" s="508"/>
      <c r="B200" s="509"/>
      <c r="C200" s="509"/>
      <c r="D200" s="510"/>
      <c r="E200" s="510"/>
      <c r="F200" s="510"/>
      <c r="G200" s="511"/>
    </row>
    <row r="201" spans="1:7" x14ac:dyDescent="0.2">
      <c r="A201" s="489">
        <v>6310</v>
      </c>
      <c r="B201" s="490">
        <v>2141</v>
      </c>
      <c r="C201" s="491" t="s">
        <v>106</v>
      </c>
      <c r="D201" s="492">
        <v>5000</v>
      </c>
      <c r="E201" s="492">
        <v>5003</v>
      </c>
      <c r="F201" s="492">
        <v>6584</v>
      </c>
      <c r="G201" s="493">
        <v>131.6</v>
      </c>
    </row>
    <row r="202" spans="1:7" x14ac:dyDescent="0.2">
      <c r="A202" s="489">
        <v>6310</v>
      </c>
      <c r="B202" s="490">
        <v>2143</v>
      </c>
      <c r="C202" s="491" t="s">
        <v>110</v>
      </c>
      <c r="D202" s="492">
        <v>0</v>
      </c>
      <c r="E202" s="492">
        <v>0</v>
      </c>
      <c r="F202" s="492">
        <v>316</v>
      </c>
      <c r="G202" s="493">
        <v>0</v>
      </c>
    </row>
    <row r="203" spans="1:7" x14ac:dyDescent="0.2">
      <c r="A203" s="503">
        <v>6310</v>
      </c>
      <c r="B203" s="504"/>
      <c r="C203" s="505" t="s">
        <v>104</v>
      </c>
      <c r="D203" s="506">
        <v>5000</v>
      </c>
      <c r="E203" s="506">
        <v>5003</v>
      </c>
      <c r="F203" s="506">
        <v>6900</v>
      </c>
      <c r="G203" s="507">
        <v>137.9</v>
      </c>
    </row>
    <row r="204" spans="1:7" x14ac:dyDescent="0.2">
      <c r="A204" s="508"/>
      <c r="B204" s="509"/>
      <c r="C204" s="509"/>
      <c r="D204" s="510"/>
      <c r="E204" s="510"/>
      <c r="F204" s="510"/>
      <c r="G204" s="511"/>
    </row>
    <row r="205" spans="1:7" x14ac:dyDescent="0.2">
      <c r="A205" s="489">
        <v>6320</v>
      </c>
      <c r="B205" s="490">
        <v>2322</v>
      </c>
      <c r="C205" s="491" t="s">
        <v>103</v>
      </c>
      <c r="D205" s="492">
        <v>0</v>
      </c>
      <c r="E205" s="492">
        <v>15974</v>
      </c>
      <c r="F205" s="492">
        <v>15974</v>
      </c>
      <c r="G205" s="493">
        <v>100</v>
      </c>
    </row>
    <row r="206" spans="1:7" x14ac:dyDescent="0.2">
      <c r="A206" s="489">
        <v>6320</v>
      </c>
      <c r="B206" s="490">
        <v>2324</v>
      </c>
      <c r="C206" s="491" t="s">
        <v>107</v>
      </c>
      <c r="D206" s="492">
        <v>0</v>
      </c>
      <c r="E206" s="492">
        <v>8</v>
      </c>
      <c r="F206" s="492">
        <v>8</v>
      </c>
      <c r="G206" s="493">
        <v>100</v>
      </c>
    </row>
    <row r="207" spans="1:7" x14ac:dyDescent="0.2">
      <c r="A207" s="489">
        <v>6320</v>
      </c>
      <c r="B207" s="504"/>
      <c r="C207" s="505" t="s">
        <v>102</v>
      </c>
      <c r="D207" s="506">
        <v>0</v>
      </c>
      <c r="E207" s="506">
        <v>15982</v>
      </c>
      <c r="F207" s="506">
        <v>15982</v>
      </c>
      <c r="G207" s="507">
        <v>100</v>
      </c>
    </row>
    <row r="208" spans="1:7" x14ac:dyDescent="0.2">
      <c r="A208" s="508"/>
      <c r="B208" s="509"/>
      <c r="C208" s="509"/>
      <c r="D208" s="510"/>
      <c r="E208" s="510"/>
      <c r="F208" s="510"/>
      <c r="G208" s="511"/>
    </row>
    <row r="209" spans="1:15" x14ac:dyDescent="0.2">
      <c r="A209" s="489">
        <v>6402</v>
      </c>
      <c r="B209" s="490">
        <v>2221</v>
      </c>
      <c r="C209" s="491" t="s">
        <v>98</v>
      </c>
      <c r="D209" s="492">
        <v>0</v>
      </c>
      <c r="E209" s="492">
        <v>0</v>
      </c>
      <c r="F209" s="492">
        <v>0</v>
      </c>
      <c r="G209" s="493">
        <v>0</v>
      </c>
    </row>
    <row r="210" spans="1:15" x14ac:dyDescent="0.2">
      <c r="A210" s="489">
        <v>6402</v>
      </c>
      <c r="B210" s="490">
        <v>2222</v>
      </c>
      <c r="C210" s="491" t="s">
        <v>3596</v>
      </c>
      <c r="D210" s="492">
        <v>0</v>
      </c>
      <c r="E210" s="492">
        <v>0</v>
      </c>
      <c r="F210" s="492">
        <v>0</v>
      </c>
      <c r="G210" s="493">
        <v>0</v>
      </c>
    </row>
    <row r="211" spans="1:15" x14ac:dyDescent="0.2">
      <c r="A211" s="489">
        <v>6402</v>
      </c>
      <c r="B211" s="490">
        <v>2223</v>
      </c>
      <c r="C211" s="491" t="s">
        <v>101</v>
      </c>
      <c r="D211" s="492">
        <v>0</v>
      </c>
      <c r="E211" s="492">
        <v>3766</v>
      </c>
      <c r="F211" s="492">
        <v>4585</v>
      </c>
      <c r="G211" s="493">
        <v>121.7</v>
      </c>
    </row>
    <row r="212" spans="1:15" ht="25.5" x14ac:dyDescent="0.2">
      <c r="A212" s="489">
        <v>6402</v>
      </c>
      <c r="B212" s="490">
        <v>2227</v>
      </c>
      <c r="C212" s="491" t="s">
        <v>100</v>
      </c>
      <c r="D212" s="492">
        <v>0</v>
      </c>
      <c r="E212" s="492">
        <v>19</v>
      </c>
      <c r="F212" s="492">
        <v>19</v>
      </c>
      <c r="G212" s="493">
        <v>100</v>
      </c>
    </row>
    <row r="213" spans="1:15" x14ac:dyDescent="0.2">
      <c r="A213" s="489">
        <v>6402</v>
      </c>
      <c r="B213" s="490">
        <v>2229</v>
      </c>
      <c r="C213" s="491" t="s">
        <v>97</v>
      </c>
      <c r="D213" s="492">
        <v>0</v>
      </c>
      <c r="E213" s="492">
        <v>12677</v>
      </c>
      <c r="F213" s="492">
        <v>12677</v>
      </c>
      <c r="G213" s="493">
        <v>100</v>
      </c>
    </row>
    <row r="214" spans="1:15" x14ac:dyDescent="0.2">
      <c r="A214" s="489">
        <v>6402</v>
      </c>
      <c r="B214" s="504"/>
      <c r="C214" s="505" t="s">
        <v>99</v>
      </c>
      <c r="D214" s="506">
        <v>0</v>
      </c>
      <c r="E214" s="506">
        <v>16462</v>
      </c>
      <c r="F214" s="506">
        <v>17281</v>
      </c>
      <c r="G214" s="507">
        <v>105</v>
      </c>
    </row>
    <row r="215" spans="1:15" x14ac:dyDescent="0.2">
      <c r="A215" s="508"/>
      <c r="B215" s="509"/>
      <c r="C215" s="509"/>
      <c r="D215" s="510"/>
      <c r="E215" s="510"/>
      <c r="F215" s="510"/>
      <c r="G215" s="511"/>
    </row>
    <row r="216" spans="1:15" x14ac:dyDescent="0.2">
      <c r="A216" s="489">
        <v>6409</v>
      </c>
      <c r="B216" s="490">
        <v>2223</v>
      </c>
      <c r="C216" s="491" t="s">
        <v>101</v>
      </c>
      <c r="D216" s="492">
        <v>0</v>
      </c>
      <c r="E216" s="492">
        <v>19</v>
      </c>
      <c r="F216" s="492">
        <v>19</v>
      </c>
      <c r="G216" s="493">
        <v>100</v>
      </c>
    </row>
    <row r="217" spans="1:15" x14ac:dyDescent="0.2">
      <c r="A217" s="489">
        <v>6409</v>
      </c>
      <c r="B217" s="490">
        <v>2229</v>
      </c>
      <c r="C217" s="491" t="s">
        <v>97</v>
      </c>
      <c r="D217" s="492">
        <v>0</v>
      </c>
      <c r="E217" s="492">
        <v>1607</v>
      </c>
      <c r="F217" s="492">
        <v>1707</v>
      </c>
      <c r="G217" s="493">
        <v>106.2</v>
      </c>
    </row>
    <row r="218" spans="1:15" x14ac:dyDescent="0.2">
      <c r="A218" s="489">
        <v>6409</v>
      </c>
      <c r="B218" s="504"/>
      <c r="C218" s="505" t="s">
        <v>96</v>
      </c>
      <c r="D218" s="506">
        <v>0</v>
      </c>
      <c r="E218" s="506">
        <v>1626</v>
      </c>
      <c r="F218" s="506">
        <v>1726</v>
      </c>
      <c r="G218" s="507">
        <v>106.2</v>
      </c>
    </row>
    <row r="219" spans="1:15" x14ac:dyDescent="0.2">
      <c r="A219" s="508"/>
      <c r="B219" s="509"/>
      <c r="C219" s="509"/>
      <c r="D219" s="510"/>
      <c r="E219" s="510"/>
      <c r="F219" s="510"/>
      <c r="G219" s="511"/>
    </row>
    <row r="220" spans="1:15" x14ac:dyDescent="0.2">
      <c r="A220" s="489" t="s">
        <v>94</v>
      </c>
      <c r="B220" s="490">
        <v>2412</v>
      </c>
      <c r="C220" s="491" t="s">
        <v>3597</v>
      </c>
      <c r="D220" s="492">
        <v>0</v>
      </c>
      <c r="E220" s="492">
        <v>14563</v>
      </c>
      <c r="F220" s="492">
        <v>14743</v>
      </c>
      <c r="G220" s="493">
        <v>101.2</v>
      </c>
    </row>
    <row r="221" spans="1:15" x14ac:dyDescent="0.2">
      <c r="A221" s="489" t="s">
        <v>94</v>
      </c>
      <c r="B221" s="490">
        <v>2420</v>
      </c>
      <c r="C221" s="491" t="s">
        <v>95</v>
      </c>
      <c r="D221" s="492">
        <v>12731</v>
      </c>
      <c r="E221" s="492">
        <v>12401</v>
      </c>
      <c r="F221" s="492">
        <v>12401</v>
      </c>
      <c r="G221" s="493">
        <v>100</v>
      </c>
    </row>
    <row r="222" spans="1:15" x14ac:dyDescent="0.2">
      <c r="A222" s="489" t="s">
        <v>94</v>
      </c>
      <c r="B222" s="490">
        <v>2441</v>
      </c>
      <c r="C222" s="491" t="s">
        <v>3598</v>
      </c>
      <c r="D222" s="492">
        <v>0</v>
      </c>
      <c r="E222" s="492">
        <v>1595</v>
      </c>
      <c r="F222" s="492">
        <v>1595</v>
      </c>
      <c r="G222" s="493">
        <v>100</v>
      </c>
    </row>
    <row r="223" spans="1:15" x14ac:dyDescent="0.2">
      <c r="A223" s="512" t="s">
        <v>94</v>
      </c>
      <c r="B223" s="490">
        <v>2451</v>
      </c>
      <c r="C223" s="491" t="s">
        <v>93</v>
      </c>
      <c r="D223" s="492">
        <v>73600</v>
      </c>
      <c r="E223" s="513">
        <v>82457</v>
      </c>
      <c r="F223" s="492">
        <v>82457</v>
      </c>
      <c r="G223" s="493">
        <v>100</v>
      </c>
    </row>
    <row r="224" spans="1:15" s="518" customFormat="1" ht="13.5" thickBot="1" x14ac:dyDescent="0.25">
      <c r="A224" s="494" t="s">
        <v>70</v>
      </c>
      <c r="B224" s="514"/>
      <c r="C224" s="496" t="s">
        <v>92</v>
      </c>
      <c r="D224" s="515">
        <f>SUM(D220:D223)</f>
        <v>86331</v>
      </c>
      <c r="E224" s="516">
        <v>111015</v>
      </c>
      <c r="F224" s="515">
        <f>SUM(F220:F223)</f>
        <v>111196</v>
      </c>
      <c r="G224" s="517">
        <v>100.2</v>
      </c>
      <c r="I224" s="519"/>
      <c r="J224" s="519"/>
      <c r="K224" s="519"/>
      <c r="L224" s="519"/>
      <c r="M224" s="519"/>
      <c r="N224" s="519"/>
      <c r="O224" s="519"/>
    </row>
    <row r="225" spans="1:8" x14ac:dyDescent="0.2">
      <c r="A225" s="499"/>
      <c r="B225" s="499"/>
      <c r="C225" s="500"/>
      <c r="D225" s="501"/>
      <c r="E225" s="501"/>
      <c r="F225" s="501"/>
      <c r="G225" s="502"/>
    </row>
    <row r="226" spans="1:8" x14ac:dyDescent="0.2">
      <c r="A226" s="499"/>
      <c r="B226" s="499"/>
      <c r="C226" s="500"/>
      <c r="D226" s="501"/>
      <c r="E226" s="501"/>
      <c r="F226" s="501"/>
      <c r="G226" s="502"/>
    </row>
    <row r="227" spans="1:8" ht="15" x14ac:dyDescent="0.2">
      <c r="A227" s="481" t="s">
        <v>7</v>
      </c>
      <c r="B227" s="499"/>
      <c r="C227" s="500"/>
      <c r="D227" s="501"/>
      <c r="E227" s="501"/>
      <c r="F227" s="501"/>
      <c r="G227" s="502"/>
    </row>
    <row r="228" spans="1:8" s="474" customFormat="1" ht="15.75" thickBot="1" x14ac:dyDescent="0.25">
      <c r="A228" s="481"/>
      <c r="B228" s="482"/>
      <c r="C228" s="482"/>
      <c r="D228" s="483"/>
      <c r="E228" s="483"/>
      <c r="F228" s="483"/>
      <c r="G228" s="472" t="s">
        <v>2</v>
      </c>
      <c r="H228" s="475"/>
    </row>
    <row r="229" spans="1:8" s="474" customFormat="1" ht="39" customHeight="1" thickBot="1" x14ac:dyDescent="0.25">
      <c r="A229" s="484" t="s">
        <v>83</v>
      </c>
      <c r="B229" s="485" t="s">
        <v>82</v>
      </c>
      <c r="C229" s="485" t="s">
        <v>81</v>
      </c>
      <c r="D229" s="486" t="s">
        <v>80</v>
      </c>
      <c r="E229" s="486" t="s">
        <v>79</v>
      </c>
      <c r="F229" s="486" t="s">
        <v>1</v>
      </c>
      <c r="G229" s="487" t="s">
        <v>78</v>
      </c>
      <c r="H229" s="488"/>
    </row>
    <row r="230" spans="1:8" ht="13.5" customHeight="1" x14ac:dyDescent="0.2">
      <c r="A230" s="489">
        <v>3522</v>
      </c>
      <c r="B230" s="520">
        <v>3113</v>
      </c>
      <c r="C230" s="491" t="s">
        <v>86</v>
      </c>
      <c r="D230" s="521">
        <v>0</v>
      </c>
      <c r="E230" s="521">
        <v>48</v>
      </c>
      <c r="F230" s="521">
        <v>48</v>
      </c>
      <c r="G230" s="522">
        <v>100</v>
      </c>
    </row>
    <row r="231" spans="1:8" x14ac:dyDescent="0.2">
      <c r="A231" s="503">
        <v>3522</v>
      </c>
      <c r="B231" s="504"/>
      <c r="C231" s="505" t="s">
        <v>134</v>
      </c>
      <c r="D231" s="506">
        <v>0</v>
      </c>
      <c r="E231" s="506">
        <v>48</v>
      </c>
      <c r="F231" s="506">
        <v>48</v>
      </c>
      <c r="G231" s="507">
        <v>100</v>
      </c>
    </row>
    <row r="232" spans="1:8" x14ac:dyDescent="0.2">
      <c r="A232" s="503"/>
      <c r="B232" s="523"/>
      <c r="C232" s="524"/>
      <c r="D232" s="525"/>
      <c r="E232" s="525"/>
      <c r="F232" s="525"/>
      <c r="G232" s="526"/>
    </row>
    <row r="233" spans="1:8" x14ac:dyDescent="0.2">
      <c r="A233" s="527">
        <v>3639</v>
      </c>
      <c r="B233" s="520">
        <v>3111</v>
      </c>
      <c r="C233" s="491" t="s">
        <v>91</v>
      </c>
      <c r="D233" s="521">
        <v>27000</v>
      </c>
      <c r="E233" s="521">
        <v>24158</v>
      </c>
      <c r="F233" s="521">
        <v>24375</v>
      </c>
      <c r="G233" s="522">
        <v>100.9</v>
      </c>
    </row>
    <row r="234" spans="1:8" x14ac:dyDescent="0.2">
      <c r="A234" s="527">
        <v>3639</v>
      </c>
      <c r="B234" s="520">
        <v>3112</v>
      </c>
      <c r="C234" s="491" t="s">
        <v>875</v>
      </c>
      <c r="D234" s="521">
        <v>12000</v>
      </c>
      <c r="E234" s="521">
        <v>13531</v>
      </c>
      <c r="F234" s="521">
        <v>19186</v>
      </c>
      <c r="G234" s="522">
        <v>141.80000000000001</v>
      </c>
    </row>
    <row r="235" spans="1:8" x14ac:dyDescent="0.2">
      <c r="A235" s="528">
        <v>3639</v>
      </c>
      <c r="B235" s="504"/>
      <c r="C235" s="505" t="s">
        <v>90</v>
      </c>
      <c r="D235" s="506">
        <v>39000</v>
      </c>
      <c r="E235" s="506">
        <v>37689</v>
      </c>
      <c r="F235" s="506">
        <v>43561</v>
      </c>
      <c r="G235" s="507">
        <v>115.6</v>
      </c>
    </row>
    <row r="236" spans="1:8" x14ac:dyDescent="0.2">
      <c r="A236" s="503"/>
      <c r="B236" s="523"/>
      <c r="C236" s="524"/>
      <c r="D236" s="525"/>
      <c r="E236" s="525"/>
      <c r="F236" s="525"/>
      <c r="G236" s="526"/>
    </row>
    <row r="237" spans="1:8" x14ac:dyDescent="0.2">
      <c r="A237" s="527">
        <v>5511</v>
      </c>
      <c r="B237" s="520">
        <v>3129</v>
      </c>
      <c r="C237" s="491" t="s">
        <v>89</v>
      </c>
      <c r="D237" s="521">
        <v>16000</v>
      </c>
      <c r="E237" s="521">
        <v>16000</v>
      </c>
      <c r="F237" s="521">
        <v>16000</v>
      </c>
      <c r="G237" s="522">
        <v>100</v>
      </c>
    </row>
    <row r="238" spans="1:8" ht="13.5" thickBot="1" x14ac:dyDescent="0.25">
      <c r="A238" s="494">
        <v>5511</v>
      </c>
      <c r="B238" s="529"/>
      <c r="C238" s="530" t="s">
        <v>88</v>
      </c>
      <c r="D238" s="516">
        <v>16000</v>
      </c>
      <c r="E238" s="516">
        <v>16000</v>
      </c>
      <c r="F238" s="516">
        <v>16000</v>
      </c>
      <c r="G238" s="517">
        <v>100</v>
      </c>
    </row>
    <row r="239" spans="1:8" s="474" customFormat="1" x14ac:dyDescent="0.2">
      <c r="A239" s="499"/>
      <c r="B239" s="499"/>
      <c r="C239" s="500"/>
      <c r="D239" s="501"/>
      <c r="E239" s="501"/>
      <c r="F239" s="501"/>
      <c r="G239" s="502"/>
      <c r="H239" s="475"/>
    </row>
    <row r="240" spans="1:8" s="474" customFormat="1" x14ac:dyDescent="0.2">
      <c r="A240" s="499"/>
      <c r="B240" s="499"/>
      <c r="C240" s="500"/>
      <c r="D240" s="501"/>
      <c r="E240" s="501"/>
      <c r="F240" s="501"/>
      <c r="G240" s="502"/>
      <c r="H240" s="475"/>
    </row>
    <row r="241" spans="1:8" s="474" customFormat="1" ht="15" x14ac:dyDescent="0.2">
      <c r="A241" s="481" t="s">
        <v>84</v>
      </c>
      <c r="B241" s="499"/>
      <c r="C241" s="500"/>
      <c r="D241" s="501"/>
      <c r="E241" s="501"/>
      <c r="F241" s="501"/>
      <c r="G241" s="502"/>
      <c r="H241" s="475"/>
    </row>
    <row r="242" spans="1:8" s="474" customFormat="1" ht="15.75" thickBot="1" x14ac:dyDescent="0.25">
      <c r="A242" s="481"/>
      <c r="B242" s="482"/>
      <c r="C242" s="482"/>
      <c r="D242" s="483"/>
      <c r="E242" s="483"/>
      <c r="F242" s="483"/>
      <c r="G242" s="472" t="s">
        <v>2</v>
      </c>
      <c r="H242" s="475"/>
    </row>
    <row r="243" spans="1:8" s="474" customFormat="1" ht="39" customHeight="1" thickBot="1" x14ac:dyDescent="0.25">
      <c r="A243" s="484" t="s">
        <v>83</v>
      </c>
      <c r="B243" s="485" t="s">
        <v>82</v>
      </c>
      <c r="C243" s="485" t="s">
        <v>81</v>
      </c>
      <c r="D243" s="486" t="s">
        <v>80</v>
      </c>
      <c r="E243" s="486" t="s">
        <v>79</v>
      </c>
      <c r="F243" s="486" t="s">
        <v>1</v>
      </c>
      <c r="G243" s="487" t="s">
        <v>78</v>
      </c>
      <c r="H243" s="488"/>
    </row>
    <row r="244" spans="1:8" s="474" customFormat="1" ht="13.5" customHeight="1" x14ac:dyDescent="0.2">
      <c r="A244" s="489" t="s">
        <v>94</v>
      </c>
      <c r="B244" s="490">
        <v>4111</v>
      </c>
      <c r="C244" s="491" t="s">
        <v>742</v>
      </c>
      <c r="D244" s="492">
        <v>0</v>
      </c>
      <c r="E244" s="492">
        <v>6492</v>
      </c>
      <c r="F244" s="492">
        <v>6492</v>
      </c>
      <c r="G244" s="493">
        <v>100</v>
      </c>
      <c r="H244" s="475"/>
    </row>
    <row r="245" spans="1:8" s="474" customFormat="1" x14ac:dyDescent="0.2">
      <c r="A245" s="489" t="s">
        <v>94</v>
      </c>
      <c r="B245" s="490">
        <v>4112</v>
      </c>
      <c r="C245" s="491" t="s">
        <v>876</v>
      </c>
      <c r="D245" s="492">
        <v>123989</v>
      </c>
      <c r="E245" s="492">
        <v>123989</v>
      </c>
      <c r="F245" s="492">
        <v>123988</v>
      </c>
      <c r="G245" s="493">
        <v>100</v>
      </c>
      <c r="H245" s="475"/>
    </row>
    <row r="246" spans="1:8" s="474" customFormat="1" x14ac:dyDescent="0.2">
      <c r="A246" s="489" t="s">
        <v>94</v>
      </c>
      <c r="B246" s="490">
        <v>4113</v>
      </c>
      <c r="C246" s="491" t="s">
        <v>3599</v>
      </c>
      <c r="D246" s="492">
        <v>81</v>
      </c>
      <c r="E246" s="492">
        <v>0</v>
      </c>
      <c r="F246" s="492">
        <v>0</v>
      </c>
      <c r="G246" s="493">
        <v>0</v>
      </c>
      <c r="H246" s="475"/>
    </row>
    <row r="247" spans="1:8" s="474" customFormat="1" x14ac:dyDescent="0.2">
      <c r="A247" s="489" t="s">
        <v>94</v>
      </c>
      <c r="B247" s="490">
        <v>4116</v>
      </c>
      <c r="C247" s="491" t="s">
        <v>77</v>
      </c>
      <c r="D247" s="492">
        <v>231765</v>
      </c>
      <c r="E247" s="492">
        <v>13568576</v>
      </c>
      <c r="F247" s="492">
        <v>13568561</v>
      </c>
      <c r="G247" s="493">
        <v>100</v>
      </c>
      <c r="H247" s="475"/>
    </row>
    <row r="248" spans="1:8" s="474" customFormat="1" x14ac:dyDescent="0.2">
      <c r="A248" s="489" t="s">
        <v>94</v>
      </c>
      <c r="B248" s="490">
        <v>4118</v>
      </c>
      <c r="C248" s="491" t="s">
        <v>76</v>
      </c>
      <c r="D248" s="492">
        <v>2490</v>
      </c>
      <c r="E248" s="492">
        <v>707</v>
      </c>
      <c r="F248" s="492">
        <v>476</v>
      </c>
      <c r="G248" s="493">
        <v>67.3</v>
      </c>
      <c r="H248" s="475"/>
    </row>
    <row r="249" spans="1:8" s="474" customFormat="1" x14ac:dyDescent="0.2">
      <c r="A249" s="489" t="s">
        <v>94</v>
      </c>
      <c r="B249" s="490">
        <v>4121</v>
      </c>
      <c r="C249" s="491" t="s">
        <v>75</v>
      </c>
      <c r="D249" s="492">
        <v>9096</v>
      </c>
      <c r="E249" s="492">
        <v>28696</v>
      </c>
      <c r="F249" s="492">
        <v>28695</v>
      </c>
      <c r="G249" s="493">
        <v>100</v>
      </c>
      <c r="H249" s="475"/>
    </row>
    <row r="250" spans="1:8" s="474" customFormat="1" x14ac:dyDescent="0.2">
      <c r="A250" s="489" t="s">
        <v>94</v>
      </c>
      <c r="B250" s="490">
        <v>4122</v>
      </c>
      <c r="C250" s="491" t="s">
        <v>74</v>
      </c>
      <c r="D250" s="492">
        <v>0</v>
      </c>
      <c r="E250" s="492">
        <v>340</v>
      </c>
      <c r="F250" s="492">
        <v>340</v>
      </c>
      <c r="G250" s="493">
        <v>100</v>
      </c>
      <c r="H250" s="475"/>
    </row>
    <row r="251" spans="1:8" s="474" customFormat="1" x14ac:dyDescent="0.2">
      <c r="A251" s="489" t="s">
        <v>94</v>
      </c>
      <c r="B251" s="490">
        <v>4123</v>
      </c>
      <c r="C251" s="491" t="s">
        <v>73</v>
      </c>
      <c r="D251" s="492">
        <v>0</v>
      </c>
      <c r="E251" s="492">
        <v>48557</v>
      </c>
      <c r="F251" s="492">
        <v>48557</v>
      </c>
      <c r="G251" s="493">
        <v>100</v>
      </c>
      <c r="H251" s="475"/>
    </row>
    <row r="252" spans="1:8" s="474" customFormat="1" x14ac:dyDescent="0.2">
      <c r="A252" s="489" t="s">
        <v>94</v>
      </c>
      <c r="B252" s="490">
        <v>4151</v>
      </c>
      <c r="C252" s="491" t="s">
        <v>3600</v>
      </c>
      <c r="D252" s="492">
        <v>1850</v>
      </c>
      <c r="E252" s="492">
        <v>0</v>
      </c>
      <c r="F252" s="492">
        <v>0</v>
      </c>
      <c r="G252" s="493">
        <v>0</v>
      </c>
      <c r="H252" s="475"/>
    </row>
    <row r="253" spans="1:8" s="474" customFormat="1" x14ac:dyDescent="0.2">
      <c r="A253" s="489" t="s">
        <v>94</v>
      </c>
      <c r="B253" s="490">
        <v>4152</v>
      </c>
      <c r="C253" s="491" t="s">
        <v>3601</v>
      </c>
      <c r="D253" s="492">
        <v>650</v>
      </c>
      <c r="E253" s="492">
        <v>278</v>
      </c>
      <c r="F253" s="492">
        <v>277</v>
      </c>
      <c r="G253" s="493">
        <v>99.6</v>
      </c>
      <c r="H253" s="475"/>
    </row>
    <row r="254" spans="1:8" s="474" customFormat="1" x14ac:dyDescent="0.2">
      <c r="A254" s="503" t="s">
        <v>70</v>
      </c>
      <c r="B254" s="504"/>
      <c r="C254" s="531" t="s">
        <v>72</v>
      </c>
      <c r="D254" s="506">
        <v>369921</v>
      </c>
      <c r="E254" s="506">
        <v>13777635</v>
      </c>
      <c r="F254" s="506">
        <v>13777386</v>
      </c>
      <c r="G254" s="507">
        <v>100</v>
      </c>
      <c r="H254" s="475"/>
    </row>
    <row r="255" spans="1:8" x14ac:dyDescent="0.2">
      <c r="A255" s="508"/>
      <c r="B255" s="509"/>
      <c r="C255" s="509"/>
      <c r="D255" s="510"/>
      <c r="E255" s="510"/>
      <c r="F255" s="510"/>
      <c r="G255" s="511"/>
    </row>
    <row r="256" spans="1:8" x14ac:dyDescent="0.2">
      <c r="A256" s="489" t="s">
        <v>94</v>
      </c>
      <c r="B256" s="490">
        <v>4211</v>
      </c>
      <c r="C256" s="491" t="s">
        <v>3602</v>
      </c>
      <c r="D256" s="492">
        <v>0</v>
      </c>
      <c r="E256" s="492">
        <v>4845</v>
      </c>
      <c r="F256" s="492">
        <v>4845</v>
      </c>
      <c r="G256" s="493">
        <v>100</v>
      </c>
    </row>
    <row r="257" spans="1:15" x14ac:dyDescent="0.2">
      <c r="A257" s="489" t="s">
        <v>94</v>
      </c>
      <c r="B257" s="490">
        <v>4216</v>
      </c>
      <c r="C257" s="491" t="s">
        <v>743</v>
      </c>
      <c r="D257" s="492">
        <v>584260</v>
      </c>
      <c r="E257" s="492">
        <v>833983</v>
      </c>
      <c r="F257" s="492">
        <v>833983</v>
      </c>
      <c r="G257" s="493">
        <v>100</v>
      </c>
    </row>
    <row r="258" spans="1:15" x14ac:dyDescent="0.2">
      <c r="A258" s="489" t="s">
        <v>94</v>
      </c>
      <c r="B258" s="490">
        <v>4221</v>
      </c>
      <c r="C258" s="491" t="s">
        <v>71</v>
      </c>
      <c r="D258" s="492">
        <v>20165</v>
      </c>
      <c r="E258" s="492">
        <v>35761</v>
      </c>
      <c r="F258" s="492">
        <v>35389</v>
      </c>
      <c r="G258" s="493">
        <v>99</v>
      </c>
    </row>
    <row r="259" spans="1:15" x14ac:dyDescent="0.2">
      <c r="A259" s="503" t="s">
        <v>70</v>
      </c>
      <c r="B259" s="504"/>
      <c r="C259" s="531" t="s">
        <v>69</v>
      </c>
      <c r="D259" s="506">
        <v>604425</v>
      </c>
      <c r="E259" s="506">
        <v>874589</v>
      </c>
      <c r="F259" s="506">
        <v>874217</v>
      </c>
      <c r="G259" s="507">
        <v>100</v>
      </c>
    </row>
    <row r="260" spans="1:15" x14ac:dyDescent="0.2">
      <c r="A260" s="532"/>
      <c r="B260" s="533"/>
      <c r="C260" s="533"/>
      <c r="D260" s="534"/>
      <c r="E260" s="534"/>
      <c r="F260" s="534"/>
      <c r="G260" s="535"/>
    </row>
    <row r="261" spans="1:15" x14ac:dyDescent="0.2">
      <c r="A261" s="536">
        <v>6330</v>
      </c>
      <c r="B261" s="537">
        <v>4134</v>
      </c>
      <c r="C261" s="538" t="s">
        <v>68</v>
      </c>
      <c r="D261" s="539">
        <v>0</v>
      </c>
      <c r="E261" s="539">
        <v>0</v>
      </c>
      <c r="F261" s="539">
        <v>13087833</v>
      </c>
      <c r="G261" s="540" t="s">
        <v>195</v>
      </c>
    </row>
    <row r="262" spans="1:15" x14ac:dyDescent="0.2">
      <c r="A262" s="489">
        <v>6330</v>
      </c>
      <c r="B262" s="490">
        <v>4139</v>
      </c>
      <c r="C262" s="491" t="s">
        <v>67</v>
      </c>
      <c r="D262" s="513">
        <v>0</v>
      </c>
      <c r="E262" s="492">
        <v>0</v>
      </c>
      <c r="F262" s="492">
        <v>200000</v>
      </c>
      <c r="G262" s="493" t="s">
        <v>195</v>
      </c>
    </row>
    <row r="263" spans="1:15" ht="13.5" thickBot="1" x14ac:dyDescent="0.25">
      <c r="A263" s="541">
        <v>6330</v>
      </c>
      <c r="B263" s="529"/>
      <c r="C263" s="530" t="s">
        <v>3603</v>
      </c>
      <c r="D263" s="516">
        <v>0</v>
      </c>
      <c r="E263" s="515">
        <v>0</v>
      </c>
      <c r="F263" s="515">
        <v>13287833</v>
      </c>
      <c r="G263" s="517" t="s">
        <v>195</v>
      </c>
    </row>
    <row r="264" spans="1:15" x14ac:dyDescent="0.2">
      <c r="A264" s="488"/>
      <c r="B264" s="488"/>
      <c r="C264" s="488"/>
      <c r="D264" s="542"/>
      <c r="E264" s="542"/>
      <c r="F264" s="542"/>
      <c r="G264" s="543"/>
    </row>
    <row r="265" spans="1:15" ht="13.5" thickBot="1" x14ac:dyDescent="0.25"/>
    <row r="266" spans="1:15" s="518" customFormat="1" ht="15.75" customHeight="1" x14ac:dyDescent="0.2">
      <c r="A266" s="545"/>
      <c r="B266" s="545"/>
      <c r="C266" s="546" t="s">
        <v>66</v>
      </c>
      <c r="D266" s="547">
        <v>5771300</v>
      </c>
      <c r="E266" s="547">
        <v>5835370</v>
      </c>
      <c r="F266" s="547">
        <v>6402700</v>
      </c>
      <c r="G266" s="548">
        <v>109.7</v>
      </c>
      <c r="I266" s="519"/>
      <c r="J266" s="519"/>
      <c r="K266" s="519"/>
      <c r="L266" s="519"/>
      <c r="M266" s="519"/>
      <c r="N266" s="519"/>
      <c r="O266" s="519"/>
    </row>
    <row r="267" spans="1:15" s="518" customFormat="1" ht="15" customHeight="1" x14ac:dyDescent="0.2">
      <c r="A267" s="549"/>
      <c r="B267" s="549"/>
      <c r="C267" s="550" t="s">
        <v>65</v>
      </c>
      <c r="D267" s="551">
        <v>164820</v>
      </c>
      <c r="E267" s="551">
        <v>250090</v>
      </c>
      <c r="F267" s="551">
        <v>261212</v>
      </c>
      <c r="G267" s="552">
        <v>104.5</v>
      </c>
      <c r="I267" s="519"/>
      <c r="J267" s="519"/>
      <c r="K267" s="519"/>
      <c r="L267" s="519"/>
      <c r="M267" s="519"/>
      <c r="N267" s="519"/>
      <c r="O267" s="519"/>
    </row>
    <row r="268" spans="1:15" s="518" customFormat="1" ht="15" customHeight="1" x14ac:dyDescent="0.2">
      <c r="A268" s="549"/>
      <c r="B268" s="549"/>
      <c r="C268" s="550" t="s">
        <v>64</v>
      </c>
      <c r="D268" s="551">
        <v>55000</v>
      </c>
      <c r="E268" s="551">
        <v>53737</v>
      </c>
      <c r="F268" s="551">
        <v>59609</v>
      </c>
      <c r="G268" s="552">
        <v>110.9</v>
      </c>
      <c r="I268" s="519"/>
      <c r="J268" s="519"/>
      <c r="K268" s="519"/>
      <c r="L268" s="519"/>
      <c r="M268" s="519"/>
      <c r="N268" s="519"/>
      <c r="O268" s="519"/>
    </row>
    <row r="269" spans="1:15" s="518" customFormat="1" ht="15" customHeight="1" x14ac:dyDescent="0.2">
      <c r="A269" s="549"/>
      <c r="B269" s="549"/>
      <c r="C269" s="553" t="s">
        <v>63</v>
      </c>
      <c r="D269" s="554">
        <v>974346</v>
      </c>
      <c r="E269" s="554">
        <v>14652223</v>
      </c>
      <c r="F269" s="554">
        <v>14651604</v>
      </c>
      <c r="G269" s="555">
        <v>100</v>
      </c>
      <c r="I269" s="519"/>
      <c r="J269" s="519"/>
      <c r="K269" s="519"/>
      <c r="L269" s="519"/>
      <c r="M269" s="519"/>
      <c r="N269" s="519"/>
      <c r="O269" s="519"/>
    </row>
    <row r="270" spans="1:15" s="518" customFormat="1" ht="15" customHeight="1" x14ac:dyDescent="0.2">
      <c r="A270" s="549"/>
      <c r="B270" s="549"/>
      <c r="C270" s="556" t="s">
        <v>62</v>
      </c>
      <c r="D270" s="554">
        <v>0</v>
      </c>
      <c r="E270" s="554">
        <v>0</v>
      </c>
      <c r="F270" s="554">
        <v>13287833</v>
      </c>
      <c r="G270" s="555">
        <v>0</v>
      </c>
      <c r="I270" s="519"/>
      <c r="J270" s="519"/>
      <c r="K270" s="519"/>
      <c r="L270" s="519"/>
      <c r="M270" s="519"/>
      <c r="N270" s="519"/>
      <c r="O270" s="519"/>
    </row>
    <row r="271" spans="1:15" s="518" customFormat="1" ht="15.75" customHeight="1" thickBot="1" x14ac:dyDescent="0.25">
      <c r="A271" s="549"/>
      <c r="B271" s="549"/>
      <c r="C271" s="556" t="s">
        <v>61</v>
      </c>
      <c r="D271" s="554">
        <v>6965466</v>
      </c>
      <c r="E271" s="554">
        <v>20791419</v>
      </c>
      <c r="F271" s="554">
        <v>34662958</v>
      </c>
      <c r="G271" s="555">
        <v>166.7</v>
      </c>
      <c r="I271" s="519"/>
      <c r="J271" s="519"/>
      <c r="K271" s="519"/>
      <c r="L271" s="519"/>
      <c r="M271" s="519"/>
      <c r="N271" s="519"/>
      <c r="O271" s="519"/>
    </row>
    <row r="272" spans="1:15" s="518" customFormat="1" ht="16.5" customHeight="1" thickBot="1" x14ac:dyDescent="0.25">
      <c r="A272" s="557"/>
      <c r="B272" s="557"/>
      <c r="C272" s="558" t="s">
        <v>60</v>
      </c>
      <c r="D272" s="559">
        <v>6965466</v>
      </c>
      <c r="E272" s="559">
        <v>20791419</v>
      </c>
      <c r="F272" s="559">
        <v>21375125</v>
      </c>
      <c r="G272" s="560">
        <v>102.8</v>
      </c>
      <c r="I272" s="519"/>
      <c r="J272" s="519"/>
      <c r="K272" s="519"/>
      <c r="L272" s="519"/>
      <c r="M272" s="519"/>
      <c r="N272" s="519"/>
      <c r="O272" s="519"/>
    </row>
  </sheetData>
  <mergeCells count="2">
    <mergeCell ref="A2:G2"/>
    <mergeCell ref="A4:G4"/>
  </mergeCells>
  <printOptions horizontalCentered="1"/>
  <pageMargins left="0.39370078740157483" right="0.39370078740157483" top="0.59055118110236227" bottom="0.39370078740157483" header="0.31496062992125984" footer="0.11811023622047245"/>
  <pageSetup paperSize="9" scale="91" firstPageNumber="157" fitToHeight="0" orientation="landscape" useFirstPageNumber="1" r:id="rId1"/>
  <headerFooter>
    <oddHeader>&amp;L&amp;"Tahoma,Kurzíva"Závěrečný účet za rok 2017&amp;R&amp;"Tahoma,Kurzíva"Tabulka č. 1</oddHeader>
    <oddFooter>&amp;C&amp;"Tahoma,Obyčejné"&amp;P</oddFooter>
  </headerFooter>
  <rowBreaks count="6" manualBreakCount="6">
    <brk id="39" max="6" man="1"/>
    <brk id="78" max="6" man="1"/>
    <brk id="120" max="6" man="1"/>
    <brk id="159" max="6" man="1"/>
    <brk id="199" max="6" man="1"/>
    <brk id="235"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84"/>
  <sheetViews>
    <sheetView zoomScaleNormal="100" zoomScaleSheetLayoutView="100" workbookViewId="0">
      <selection activeCell="I4" sqref="I4"/>
    </sheetView>
  </sheetViews>
  <sheetFormatPr defaultRowHeight="12.75" x14ac:dyDescent="0.2"/>
  <cols>
    <col min="1" max="1" width="8.28515625" style="653" customWidth="1"/>
    <col min="2" max="2" width="10" style="653" customWidth="1"/>
    <col min="3" max="3" width="80.7109375" style="654" customWidth="1"/>
    <col min="4" max="6" width="15.7109375" style="587" customWidth="1"/>
    <col min="7" max="7" width="9.85546875" style="587" customWidth="1"/>
    <col min="8" max="16384" width="9.140625" style="587"/>
  </cols>
  <sheetData>
    <row r="1" spans="1:7" s="566" customFormat="1" x14ac:dyDescent="0.2">
      <c r="A1" s="561"/>
      <c r="B1" s="561"/>
      <c r="C1" s="562"/>
      <c r="D1" s="563"/>
      <c r="E1" s="563"/>
      <c r="F1" s="564"/>
      <c r="G1" s="565"/>
    </row>
    <row r="2" spans="1:7" s="566" customFormat="1" ht="18" customHeight="1" x14ac:dyDescent="0.2">
      <c r="A2" s="1119" t="s">
        <v>3587</v>
      </c>
      <c r="B2" s="1119"/>
      <c r="C2" s="1119"/>
      <c r="D2" s="1119"/>
      <c r="E2" s="1119"/>
      <c r="F2" s="1119"/>
      <c r="G2" s="1119"/>
    </row>
    <row r="3" spans="1:7" s="566" customFormat="1" x14ac:dyDescent="0.2">
      <c r="A3" s="567"/>
      <c r="B3" s="567"/>
      <c r="C3" s="568"/>
      <c r="D3" s="569"/>
      <c r="E3" s="569"/>
      <c r="F3" s="569"/>
      <c r="G3" s="570"/>
    </row>
    <row r="4" spans="1:7" s="566" customFormat="1" ht="18" customHeight="1" x14ac:dyDescent="0.2">
      <c r="A4" s="1120" t="s">
        <v>363</v>
      </c>
      <c r="B4" s="1120"/>
      <c r="C4" s="1120"/>
      <c r="D4" s="1120"/>
      <c r="E4" s="1120"/>
      <c r="F4" s="1120"/>
      <c r="G4" s="1120"/>
    </row>
    <row r="5" spans="1:7" s="566" customFormat="1" ht="15" x14ac:dyDescent="0.2">
      <c r="A5" s="571"/>
      <c r="B5" s="571"/>
      <c r="C5" s="572"/>
      <c r="D5" s="571"/>
      <c r="E5" s="571"/>
      <c r="F5" s="571"/>
      <c r="G5" s="571"/>
    </row>
    <row r="6" spans="1:7" s="566" customFormat="1" ht="18" customHeight="1" x14ac:dyDescent="0.2">
      <c r="A6" s="573" t="s">
        <v>4</v>
      </c>
      <c r="B6" s="571"/>
      <c r="C6" s="574"/>
      <c r="D6" s="575"/>
      <c r="E6" s="575"/>
      <c r="F6" s="575"/>
    </row>
    <row r="7" spans="1:7" s="566" customFormat="1" ht="12.75" customHeight="1" thickBot="1" x14ac:dyDescent="0.25">
      <c r="A7" s="571"/>
      <c r="B7" s="571"/>
      <c r="C7" s="574"/>
      <c r="D7" s="575"/>
      <c r="E7" s="575"/>
      <c r="F7" s="575"/>
      <c r="G7" s="570" t="s">
        <v>2</v>
      </c>
    </row>
    <row r="8" spans="1:7" s="580" customFormat="1" ht="39" customHeight="1" thickBot="1" x14ac:dyDescent="0.25">
      <c r="A8" s="576" t="s">
        <v>83</v>
      </c>
      <c r="B8" s="577" t="s">
        <v>82</v>
      </c>
      <c r="C8" s="577" t="s">
        <v>81</v>
      </c>
      <c r="D8" s="578" t="s">
        <v>80</v>
      </c>
      <c r="E8" s="578" t="s">
        <v>79</v>
      </c>
      <c r="F8" s="578" t="s">
        <v>1</v>
      </c>
      <c r="G8" s="579" t="s">
        <v>78</v>
      </c>
    </row>
    <row r="9" spans="1:7" ht="13.5" customHeight="1" x14ac:dyDescent="0.2">
      <c r="A9" s="581">
        <v>1019</v>
      </c>
      <c r="B9" s="582">
        <v>5213</v>
      </c>
      <c r="C9" s="583" t="s">
        <v>314</v>
      </c>
      <c r="D9" s="584">
        <v>234</v>
      </c>
      <c r="E9" s="585">
        <v>150</v>
      </c>
      <c r="F9" s="584">
        <v>150</v>
      </c>
      <c r="G9" s="586">
        <f>F9/E9*100</f>
        <v>100</v>
      </c>
    </row>
    <row r="10" spans="1:7" x14ac:dyDescent="0.2">
      <c r="A10" s="581">
        <v>1019</v>
      </c>
      <c r="B10" s="582">
        <v>5222</v>
      </c>
      <c r="C10" s="583" t="s">
        <v>261</v>
      </c>
      <c r="D10" s="584">
        <v>2000</v>
      </c>
      <c r="E10" s="585">
        <v>2210</v>
      </c>
      <c r="F10" s="584">
        <v>2208.6950000000002</v>
      </c>
      <c r="G10" s="586">
        <f t="shared" ref="G10:G75" si="0">F10/E10*100</f>
        <v>99.940950226244354</v>
      </c>
    </row>
    <row r="11" spans="1:7" x14ac:dyDescent="0.2">
      <c r="A11" s="588">
        <v>1019</v>
      </c>
      <c r="B11" s="589"/>
      <c r="C11" s="590" t="s">
        <v>362</v>
      </c>
      <c r="D11" s="591">
        <v>2234</v>
      </c>
      <c r="E11" s="592">
        <v>2360</v>
      </c>
      <c r="F11" s="591">
        <v>2358.6950000000002</v>
      </c>
      <c r="G11" s="593">
        <f t="shared" si="0"/>
        <v>99.944703389830508</v>
      </c>
    </row>
    <row r="12" spans="1:7" x14ac:dyDescent="0.2">
      <c r="A12" s="581"/>
      <c r="B12" s="594"/>
      <c r="C12" s="583"/>
      <c r="D12" s="585"/>
      <c r="E12" s="585"/>
      <c r="F12" s="585"/>
      <c r="G12" s="586"/>
    </row>
    <row r="13" spans="1:7" x14ac:dyDescent="0.2">
      <c r="A13" s="595">
        <v>1037</v>
      </c>
      <c r="B13" s="596">
        <v>5219</v>
      </c>
      <c r="C13" s="597" t="s">
        <v>360</v>
      </c>
      <c r="D13" s="598">
        <v>0</v>
      </c>
      <c r="E13" s="599">
        <v>548.13199999999995</v>
      </c>
      <c r="F13" s="598">
        <v>548.13199999999995</v>
      </c>
      <c r="G13" s="600">
        <f t="shared" si="0"/>
        <v>100</v>
      </c>
    </row>
    <row r="14" spans="1:7" x14ac:dyDescent="0.2">
      <c r="A14" s="588">
        <v>1037</v>
      </c>
      <c r="B14" s="589"/>
      <c r="C14" s="590" t="s">
        <v>234</v>
      </c>
      <c r="D14" s="591">
        <v>0</v>
      </c>
      <c r="E14" s="592">
        <v>548.13199999999995</v>
      </c>
      <c r="F14" s="591">
        <v>548.13199999999995</v>
      </c>
      <c r="G14" s="593">
        <f t="shared" si="0"/>
        <v>100</v>
      </c>
    </row>
    <row r="15" spans="1:7" x14ac:dyDescent="0.2">
      <c r="A15" s="581"/>
      <c r="B15" s="594"/>
      <c r="C15" s="583"/>
      <c r="D15" s="585"/>
      <c r="E15" s="585"/>
      <c r="F15" s="585"/>
      <c r="G15" s="586"/>
    </row>
    <row r="16" spans="1:7" x14ac:dyDescent="0.2">
      <c r="A16" s="595">
        <v>1039</v>
      </c>
      <c r="B16" s="596">
        <v>5212</v>
      </c>
      <c r="C16" s="597" t="s">
        <v>320</v>
      </c>
      <c r="D16" s="598">
        <v>0</v>
      </c>
      <c r="E16" s="599">
        <v>262.07</v>
      </c>
      <c r="F16" s="598">
        <v>262.06799999999998</v>
      </c>
      <c r="G16" s="600">
        <f t="shared" si="0"/>
        <v>99.999236845117707</v>
      </c>
    </row>
    <row r="17" spans="1:8" x14ac:dyDescent="0.2">
      <c r="A17" s="581">
        <v>1039</v>
      </c>
      <c r="B17" s="582">
        <v>5213</v>
      </c>
      <c r="C17" s="583" t="s">
        <v>314</v>
      </c>
      <c r="D17" s="584">
        <v>0</v>
      </c>
      <c r="E17" s="585">
        <v>2437.6</v>
      </c>
      <c r="F17" s="584">
        <v>2437.59</v>
      </c>
      <c r="G17" s="586">
        <f t="shared" si="0"/>
        <v>99.999589760420093</v>
      </c>
    </row>
    <row r="18" spans="1:8" x14ac:dyDescent="0.2">
      <c r="A18" s="581">
        <v>1039</v>
      </c>
      <c r="B18" s="582">
        <v>5222</v>
      </c>
      <c r="C18" s="583" t="s">
        <v>261</v>
      </c>
      <c r="D18" s="584">
        <v>0</v>
      </c>
      <c r="E18" s="585">
        <v>100</v>
      </c>
      <c r="F18" s="584">
        <v>100</v>
      </c>
      <c r="G18" s="586">
        <f t="shared" si="0"/>
        <v>100</v>
      </c>
    </row>
    <row r="19" spans="1:8" x14ac:dyDescent="0.2">
      <c r="A19" s="581">
        <v>1039</v>
      </c>
      <c r="B19" s="582">
        <v>5223</v>
      </c>
      <c r="C19" s="583" t="s">
        <v>303</v>
      </c>
      <c r="D19" s="584">
        <v>0</v>
      </c>
      <c r="E19" s="585">
        <v>33.299999999999997</v>
      </c>
      <c r="F19" s="584">
        <v>33.299999999999997</v>
      </c>
      <c r="G19" s="586">
        <f t="shared" si="0"/>
        <v>100</v>
      </c>
    </row>
    <row r="20" spans="1:8" x14ac:dyDescent="0.2">
      <c r="A20" s="581">
        <v>1039</v>
      </c>
      <c r="B20" s="582">
        <v>5321</v>
      </c>
      <c r="C20" s="583" t="s">
        <v>260</v>
      </c>
      <c r="D20" s="584">
        <v>0</v>
      </c>
      <c r="E20" s="585">
        <v>3558.2</v>
      </c>
      <c r="F20" s="584">
        <v>3558.1619999999998</v>
      </c>
      <c r="G20" s="586">
        <f t="shared" si="0"/>
        <v>99.998932044292062</v>
      </c>
    </row>
    <row r="21" spans="1:8" x14ac:dyDescent="0.2">
      <c r="A21" s="581">
        <v>1039</v>
      </c>
      <c r="B21" s="582">
        <v>5493</v>
      </c>
      <c r="C21" s="583" t="s">
        <v>329</v>
      </c>
      <c r="D21" s="584">
        <v>0</v>
      </c>
      <c r="E21" s="585">
        <v>789.87</v>
      </c>
      <c r="F21" s="584">
        <v>789.85599999999999</v>
      </c>
      <c r="G21" s="586">
        <f t="shared" si="0"/>
        <v>99.998227556433335</v>
      </c>
    </row>
    <row r="22" spans="1:8" x14ac:dyDescent="0.2">
      <c r="A22" s="588">
        <v>1039</v>
      </c>
      <c r="B22" s="589"/>
      <c r="C22" s="590" t="s">
        <v>160</v>
      </c>
      <c r="D22" s="591">
        <v>0</v>
      </c>
      <c r="E22" s="592">
        <v>7181.04</v>
      </c>
      <c r="F22" s="591">
        <v>7180.9759999999997</v>
      </c>
      <c r="G22" s="593">
        <f t="shared" si="0"/>
        <v>99.99910876419014</v>
      </c>
    </row>
    <row r="23" spans="1:8" x14ac:dyDescent="0.2">
      <c r="A23" s="581"/>
      <c r="B23" s="594"/>
      <c r="C23" s="583"/>
      <c r="D23" s="585"/>
      <c r="E23" s="585"/>
      <c r="F23" s="585"/>
      <c r="G23" s="586"/>
    </row>
    <row r="24" spans="1:8" x14ac:dyDescent="0.2">
      <c r="A24" s="595">
        <v>1070</v>
      </c>
      <c r="B24" s="596">
        <v>5169</v>
      </c>
      <c r="C24" s="597" t="s">
        <v>248</v>
      </c>
      <c r="D24" s="598">
        <v>0</v>
      </c>
      <c r="E24" s="599">
        <v>25</v>
      </c>
      <c r="F24" s="598">
        <v>25</v>
      </c>
      <c r="G24" s="600">
        <f t="shared" si="0"/>
        <v>100</v>
      </c>
    </row>
    <row r="25" spans="1:8" x14ac:dyDescent="0.2">
      <c r="A25" s="581">
        <v>1070</v>
      </c>
      <c r="B25" s="582">
        <v>5222</v>
      </c>
      <c r="C25" s="583" t="s">
        <v>261</v>
      </c>
      <c r="D25" s="584">
        <v>0</v>
      </c>
      <c r="E25" s="585">
        <v>80</v>
      </c>
      <c r="F25" s="584">
        <v>80</v>
      </c>
      <c r="G25" s="586">
        <f t="shared" si="0"/>
        <v>100</v>
      </c>
    </row>
    <row r="26" spans="1:8" x14ac:dyDescent="0.2">
      <c r="A26" s="588">
        <v>1070</v>
      </c>
      <c r="B26" s="589"/>
      <c r="C26" s="590" t="s">
        <v>159</v>
      </c>
      <c r="D26" s="591">
        <v>0</v>
      </c>
      <c r="E26" s="592">
        <v>105</v>
      </c>
      <c r="F26" s="591">
        <v>105</v>
      </c>
      <c r="G26" s="593">
        <f t="shared" si="0"/>
        <v>100</v>
      </c>
    </row>
    <row r="27" spans="1:8" s="475" customFormat="1" x14ac:dyDescent="0.2">
      <c r="A27" s="581"/>
      <c r="B27" s="594"/>
      <c r="C27" s="583"/>
      <c r="D27" s="601"/>
      <c r="E27" s="601"/>
      <c r="F27" s="601"/>
      <c r="G27" s="586"/>
    </row>
    <row r="28" spans="1:8" s="474" customFormat="1" x14ac:dyDescent="0.2">
      <c r="A28" s="1117" t="s">
        <v>233</v>
      </c>
      <c r="B28" s="1118"/>
      <c r="C28" s="1118"/>
      <c r="D28" s="602">
        <v>2234</v>
      </c>
      <c r="E28" s="603">
        <v>10194.172</v>
      </c>
      <c r="F28" s="602">
        <v>10192.803</v>
      </c>
      <c r="G28" s="604">
        <f>F28/E28*100</f>
        <v>99.986570758272464</v>
      </c>
      <c r="H28" s="475"/>
    </row>
    <row r="29" spans="1:8" s="474" customFormat="1" x14ac:dyDescent="0.2">
      <c r="A29" s="605"/>
      <c r="B29" s="488"/>
      <c r="C29" s="606"/>
      <c r="D29" s="542"/>
      <c r="E29" s="542"/>
      <c r="F29" s="542"/>
      <c r="G29" s="607"/>
      <c r="H29" s="475"/>
    </row>
    <row r="30" spans="1:8" x14ac:dyDescent="0.2">
      <c r="A30" s="595">
        <v>2115</v>
      </c>
      <c r="B30" s="596">
        <v>5168</v>
      </c>
      <c r="C30" s="597" t="s">
        <v>270</v>
      </c>
      <c r="D30" s="598">
        <v>1</v>
      </c>
      <c r="E30" s="599">
        <v>1</v>
      </c>
      <c r="F30" s="598">
        <v>0</v>
      </c>
      <c r="G30" s="600">
        <f t="shared" si="0"/>
        <v>0</v>
      </c>
    </row>
    <row r="31" spans="1:8" x14ac:dyDescent="0.2">
      <c r="A31" s="608">
        <v>2115</v>
      </c>
      <c r="B31" s="582">
        <v>5169</v>
      </c>
      <c r="C31" s="583" t="s">
        <v>248</v>
      </c>
      <c r="D31" s="584">
        <v>700</v>
      </c>
      <c r="E31" s="585">
        <v>0</v>
      </c>
      <c r="F31" s="584">
        <v>0</v>
      </c>
      <c r="G31" s="609" t="s">
        <v>195</v>
      </c>
    </row>
    <row r="32" spans="1:8" x14ac:dyDescent="0.2">
      <c r="A32" s="608">
        <v>2115</v>
      </c>
      <c r="B32" s="582">
        <v>5331</v>
      </c>
      <c r="C32" s="583" t="s">
        <v>306</v>
      </c>
      <c r="D32" s="584">
        <v>6650</v>
      </c>
      <c r="E32" s="585">
        <v>6545</v>
      </c>
      <c r="F32" s="584">
        <v>6545</v>
      </c>
      <c r="G32" s="586">
        <f t="shared" si="0"/>
        <v>100</v>
      </c>
    </row>
    <row r="33" spans="1:7" x14ac:dyDescent="0.2">
      <c r="A33" s="610">
        <v>2115</v>
      </c>
      <c r="B33" s="589"/>
      <c r="C33" s="590" t="s">
        <v>158</v>
      </c>
      <c r="D33" s="591">
        <v>7351</v>
      </c>
      <c r="E33" s="592">
        <v>6546</v>
      </c>
      <c r="F33" s="591">
        <v>6545</v>
      </c>
      <c r="G33" s="593">
        <f t="shared" si="0"/>
        <v>99.984723495264276</v>
      </c>
    </row>
    <row r="34" spans="1:7" x14ac:dyDescent="0.2">
      <c r="A34" s="581"/>
      <c r="B34" s="594"/>
      <c r="C34" s="583"/>
      <c r="D34" s="585"/>
      <c r="E34" s="585"/>
      <c r="F34" s="585"/>
      <c r="G34" s="586"/>
    </row>
    <row r="35" spans="1:7" x14ac:dyDescent="0.2">
      <c r="A35" s="611">
        <v>2141</v>
      </c>
      <c r="B35" s="596">
        <v>5041</v>
      </c>
      <c r="C35" s="538" t="s">
        <v>285</v>
      </c>
      <c r="D35" s="598">
        <v>296</v>
      </c>
      <c r="E35" s="599">
        <v>536</v>
      </c>
      <c r="F35" s="598">
        <v>283.89537999999999</v>
      </c>
      <c r="G35" s="600">
        <f t="shared" si="0"/>
        <v>52.965555970149246</v>
      </c>
    </row>
    <row r="36" spans="1:7" x14ac:dyDescent="0.2">
      <c r="A36" s="608">
        <v>2141</v>
      </c>
      <c r="B36" s="582">
        <v>5136</v>
      </c>
      <c r="C36" s="583" t="s">
        <v>279</v>
      </c>
      <c r="D36" s="584">
        <v>300</v>
      </c>
      <c r="E36" s="585">
        <v>0</v>
      </c>
      <c r="F36" s="584">
        <v>0</v>
      </c>
      <c r="G36" s="609" t="s">
        <v>195</v>
      </c>
    </row>
    <row r="37" spans="1:7" x14ac:dyDescent="0.2">
      <c r="A37" s="608">
        <v>2141</v>
      </c>
      <c r="B37" s="582">
        <v>5137</v>
      </c>
      <c r="C37" s="583" t="s">
        <v>252</v>
      </c>
      <c r="D37" s="584">
        <v>75</v>
      </c>
      <c r="E37" s="585">
        <v>10</v>
      </c>
      <c r="F37" s="584">
        <v>4.0534999999999997</v>
      </c>
      <c r="G37" s="586">
        <f t="shared" si="0"/>
        <v>40.534999999999997</v>
      </c>
    </row>
    <row r="38" spans="1:7" x14ac:dyDescent="0.2">
      <c r="A38" s="608">
        <v>2141</v>
      </c>
      <c r="B38" s="582">
        <v>5139</v>
      </c>
      <c r="C38" s="583" t="s">
        <v>251</v>
      </c>
      <c r="D38" s="584">
        <v>6190</v>
      </c>
      <c r="E38" s="585">
        <v>7619.45</v>
      </c>
      <c r="F38" s="584">
        <v>6355.9302200000002</v>
      </c>
      <c r="G38" s="586">
        <f t="shared" si="0"/>
        <v>83.417178667751614</v>
      </c>
    </row>
    <row r="39" spans="1:7" x14ac:dyDescent="0.2">
      <c r="A39" s="608">
        <v>2141</v>
      </c>
      <c r="B39" s="582">
        <v>5164</v>
      </c>
      <c r="C39" s="583" t="s">
        <v>250</v>
      </c>
      <c r="D39" s="584">
        <v>2040</v>
      </c>
      <c r="E39" s="585">
        <v>1594.82</v>
      </c>
      <c r="F39" s="584">
        <v>889.28692000000001</v>
      </c>
      <c r="G39" s="586">
        <f t="shared" si="0"/>
        <v>55.760958603478763</v>
      </c>
    </row>
    <row r="40" spans="1:7" x14ac:dyDescent="0.2">
      <c r="A40" s="608">
        <v>2141</v>
      </c>
      <c r="B40" s="582">
        <v>5169</v>
      </c>
      <c r="C40" s="583" t="s">
        <v>248</v>
      </c>
      <c r="D40" s="584">
        <v>2400</v>
      </c>
      <c r="E40" s="585">
        <v>5415.82</v>
      </c>
      <c r="F40" s="584">
        <v>2909.4370199999998</v>
      </c>
      <c r="G40" s="586">
        <f t="shared" si="0"/>
        <v>53.721080464269491</v>
      </c>
    </row>
    <row r="41" spans="1:7" x14ac:dyDescent="0.2">
      <c r="A41" s="608">
        <v>2141</v>
      </c>
      <c r="B41" s="582">
        <v>5175</v>
      </c>
      <c r="C41" s="583" t="s">
        <v>247</v>
      </c>
      <c r="D41" s="584">
        <v>800</v>
      </c>
      <c r="E41" s="585">
        <v>315.42</v>
      </c>
      <c r="F41" s="584">
        <v>140.31747000000001</v>
      </c>
      <c r="G41" s="586">
        <f t="shared" si="0"/>
        <v>44.485914019402706</v>
      </c>
    </row>
    <row r="42" spans="1:7" x14ac:dyDescent="0.2">
      <c r="A42" s="608">
        <v>2141</v>
      </c>
      <c r="B42" s="582">
        <v>5222</v>
      </c>
      <c r="C42" s="583" t="s">
        <v>261</v>
      </c>
      <c r="D42" s="584">
        <v>0</v>
      </c>
      <c r="E42" s="585">
        <v>50</v>
      </c>
      <c r="F42" s="584">
        <v>50</v>
      </c>
      <c r="G42" s="586">
        <f t="shared" si="0"/>
        <v>100</v>
      </c>
    </row>
    <row r="43" spans="1:7" x14ac:dyDescent="0.2">
      <c r="A43" s="608">
        <v>2141</v>
      </c>
      <c r="B43" s="582">
        <v>5229</v>
      </c>
      <c r="C43" s="583" t="s">
        <v>293</v>
      </c>
      <c r="D43" s="584">
        <v>0</v>
      </c>
      <c r="E43" s="585">
        <v>30</v>
      </c>
      <c r="F43" s="584">
        <v>30</v>
      </c>
      <c r="G43" s="586">
        <f t="shared" si="0"/>
        <v>100</v>
      </c>
    </row>
    <row r="44" spans="1:7" x14ac:dyDescent="0.2">
      <c r="A44" s="608">
        <v>2141</v>
      </c>
      <c r="B44" s="582">
        <v>5492</v>
      </c>
      <c r="C44" s="583" t="s">
        <v>291</v>
      </c>
      <c r="D44" s="584">
        <v>0</v>
      </c>
      <c r="E44" s="585">
        <v>20</v>
      </c>
      <c r="F44" s="584">
        <v>20</v>
      </c>
      <c r="G44" s="586">
        <f t="shared" si="0"/>
        <v>100</v>
      </c>
    </row>
    <row r="45" spans="1:7" x14ac:dyDescent="0.2">
      <c r="A45" s="608">
        <v>2141</v>
      </c>
      <c r="B45" s="582">
        <v>5494</v>
      </c>
      <c r="C45" s="583" t="s">
        <v>343</v>
      </c>
      <c r="D45" s="584">
        <v>70</v>
      </c>
      <c r="E45" s="585">
        <v>0</v>
      </c>
      <c r="F45" s="584">
        <v>0</v>
      </c>
      <c r="G45" s="609" t="s">
        <v>195</v>
      </c>
    </row>
    <row r="46" spans="1:7" x14ac:dyDescent="0.2">
      <c r="A46" s="610">
        <v>2141</v>
      </c>
      <c r="B46" s="589"/>
      <c r="C46" s="590" t="s">
        <v>361</v>
      </c>
      <c r="D46" s="591">
        <v>12171</v>
      </c>
      <c r="E46" s="592">
        <v>15591.51</v>
      </c>
      <c r="F46" s="591">
        <v>10682.92051</v>
      </c>
      <c r="G46" s="593">
        <f t="shared" si="0"/>
        <v>68.517549037905894</v>
      </c>
    </row>
    <row r="47" spans="1:7" x14ac:dyDescent="0.2">
      <c r="A47" s="581"/>
      <c r="B47" s="594"/>
      <c r="C47" s="583"/>
      <c r="D47" s="585"/>
      <c r="E47" s="585"/>
      <c r="F47" s="585"/>
      <c r="G47" s="586"/>
    </row>
    <row r="48" spans="1:7" x14ac:dyDescent="0.2">
      <c r="A48" s="611">
        <v>2143</v>
      </c>
      <c r="B48" s="596">
        <v>5041</v>
      </c>
      <c r="C48" s="597" t="s">
        <v>285</v>
      </c>
      <c r="D48" s="598">
        <v>400</v>
      </c>
      <c r="E48" s="599">
        <v>703</v>
      </c>
      <c r="F48" s="598">
        <v>697.08299999999997</v>
      </c>
      <c r="G48" s="600">
        <f t="shared" si="0"/>
        <v>99.158321479374109</v>
      </c>
    </row>
    <row r="49" spans="1:7" x14ac:dyDescent="0.2">
      <c r="A49" s="608">
        <v>2143</v>
      </c>
      <c r="B49" s="582">
        <v>5134</v>
      </c>
      <c r="C49" s="583" t="s">
        <v>280</v>
      </c>
      <c r="D49" s="584">
        <v>0</v>
      </c>
      <c r="E49" s="585">
        <v>67</v>
      </c>
      <c r="F49" s="584">
        <v>66.66</v>
      </c>
      <c r="G49" s="586">
        <f t="shared" si="0"/>
        <v>99.492537313432834</v>
      </c>
    </row>
    <row r="50" spans="1:7" x14ac:dyDescent="0.2">
      <c r="A50" s="608">
        <v>2143</v>
      </c>
      <c r="B50" s="582">
        <v>5137</v>
      </c>
      <c r="C50" s="583" t="s">
        <v>252</v>
      </c>
      <c r="D50" s="584">
        <v>100</v>
      </c>
      <c r="E50" s="585">
        <v>395</v>
      </c>
      <c r="F50" s="584">
        <v>101.518</v>
      </c>
      <c r="G50" s="586">
        <f t="shared" si="0"/>
        <v>25.700759493670887</v>
      </c>
    </row>
    <row r="51" spans="1:7" x14ac:dyDescent="0.2">
      <c r="A51" s="608">
        <v>2143</v>
      </c>
      <c r="B51" s="582">
        <v>5139</v>
      </c>
      <c r="C51" s="583" t="s">
        <v>251</v>
      </c>
      <c r="D51" s="584">
        <v>500</v>
      </c>
      <c r="E51" s="585">
        <v>3027.6</v>
      </c>
      <c r="F51" s="584">
        <v>2030.32323</v>
      </c>
      <c r="G51" s="586">
        <f t="shared" si="0"/>
        <v>67.060484542211654</v>
      </c>
    </row>
    <row r="52" spans="1:7" x14ac:dyDescent="0.2">
      <c r="A52" s="608">
        <v>2143</v>
      </c>
      <c r="B52" s="582">
        <v>5151</v>
      </c>
      <c r="C52" s="583" t="s">
        <v>277</v>
      </c>
      <c r="D52" s="584">
        <v>20</v>
      </c>
      <c r="E52" s="585">
        <v>20</v>
      </c>
      <c r="F52" s="584">
        <v>19.760650000000002</v>
      </c>
      <c r="G52" s="586">
        <f t="shared" si="0"/>
        <v>98.803250000000006</v>
      </c>
    </row>
    <row r="53" spans="1:7" x14ac:dyDescent="0.2">
      <c r="A53" s="608">
        <v>2143</v>
      </c>
      <c r="B53" s="582">
        <v>5152</v>
      </c>
      <c r="C53" s="583" t="s">
        <v>276</v>
      </c>
      <c r="D53" s="584">
        <v>120</v>
      </c>
      <c r="E53" s="585">
        <v>120</v>
      </c>
      <c r="F53" s="584">
        <v>116.95093999999999</v>
      </c>
      <c r="G53" s="586">
        <f t="shared" si="0"/>
        <v>97.45911666666666</v>
      </c>
    </row>
    <row r="54" spans="1:7" x14ac:dyDescent="0.2">
      <c r="A54" s="608">
        <v>2143</v>
      </c>
      <c r="B54" s="582">
        <v>5154</v>
      </c>
      <c r="C54" s="583" t="s">
        <v>275</v>
      </c>
      <c r="D54" s="584">
        <v>60</v>
      </c>
      <c r="E54" s="585">
        <v>64</v>
      </c>
      <c r="F54" s="584">
        <v>63.982599999999998</v>
      </c>
      <c r="G54" s="586">
        <f t="shared" si="0"/>
        <v>99.972812500000003</v>
      </c>
    </row>
    <row r="55" spans="1:7" x14ac:dyDescent="0.2">
      <c r="A55" s="608">
        <v>2143</v>
      </c>
      <c r="B55" s="582">
        <v>5163</v>
      </c>
      <c r="C55" s="583" t="s">
        <v>243</v>
      </c>
      <c r="D55" s="584">
        <v>0</v>
      </c>
      <c r="E55" s="585">
        <v>10.97</v>
      </c>
      <c r="F55" s="584">
        <v>8.7080000000000002</v>
      </c>
      <c r="G55" s="586">
        <f t="shared" si="0"/>
        <v>79.380127620783952</v>
      </c>
    </row>
    <row r="56" spans="1:7" x14ac:dyDescent="0.2">
      <c r="A56" s="608">
        <v>2143</v>
      </c>
      <c r="B56" s="582">
        <v>5164</v>
      </c>
      <c r="C56" s="583" t="s">
        <v>250</v>
      </c>
      <c r="D56" s="584">
        <v>11290</v>
      </c>
      <c r="E56" s="585">
        <v>9031.09</v>
      </c>
      <c r="F56" s="584">
        <v>4913.2432500000014</v>
      </c>
      <c r="G56" s="586">
        <f t="shared" si="0"/>
        <v>54.403657255104321</v>
      </c>
    </row>
    <row r="57" spans="1:7" x14ac:dyDescent="0.2">
      <c r="A57" s="608">
        <v>2143</v>
      </c>
      <c r="B57" s="582">
        <v>5166</v>
      </c>
      <c r="C57" s="583" t="s">
        <v>249</v>
      </c>
      <c r="D57" s="584">
        <v>100</v>
      </c>
      <c r="E57" s="585">
        <v>196.8</v>
      </c>
      <c r="F57" s="584">
        <v>184.54</v>
      </c>
      <c r="G57" s="586">
        <f t="shared" si="0"/>
        <v>93.770325203252028</v>
      </c>
    </row>
    <row r="58" spans="1:7" x14ac:dyDescent="0.2">
      <c r="A58" s="608">
        <v>2143</v>
      </c>
      <c r="B58" s="582">
        <v>5167</v>
      </c>
      <c r="C58" s="583" t="s">
        <v>271</v>
      </c>
      <c r="D58" s="584">
        <v>20</v>
      </c>
      <c r="E58" s="585">
        <v>20</v>
      </c>
      <c r="F58" s="584">
        <v>0</v>
      </c>
      <c r="G58" s="586">
        <f t="shared" si="0"/>
        <v>0</v>
      </c>
    </row>
    <row r="59" spans="1:7" x14ac:dyDescent="0.2">
      <c r="A59" s="608">
        <v>2143</v>
      </c>
      <c r="B59" s="582">
        <v>5168</v>
      </c>
      <c r="C59" s="583" t="s">
        <v>270</v>
      </c>
      <c r="D59" s="584">
        <v>440</v>
      </c>
      <c r="E59" s="585">
        <v>552.53</v>
      </c>
      <c r="F59" s="584">
        <v>354.53</v>
      </c>
      <c r="G59" s="586">
        <f t="shared" si="0"/>
        <v>64.164841728050959</v>
      </c>
    </row>
    <row r="60" spans="1:7" x14ac:dyDescent="0.2">
      <c r="A60" s="608">
        <v>2143</v>
      </c>
      <c r="B60" s="582">
        <v>5169</v>
      </c>
      <c r="C60" s="583" t="s">
        <v>248</v>
      </c>
      <c r="D60" s="584">
        <v>50860</v>
      </c>
      <c r="E60" s="585">
        <v>58392.77</v>
      </c>
      <c r="F60" s="584">
        <v>39244.271810000006</v>
      </c>
      <c r="G60" s="586">
        <f t="shared" si="0"/>
        <v>67.207415935226251</v>
      </c>
    </row>
    <row r="61" spans="1:7" x14ac:dyDescent="0.2">
      <c r="A61" s="608">
        <v>2143</v>
      </c>
      <c r="B61" s="582">
        <v>5171</v>
      </c>
      <c r="C61" s="583" t="s">
        <v>269</v>
      </c>
      <c r="D61" s="584">
        <v>70</v>
      </c>
      <c r="E61" s="585">
        <v>205</v>
      </c>
      <c r="F61" s="584">
        <v>131.3922</v>
      </c>
      <c r="G61" s="586">
        <f t="shared" si="0"/>
        <v>64.09375609756097</v>
      </c>
    </row>
    <row r="62" spans="1:7" x14ac:dyDescent="0.2">
      <c r="A62" s="608">
        <v>2143</v>
      </c>
      <c r="B62" s="582">
        <v>5173</v>
      </c>
      <c r="C62" s="583" t="s">
        <v>267</v>
      </c>
      <c r="D62" s="584">
        <v>200</v>
      </c>
      <c r="E62" s="585">
        <v>370</v>
      </c>
      <c r="F62" s="584">
        <v>190.64902000000001</v>
      </c>
      <c r="G62" s="586">
        <f t="shared" si="0"/>
        <v>51.526762162162164</v>
      </c>
    </row>
    <row r="63" spans="1:7" x14ac:dyDescent="0.2">
      <c r="A63" s="608">
        <v>2143</v>
      </c>
      <c r="B63" s="582">
        <v>5175</v>
      </c>
      <c r="C63" s="583" t="s">
        <v>247</v>
      </c>
      <c r="D63" s="584">
        <v>400</v>
      </c>
      <c r="E63" s="585">
        <v>626</v>
      </c>
      <c r="F63" s="584">
        <v>447.82380000000001</v>
      </c>
      <c r="G63" s="586">
        <f t="shared" si="0"/>
        <v>71.537348242811504</v>
      </c>
    </row>
    <row r="64" spans="1:7" x14ac:dyDescent="0.2">
      <c r="A64" s="608">
        <v>2143</v>
      </c>
      <c r="B64" s="582">
        <v>5179</v>
      </c>
      <c r="C64" s="583" t="s">
        <v>265</v>
      </c>
      <c r="D64" s="584">
        <v>0</v>
      </c>
      <c r="E64" s="585">
        <v>380</v>
      </c>
      <c r="F64" s="584">
        <v>371.05</v>
      </c>
      <c r="G64" s="586">
        <f t="shared" si="0"/>
        <v>97.64473684210526</v>
      </c>
    </row>
    <row r="65" spans="1:7" x14ac:dyDescent="0.2">
      <c r="A65" s="608">
        <v>2143</v>
      </c>
      <c r="B65" s="582">
        <v>5194</v>
      </c>
      <c r="C65" s="583" t="s">
        <v>262</v>
      </c>
      <c r="D65" s="584">
        <v>20</v>
      </c>
      <c r="E65" s="585">
        <v>20</v>
      </c>
      <c r="F65" s="584">
        <v>3.4260000000000002</v>
      </c>
      <c r="G65" s="586">
        <f t="shared" si="0"/>
        <v>17.130000000000003</v>
      </c>
    </row>
    <row r="66" spans="1:7" x14ac:dyDescent="0.2">
      <c r="A66" s="608">
        <v>2143</v>
      </c>
      <c r="B66" s="582">
        <v>5212</v>
      </c>
      <c r="C66" s="583" t="s">
        <v>320</v>
      </c>
      <c r="D66" s="584">
        <v>0</v>
      </c>
      <c r="E66" s="585">
        <v>1412.1</v>
      </c>
      <c r="F66" s="584">
        <v>904.87699999999995</v>
      </c>
      <c r="G66" s="586">
        <f t="shared" si="0"/>
        <v>64.080235110827843</v>
      </c>
    </row>
    <row r="67" spans="1:7" x14ac:dyDescent="0.2">
      <c r="A67" s="608">
        <v>2143</v>
      </c>
      <c r="B67" s="582">
        <v>5213</v>
      </c>
      <c r="C67" s="583" t="s">
        <v>314</v>
      </c>
      <c r="D67" s="584">
        <v>9000</v>
      </c>
      <c r="E67" s="585">
        <v>3992.973</v>
      </c>
      <c r="F67" s="584">
        <v>3279.9059999999999</v>
      </c>
      <c r="G67" s="586">
        <f t="shared" si="0"/>
        <v>82.141952875714409</v>
      </c>
    </row>
    <row r="68" spans="1:7" x14ac:dyDescent="0.2">
      <c r="A68" s="608">
        <v>2143</v>
      </c>
      <c r="B68" s="582">
        <v>5219</v>
      </c>
      <c r="C68" s="583" t="s">
        <v>360</v>
      </c>
      <c r="D68" s="584">
        <v>0</v>
      </c>
      <c r="E68" s="585">
        <v>150</v>
      </c>
      <c r="F68" s="584">
        <v>150</v>
      </c>
      <c r="G68" s="586">
        <f t="shared" si="0"/>
        <v>100</v>
      </c>
    </row>
    <row r="69" spans="1:7" x14ac:dyDescent="0.2">
      <c r="A69" s="608">
        <v>2143</v>
      </c>
      <c r="B69" s="582">
        <v>5221</v>
      </c>
      <c r="C69" s="583" t="s">
        <v>302</v>
      </c>
      <c r="D69" s="584">
        <v>1000</v>
      </c>
      <c r="E69" s="585">
        <v>3441.44</v>
      </c>
      <c r="F69" s="584">
        <v>2947.9740000000002</v>
      </c>
      <c r="G69" s="586">
        <f t="shared" si="0"/>
        <v>85.66106048630806</v>
      </c>
    </row>
    <row r="70" spans="1:7" x14ac:dyDescent="0.2">
      <c r="A70" s="608">
        <v>2143</v>
      </c>
      <c r="B70" s="582">
        <v>5222</v>
      </c>
      <c r="C70" s="583" t="s">
        <v>261</v>
      </c>
      <c r="D70" s="584">
        <v>15200</v>
      </c>
      <c r="E70" s="585">
        <v>17712.257000000001</v>
      </c>
      <c r="F70" s="584">
        <v>12791.5592</v>
      </c>
      <c r="G70" s="586">
        <f t="shared" si="0"/>
        <v>72.218685625440045</v>
      </c>
    </row>
    <row r="71" spans="1:7" x14ac:dyDescent="0.2">
      <c r="A71" s="608">
        <v>2143</v>
      </c>
      <c r="B71" s="582">
        <v>5229</v>
      </c>
      <c r="C71" s="583" t="s">
        <v>293</v>
      </c>
      <c r="D71" s="584">
        <v>140</v>
      </c>
      <c r="E71" s="585">
        <v>0</v>
      </c>
      <c r="F71" s="584">
        <v>0</v>
      </c>
      <c r="G71" s="609" t="s">
        <v>195</v>
      </c>
    </row>
    <row r="72" spans="1:7" x14ac:dyDescent="0.2">
      <c r="A72" s="608">
        <v>2143</v>
      </c>
      <c r="B72" s="582">
        <v>5321</v>
      </c>
      <c r="C72" s="583" t="s">
        <v>260</v>
      </c>
      <c r="D72" s="584">
        <v>2000</v>
      </c>
      <c r="E72" s="585">
        <v>2951.03</v>
      </c>
      <c r="F72" s="584">
        <v>2695.8020000000001</v>
      </c>
      <c r="G72" s="586">
        <f t="shared" si="0"/>
        <v>91.351223132262291</v>
      </c>
    </row>
    <row r="73" spans="1:7" x14ac:dyDescent="0.2">
      <c r="A73" s="608">
        <v>2143</v>
      </c>
      <c r="B73" s="582">
        <v>5329</v>
      </c>
      <c r="C73" s="583" t="s">
        <v>326</v>
      </c>
      <c r="D73" s="584">
        <v>0</v>
      </c>
      <c r="E73" s="585">
        <v>400</v>
      </c>
      <c r="F73" s="584">
        <v>400</v>
      </c>
      <c r="G73" s="586">
        <f t="shared" si="0"/>
        <v>100</v>
      </c>
    </row>
    <row r="74" spans="1:7" x14ac:dyDescent="0.2">
      <c r="A74" s="608">
        <v>2143</v>
      </c>
      <c r="B74" s="582">
        <v>5331</v>
      </c>
      <c r="C74" s="583" t="s">
        <v>306</v>
      </c>
      <c r="D74" s="584">
        <v>0</v>
      </c>
      <c r="E74" s="585">
        <v>199.8</v>
      </c>
      <c r="F74" s="584">
        <v>199.8</v>
      </c>
      <c r="G74" s="586">
        <f t="shared" si="0"/>
        <v>100</v>
      </c>
    </row>
    <row r="75" spans="1:7" x14ac:dyDescent="0.2">
      <c r="A75" s="608">
        <v>2143</v>
      </c>
      <c r="B75" s="582">
        <v>5339</v>
      </c>
      <c r="C75" s="583" t="s">
        <v>301</v>
      </c>
      <c r="D75" s="584">
        <v>0</v>
      </c>
      <c r="E75" s="585">
        <v>359.2</v>
      </c>
      <c r="F75" s="584">
        <v>346.52600000000001</v>
      </c>
      <c r="G75" s="586">
        <f t="shared" si="0"/>
        <v>96.471603563474389</v>
      </c>
    </row>
    <row r="76" spans="1:7" x14ac:dyDescent="0.2">
      <c r="A76" s="608">
        <v>2143</v>
      </c>
      <c r="B76" s="582">
        <v>5362</v>
      </c>
      <c r="C76" s="583" t="s">
        <v>242</v>
      </c>
      <c r="D76" s="584">
        <v>0</v>
      </c>
      <c r="E76" s="585">
        <v>37.6</v>
      </c>
      <c r="F76" s="584">
        <v>7.5030000000000001</v>
      </c>
      <c r="G76" s="586">
        <f t="shared" ref="G76:G139" si="1">F76/E76*100</f>
        <v>19.954787234042552</v>
      </c>
    </row>
    <row r="77" spans="1:7" x14ac:dyDescent="0.2">
      <c r="A77" s="608">
        <v>2143</v>
      </c>
      <c r="B77" s="582">
        <v>5494</v>
      </c>
      <c r="C77" s="583" t="s">
        <v>343</v>
      </c>
      <c r="D77" s="584">
        <v>30</v>
      </c>
      <c r="E77" s="585">
        <v>30</v>
      </c>
      <c r="F77" s="584">
        <v>0</v>
      </c>
      <c r="G77" s="586">
        <f t="shared" si="1"/>
        <v>0</v>
      </c>
    </row>
    <row r="78" spans="1:7" x14ac:dyDescent="0.2">
      <c r="A78" s="610">
        <v>2143</v>
      </c>
      <c r="B78" s="589"/>
      <c r="C78" s="590" t="s">
        <v>0</v>
      </c>
      <c r="D78" s="591">
        <v>91970</v>
      </c>
      <c r="E78" s="592">
        <v>104888.16</v>
      </c>
      <c r="F78" s="591">
        <v>72669.859700000001</v>
      </c>
      <c r="G78" s="593">
        <f t="shared" si="1"/>
        <v>69.283186681890498</v>
      </c>
    </row>
    <row r="79" spans="1:7" x14ac:dyDescent="0.2">
      <c r="A79" s="608"/>
      <c r="B79" s="594"/>
      <c r="C79" s="583"/>
      <c r="D79" s="585"/>
      <c r="E79" s="585"/>
      <c r="F79" s="585"/>
      <c r="G79" s="586"/>
    </row>
    <row r="80" spans="1:7" x14ac:dyDescent="0.2">
      <c r="A80" s="611">
        <v>2191</v>
      </c>
      <c r="B80" s="596">
        <v>5164</v>
      </c>
      <c r="C80" s="597" t="s">
        <v>250</v>
      </c>
      <c r="D80" s="598">
        <v>50</v>
      </c>
      <c r="E80" s="599">
        <v>50</v>
      </c>
      <c r="F80" s="598">
        <v>19.82</v>
      </c>
      <c r="G80" s="600">
        <f t="shared" si="1"/>
        <v>39.64</v>
      </c>
    </row>
    <row r="81" spans="1:7" x14ac:dyDescent="0.2">
      <c r="A81" s="608">
        <v>2191</v>
      </c>
      <c r="B81" s="582">
        <v>5169</v>
      </c>
      <c r="C81" s="583" t="s">
        <v>248</v>
      </c>
      <c r="D81" s="584">
        <v>100</v>
      </c>
      <c r="E81" s="585">
        <v>65</v>
      </c>
      <c r="F81" s="584">
        <v>44.012</v>
      </c>
      <c r="G81" s="586">
        <f t="shared" si="1"/>
        <v>67.71076923076923</v>
      </c>
    </row>
    <row r="82" spans="1:7" x14ac:dyDescent="0.2">
      <c r="A82" s="608">
        <v>2191</v>
      </c>
      <c r="B82" s="582">
        <v>5173</v>
      </c>
      <c r="C82" s="583" t="s">
        <v>267</v>
      </c>
      <c r="D82" s="584">
        <v>330</v>
      </c>
      <c r="E82" s="585">
        <v>330</v>
      </c>
      <c r="F82" s="584">
        <v>87.376809999999992</v>
      </c>
      <c r="G82" s="586">
        <f t="shared" si="1"/>
        <v>26.47782121212121</v>
      </c>
    </row>
    <row r="83" spans="1:7" x14ac:dyDescent="0.2">
      <c r="A83" s="608">
        <v>2191</v>
      </c>
      <c r="B83" s="582">
        <v>5175</v>
      </c>
      <c r="C83" s="583" t="s">
        <v>247</v>
      </c>
      <c r="D83" s="584">
        <v>300</v>
      </c>
      <c r="E83" s="585">
        <v>300</v>
      </c>
      <c r="F83" s="584">
        <v>179.90700000000001</v>
      </c>
      <c r="G83" s="586">
        <f t="shared" si="1"/>
        <v>59.969000000000008</v>
      </c>
    </row>
    <row r="84" spans="1:7" x14ac:dyDescent="0.2">
      <c r="A84" s="608">
        <v>2191</v>
      </c>
      <c r="B84" s="582">
        <v>5194</v>
      </c>
      <c r="C84" s="583" t="s">
        <v>262</v>
      </c>
      <c r="D84" s="584">
        <v>20</v>
      </c>
      <c r="E84" s="585">
        <v>20</v>
      </c>
      <c r="F84" s="584">
        <v>19.73</v>
      </c>
      <c r="G84" s="586">
        <f t="shared" si="1"/>
        <v>98.65</v>
      </c>
    </row>
    <row r="85" spans="1:7" x14ac:dyDescent="0.2">
      <c r="A85" s="608">
        <v>2191</v>
      </c>
      <c r="B85" s="582">
        <v>5229</v>
      </c>
      <c r="C85" s="583" t="s">
        <v>293</v>
      </c>
      <c r="D85" s="584">
        <v>0</v>
      </c>
      <c r="E85" s="585">
        <v>70</v>
      </c>
      <c r="F85" s="584">
        <v>70</v>
      </c>
      <c r="G85" s="586">
        <f t="shared" si="1"/>
        <v>100</v>
      </c>
    </row>
    <row r="86" spans="1:7" x14ac:dyDescent="0.2">
      <c r="A86" s="608">
        <v>2191</v>
      </c>
      <c r="B86" s="582">
        <v>5511</v>
      </c>
      <c r="C86" s="583" t="s">
        <v>3604</v>
      </c>
      <c r="D86" s="584">
        <v>202</v>
      </c>
      <c r="E86" s="585">
        <v>0</v>
      </c>
      <c r="F86" s="584">
        <v>0</v>
      </c>
      <c r="G86" s="609" t="s">
        <v>195</v>
      </c>
    </row>
    <row r="87" spans="1:7" x14ac:dyDescent="0.2">
      <c r="A87" s="608">
        <v>2191</v>
      </c>
      <c r="B87" s="582">
        <v>5532</v>
      </c>
      <c r="C87" s="583" t="s">
        <v>255</v>
      </c>
      <c r="D87" s="584">
        <v>616</v>
      </c>
      <c r="E87" s="585">
        <v>0</v>
      </c>
      <c r="F87" s="584">
        <v>0</v>
      </c>
      <c r="G87" s="609" t="s">
        <v>195</v>
      </c>
    </row>
    <row r="88" spans="1:7" x14ac:dyDescent="0.2">
      <c r="A88" s="610">
        <v>2191</v>
      </c>
      <c r="B88" s="589"/>
      <c r="C88" s="590" t="s">
        <v>359</v>
      </c>
      <c r="D88" s="591">
        <v>1618</v>
      </c>
      <c r="E88" s="592">
        <v>835</v>
      </c>
      <c r="F88" s="591">
        <v>420.84580999999997</v>
      </c>
      <c r="G88" s="593">
        <f t="shared" si="1"/>
        <v>50.400695808383233</v>
      </c>
    </row>
    <row r="89" spans="1:7" x14ac:dyDescent="0.2">
      <c r="A89" s="581"/>
      <c r="B89" s="594"/>
      <c r="C89" s="583"/>
      <c r="D89" s="585"/>
      <c r="E89" s="585"/>
      <c r="F89" s="585"/>
      <c r="G89" s="586"/>
    </row>
    <row r="90" spans="1:7" x14ac:dyDescent="0.2">
      <c r="A90" s="611">
        <v>2199</v>
      </c>
      <c r="B90" s="596">
        <v>5222</v>
      </c>
      <c r="C90" s="597" t="s">
        <v>261</v>
      </c>
      <c r="D90" s="598">
        <v>200</v>
      </c>
      <c r="E90" s="599">
        <v>200</v>
      </c>
      <c r="F90" s="598">
        <v>200</v>
      </c>
      <c r="G90" s="600">
        <f t="shared" si="1"/>
        <v>100</v>
      </c>
    </row>
    <row r="91" spans="1:7" x14ac:dyDescent="0.2">
      <c r="A91" s="588">
        <v>2199</v>
      </c>
      <c r="B91" s="589"/>
      <c r="C91" s="590" t="s">
        <v>358</v>
      </c>
      <c r="D91" s="591">
        <v>200</v>
      </c>
      <c r="E91" s="592">
        <v>200</v>
      </c>
      <c r="F91" s="591">
        <v>200</v>
      </c>
      <c r="G91" s="593">
        <f t="shared" si="1"/>
        <v>100</v>
      </c>
    </row>
    <row r="92" spans="1:7" x14ac:dyDescent="0.2">
      <c r="A92" s="581"/>
      <c r="B92" s="594"/>
      <c r="C92" s="583"/>
      <c r="D92" s="585"/>
      <c r="E92" s="585"/>
      <c r="F92" s="585"/>
      <c r="G92" s="586"/>
    </row>
    <row r="93" spans="1:7" x14ac:dyDescent="0.2">
      <c r="A93" s="611">
        <v>2212</v>
      </c>
      <c r="B93" s="596">
        <v>5137</v>
      </c>
      <c r="C93" s="597" t="s">
        <v>252</v>
      </c>
      <c r="D93" s="598">
        <v>95</v>
      </c>
      <c r="E93" s="599">
        <v>100.09</v>
      </c>
      <c r="F93" s="598">
        <v>26.57837</v>
      </c>
      <c r="G93" s="600">
        <f t="shared" si="1"/>
        <v>26.554470976121493</v>
      </c>
    </row>
    <row r="94" spans="1:7" x14ac:dyDescent="0.2">
      <c r="A94" s="608">
        <v>2212</v>
      </c>
      <c r="B94" s="582">
        <v>5154</v>
      </c>
      <c r="C94" s="583" t="s">
        <v>275</v>
      </c>
      <c r="D94" s="584">
        <v>0</v>
      </c>
      <c r="E94" s="585">
        <v>49.54</v>
      </c>
      <c r="F94" s="584">
        <v>7.56</v>
      </c>
      <c r="G94" s="586">
        <f t="shared" si="1"/>
        <v>15.260395639886958</v>
      </c>
    </row>
    <row r="95" spans="1:7" x14ac:dyDescent="0.2">
      <c r="A95" s="608">
        <v>2212</v>
      </c>
      <c r="B95" s="582">
        <v>5166</v>
      </c>
      <c r="C95" s="583" t="s">
        <v>249</v>
      </c>
      <c r="D95" s="584">
        <v>0</v>
      </c>
      <c r="E95" s="585">
        <v>470.58</v>
      </c>
      <c r="F95" s="584">
        <v>295.84500000000003</v>
      </c>
      <c r="G95" s="586">
        <f t="shared" si="1"/>
        <v>62.868162692847129</v>
      </c>
    </row>
    <row r="96" spans="1:7" x14ac:dyDescent="0.2">
      <c r="A96" s="608">
        <v>2212</v>
      </c>
      <c r="B96" s="582">
        <v>5169</v>
      </c>
      <c r="C96" s="583" t="s">
        <v>248</v>
      </c>
      <c r="D96" s="584">
        <v>1400</v>
      </c>
      <c r="E96" s="585">
        <v>2113.3000000000002</v>
      </c>
      <c r="F96" s="584">
        <v>1247.6310000000001</v>
      </c>
      <c r="G96" s="586">
        <f t="shared" si="1"/>
        <v>59.037098376946005</v>
      </c>
    </row>
    <row r="97" spans="1:7" x14ac:dyDescent="0.2">
      <c r="A97" s="608">
        <v>2212</v>
      </c>
      <c r="B97" s="582">
        <v>5171</v>
      </c>
      <c r="C97" s="583" t="s">
        <v>269</v>
      </c>
      <c r="D97" s="584">
        <v>1790</v>
      </c>
      <c r="E97" s="585">
        <v>200</v>
      </c>
      <c r="F97" s="584">
        <v>0</v>
      </c>
      <c r="G97" s="586">
        <f t="shared" si="1"/>
        <v>0</v>
      </c>
    </row>
    <row r="98" spans="1:7" x14ac:dyDescent="0.2">
      <c r="A98" s="608">
        <v>2212</v>
      </c>
      <c r="B98" s="582">
        <v>5331</v>
      </c>
      <c r="C98" s="583" t="s">
        <v>306</v>
      </c>
      <c r="D98" s="584">
        <v>635545</v>
      </c>
      <c r="E98" s="585">
        <v>641669</v>
      </c>
      <c r="F98" s="584">
        <v>641669</v>
      </c>
      <c r="G98" s="586">
        <f t="shared" si="1"/>
        <v>100</v>
      </c>
    </row>
    <row r="99" spans="1:7" x14ac:dyDescent="0.2">
      <c r="A99" s="608">
        <v>2212</v>
      </c>
      <c r="B99" s="582">
        <v>5363</v>
      </c>
      <c r="C99" s="583" t="s">
        <v>258</v>
      </c>
      <c r="D99" s="584">
        <v>0</v>
      </c>
      <c r="E99" s="585">
        <v>48154.84</v>
      </c>
      <c r="F99" s="584">
        <v>48111.031999999999</v>
      </c>
      <c r="G99" s="586">
        <f t="shared" si="1"/>
        <v>99.909026797721694</v>
      </c>
    </row>
    <row r="100" spans="1:7" x14ac:dyDescent="0.2">
      <c r="A100" s="588">
        <v>2212</v>
      </c>
      <c r="B100" s="589"/>
      <c r="C100" s="590" t="s">
        <v>157</v>
      </c>
      <c r="D100" s="591">
        <v>638830</v>
      </c>
      <c r="E100" s="592">
        <v>692757.35</v>
      </c>
      <c r="F100" s="591">
        <v>691357.64636999997</v>
      </c>
      <c r="G100" s="593">
        <f t="shared" si="1"/>
        <v>99.797951818194349</v>
      </c>
    </row>
    <row r="101" spans="1:7" x14ac:dyDescent="0.2">
      <c r="A101" s="581"/>
      <c r="B101" s="594"/>
      <c r="C101" s="583"/>
      <c r="D101" s="585"/>
      <c r="E101" s="585"/>
      <c r="F101" s="585"/>
      <c r="G101" s="586"/>
    </row>
    <row r="102" spans="1:7" x14ac:dyDescent="0.2">
      <c r="A102" s="611">
        <v>2219</v>
      </c>
      <c r="B102" s="596">
        <v>5169</v>
      </c>
      <c r="C102" s="597" t="s">
        <v>248</v>
      </c>
      <c r="D102" s="598">
        <v>0</v>
      </c>
      <c r="E102" s="599">
        <v>500</v>
      </c>
      <c r="F102" s="598">
        <v>66.912999999999997</v>
      </c>
      <c r="G102" s="600">
        <f t="shared" si="1"/>
        <v>13.3826</v>
      </c>
    </row>
    <row r="103" spans="1:7" x14ac:dyDescent="0.2">
      <c r="A103" s="588">
        <v>2219</v>
      </c>
      <c r="B103" s="589"/>
      <c r="C103" s="590" t="s">
        <v>229</v>
      </c>
      <c r="D103" s="591">
        <v>0</v>
      </c>
      <c r="E103" s="592">
        <v>500</v>
      </c>
      <c r="F103" s="591">
        <v>66.912999999999997</v>
      </c>
      <c r="G103" s="593">
        <f t="shared" si="1"/>
        <v>13.3826</v>
      </c>
    </row>
    <row r="104" spans="1:7" x14ac:dyDescent="0.2">
      <c r="A104" s="581"/>
      <c r="B104" s="594"/>
      <c r="C104" s="583"/>
      <c r="D104" s="599"/>
      <c r="E104" s="585"/>
      <c r="F104" s="585"/>
      <c r="G104" s="586"/>
    </row>
    <row r="105" spans="1:7" x14ac:dyDescent="0.2">
      <c r="A105" s="611">
        <v>2221</v>
      </c>
      <c r="B105" s="596">
        <v>5166</v>
      </c>
      <c r="C105" s="597" t="s">
        <v>249</v>
      </c>
      <c r="D105" s="598">
        <v>1000</v>
      </c>
      <c r="E105" s="599">
        <v>0</v>
      </c>
      <c r="F105" s="598">
        <v>0</v>
      </c>
      <c r="G105" s="612" t="s">
        <v>195</v>
      </c>
    </row>
    <row r="106" spans="1:7" x14ac:dyDescent="0.2">
      <c r="A106" s="608">
        <v>2221</v>
      </c>
      <c r="B106" s="582">
        <v>5169</v>
      </c>
      <c r="C106" s="583" t="s">
        <v>248</v>
      </c>
      <c r="D106" s="584">
        <v>1000</v>
      </c>
      <c r="E106" s="585">
        <v>0</v>
      </c>
      <c r="F106" s="584">
        <v>0</v>
      </c>
      <c r="G106" s="609" t="s">
        <v>195</v>
      </c>
    </row>
    <row r="107" spans="1:7" x14ac:dyDescent="0.2">
      <c r="A107" s="608">
        <v>2221</v>
      </c>
      <c r="B107" s="582">
        <v>5193</v>
      </c>
      <c r="C107" s="583" t="s">
        <v>355</v>
      </c>
      <c r="D107" s="584">
        <v>716100</v>
      </c>
      <c r="E107" s="585">
        <v>0</v>
      </c>
      <c r="F107" s="584">
        <v>0</v>
      </c>
      <c r="G107" s="609" t="s">
        <v>195</v>
      </c>
    </row>
    <row r="108" spans="1:7" x14ac:dyDescent="0.2">
      <c r="A108" s="610">
        <v>2221</v>
      </c>
      <c r="B108" s="589"/>
      <c r="C108" s="590" t="s">
        <v>156</v>
      </c>
      <c r="D108" s="591">
        <v>718100</v>
      </c>
      <c r="E108" s="592">
        <v>0</v>
      </c>
      <c r="F108" s="591">
        <v>0</v>
      </c>
      <c r="G108" s="613" t="s">
        <v>195</v>
      </c>
    </row>
    <row r="109" spans="1:7" x14ac:dyDescent="0.2">
      <c r="A109" s="581"/>
      <c r="B109" s="594"/>
      <c r="C109" s="583"/>
      <c r="D109" s="585"/>
      <c r="E109" s="585"/>
      <c r="F109" s="585"/>
      <c r="G109" s="586"/>
    </row>
    <row r="110" spans="1:7" x14ac:dyDescent="0.2">
      <c r="A110" s="611">
        <v>2223</v>
      </c>
      <c r="B110" s="596">
        <v>5339</v>
      </c>
      <c r="C110" s="597" t="s">
        <v>301</v>
      </c>
      <c r="D110" s="598">
        <v>1000</v>
      </c>
      <c r="E110" s="599">
        <v>1000</v>
      </c>
      <c r="F110" s="598">
        <v>1000</v>
      </c>
      <c r="G110" s="600">
        <f t="shared" si="1"/>
        <v>100</v>
      </c>
    </row>
    <row r="111" spans="1:7" x14ac:dyDescent="0.2">
      <c r="A111" s="588">
        <v>2223</v>
      </c>
      <c r="B111" s="589"/>
      <c r="C111" s="590" t="s">
        <v>357</v>
      </c>
      <c r="D111" s="591">
        <v>1000</v>
      </c>
      <c r="E111" s="592">
        <v>1000</v>
      </c>
      <c r="F111" s="591">
        <v>1000</v>
      </c>
      <c r="G111" s="593">
        <f t="shared" si="1"/>
        <v>100</v>
      </c>
    </row>
    <row r="112" spans="1:7" x14ac:dyDescent="0.2">
      <c r="A112" s="581"/>
      <c r="B112" s="594"/>
      <c r="C112" s="583"/>
      <c r="D112" s="585"/>
      <c r="E112" s="585"/>
      <c r="F112" s="585"/>
      <c r="G112" s="586"/>
    </row>
    <row r="113" spans="1:7" x14ac:dyDescent="0.2">
      <c r="A113" s="611">
        <v>2241</v>
      </c>
      <c r="B113" s="596">
        <v>5169</v>
      </c>
      <c r="C113" s="597" t="s">
        <v>248</v>
      </c>
      <c r="D113" s="598">
        <v>8200</v>
      </c>
      <c r="E113" s="599">
        <v>0</v>
      </c>
      <c r="F113" s="598">
        <v>0</v>
      </c>
      <c r="G113" s="612" t="s">
        <v>195</v>
      </c>
    </row>
    <row r="114" spans="1:7" x14ac:dyDescent="0.2">
      <c r="A114" s="608">
        <v>2241</v>
      </c>
      <c r="B114" s="582">
        <v>5171</v>
      </c>
      <c r="C114" s="583" t="s">
        <v>269</v>
      </c>
      <c r="D114" s="584">
        <v>0</v>
      </c>
      <c r="E114" s="585">
        <v>44.64</v>
      </c>
      <c r="F114" s="584">
        <v>44.632300000000001</v>
      </c>
      <c r="G114" s="586">
        <f t="shared" si="1"/>
        <v>99.982750896057354</v>
      </c>
    </row>
    <row r="115" spans="1:7" x14ac:dyDescent="0.2">
      <c r="A115" s="610">
        <v>2241</v>
      </c>
      <c r="B115" s="589"/>
      <c r="C115" s="590" t="s">
        <v>356</v>
      </c>
      <c r="D115" s="591">
        <v>8200</v>
      </c>
      <c r="E115" s="592">
        <v>44.64</v>
      </c>
      <c r="F115" s="591">
        <v>44.632300000000001</v>
      </c>
      <c r="G115" s="593">
        <f t="shared" si="1"/>
        <v>99.982750896057354</v>
      </c>
    </row>
    <row r="116" spans="1:7" x14ac:dyDescent="0.2">
      <c r="A116" s="581"/>
      <c r="B116" s="594"/>
      <c r="C116" s="583"/>
      <c r="D116" s="585"/>
      <c r="E116" s="585"/>
      <c r="F116" s="585"/>
      <c r="G116" s="586"/>
    </row>
    <row r="117" spans="1:7" x14ac:dyDescent="0.2">
      <c r="A117" s="611">
        <v>2242</v>
      </c>
      <c r="B117" s="596">
        <v>5192</v>
      </c>
      <c r="C117" s="597" t="s">
        <v>263</v>
      </c>
      <c r="D117" s="598">
        <v>500</v>
      </c>
      <c r="E117" s="599">
        <v>0</v>
      </c>
      <c r="F117" s="598">
        <v>0</v>
      </c>
      <c r="G117" s="612" t="s">
        <v>195</v>
      </c>
    </row>
    <row r="118" spans="1:7" x14ac:dyDescent="0.2">
      <c r="A118" s="608">
        <v>2242</v>
      </c>
      <c r="B118" s="582">
        <v>5193</v>
      </c>
      <c r="C118" s="583" t="s">
        <v>355</v>
      </c>
      <c r="D118" s="584">
        <v>889525</v>
      </c>
      <c r="E118" s="585">
        <v>0</v>
      </c>
      <c r="F118" s="584">
        <v>0</v>
      </c>
      <c r="G118" s="609" t="s">
        <v>195</v>
      </c>
    </row>
    <row r="119" spans="1:7" x14ac:dyDescent="0.2">
      <c r="A119" s="610">
        <v>2242</v>
      </c>
      <c r="B119" s="589"/>
      <c r="C119" s="590" t="s">
        <v>154</v>
      </c>
      <c r="D119" s="591">
        <v>890025</v>
      </c>
      <c r="E119" s="592">
        <v>0</v>
      </c>
      <c r="F119" s="591">
        <v>0</v>
      </c>
      <c r="G119" s="613" t="s">
        <v>195</v>
      </c>
    </row>
    <row r="120" spans="1:7" x14ac:dyDescent="0.2">
      <c r="A120" s="581"/>
      <c r="B120" s="594"/>
      <c r="C120" s="583"/>
      <c r="D120" s="585"/>
      <c r="E120" s="585"/>
      <c r="F120" s="585"/>
      <c r="G120" s="586"/>
    </row>
    <row r="121" spans="1:7" x14ac:dyDescent="0.2">
      <c r="A121" s="611">
        <v>2251</v>
      </c>
      <c r="B121" s="596">
        <v>5166</v>
      </c>
      <c r="C121" s="597" t="s">
        <v>249</v>
      </c>
      <c r="D121" s="598">
        <v>0</v>
      </c>
      <c r="E121" s="599">
        <v>22</v>
      </c>
      <c r="F121" s="598">
        <v>22</v>
      </c>
      <c r="G121" s="600">
        <f t="shared" si="1"/>
        <v>100</v>
      </c>
    </row>
    <row r="122" spans="1:7" x14ac:dyDescent="0.2">
      <c r="A122" s="608">
        <v>2251</v>
      </c>
      <c r="B122" s="582">
        <v>5171</v>
      </c>
      <c r="C122" s="583" t="s">
        <v>269</v>
      </c>
      <c r="D122" s="584">
        <v>0</v>
      </c>
      <c r="E122" s="585">
        <v>484</v>
      </c>
      <c r="F122" s="584">
        <v>453.024</v>
      </c>
      <c r="G122" s="586">
        <f t="shared" si="1"/>
        <v>93.600000000000009</v>
      </c>
    </row>
    <row r="123" spans="1:7" x14ac:dyDescent="0.2">
      <c r="A123" s="608">
        <v>2251</v>
      </c>
      <c r="B123" s="582">
        <v>5213</v>
      </c>
      <c r="C123" s="583" t="s">
        <v>314</v>
      </c>
      <c r="D123" s="584">
        <v>45500</v>
      </c>
      <c r="E123" s="585">
        <v>45500</v>
      </c>
      <c r="F123" s="584">
        <v>45500</v>
      </c>
      <c r="G123" s="586">
        <f t="shared" si="1"/>
        <v>100</v>
      </c>
    </row>
    <row r="124" spans="1:7" x14ac:dyDescent="0.2">
      <c r="A124" s="610">
        <v>2251</v>
      </c>
      <c r="B124" s="589"/>
      <c r="C124" s="590" t="s">
        <v>153</v>
      </c>
      <c r="D124" s="591">
        <v>45500</v>
      </c>
      <c r="E124" s="592">
        <v>46006</v>
      </c>
      <c r="F124" s="591">
        <v>45975.023999999998</v>
      </c>
      <c r="G124" s="593">
        <f t="shared" si="1"/>
        <v>99.932669651784551</v>
      </c>
    </row>
    <row r="125" spans="1:7" x14ac:dyDescent="0.2">
      <c r="A125" s="581"/>
      <c r="B125" s="594"/>
      <c r="C125" s="583"/>
      <c r="D125" s="585"/>
      <c r="E125" s="585"/>
      <c r="F125" s="585"/>
      <c r="G125" s="586"/>
    </row>
    <row r="126" spans="1:7" x14ac:dyDescent="0.2">
      <c r="A126" s="611">
        <v>2259</v>
      </c>
      <c r="B126" s="596">
        <v>5169</v>
      </c>
      <c r="C126" s="597" t="s">
        <v>248</v>
      </c>
      <c r="D126" s="598">
        <v>0</v>
      </c>
      <c r="E126" s="599">
        <v>217.8</v>
      </c>
      <c r="F126" s="598">
        <v>217.8</v>
      </c>
      <c r="G126" s="600">
        <f t="shared" si="1"/>
        <v>100</v>
      </c>
    </row>
    <row r="127" spans="1:7" x14ac:dyDescent="0.2">
      <c r="A127" s="608">
        <v>2259</v>
      </c>
      <c r="B127" s="582">
        <v>5192</v>
      </c>
      <c r="C127" s="583" t="s">
        <v>263</v>
      </c>
      <c r="D127" s="584">
        <v>118190</v>
      </c>
      <c r="E127" s="585">
        <v>23972.2</v>
      </c>
      <c r="F127" s="584">
        <v>9408.6052400000008</v>
      </c>
      <c r="G127" s="586">
        <f t="shared" si="1"/>
        <v>39.247984081561142</v>
      </c>
    </row>
    <row r="128" spans="1:7" x14ac:dyDescent="0.2">
      <c r="A128" s="610">
        <v>2259</v>
      </c>
      <c r="B128" s="589"/>
      <c r="C128" s="590" t="s">
        <v>354</v>
      </c>
      <c r="D128" s="591">
        <v>118190</v>
      </c>
      <c r="E128" s="592">
        <v>24190</v>
      </c>
      <c r="F128" s="591">
        <v>9626.40524</v>
      </c>
      <c r="G128" s="593">
        <f t="shared" si="1"/>
        <v>39.794978255477467</v>
      </c>
    </row>
    <row r="129" spans="1:7" x14ac:dyDescent="0.2">
      <c r="A129" s="581"/>
      <c r="B129" s="594"/>
      <c r="C129" s="583"/>
      <c r="D129" s="585"/>
      <c r="E129" s="585"/>
      <c r="F129" s="585"/>
      <c r="G129" s="586"/>
    </row>
    <row r="130" spans="1:7" x14ac:dyDescent="0.2">
      <c r="A130" s="611">
        <v>2292</v>
      </c>
      <c r="B130" s="596">
        <v>5166</v>
      </c>
      <c r="C130" s="597" t="s">
        <v>249</v>
      </c>
      <c r="D130" s="598">
        <v>0</v>
      </c>
      <c r="E130" s="599">
        <v>2786.85</v>
      </c>
      <c r="F130" s="598">
        <v>1345.883</v>
      </c>
      <c r="G130" s="600">
        <f t="shared" si="1"/>
        <v>48.29405960134202</v>
      </c>
    </row>
    <row r="131" spans="1:7" x14ac:dyDescent="0.2">
      <c r="A131" s="608">
        <v>2292</v>
      </c>
      <c r="B131" s="582">
        <v>5169</v>
      </c>
      <c r="C131" s="583" t="s">
        <v>248</v>
      </c>
      <c r="D131" s="584">
        <v>0</v>
      </c>
      <c r="E131" s="585">
        <v>2775.2</v>
      </c>
      <c r="F131" s="584">
        <v>387.2</v>
      </c>
      <c r="G131" s="586">
        <f t="shared" si="1"/>
        <v>13.952147592966273</v>
      </c>
    </row>
    <row r="132" spans="1:7" x14ac:dyDescent="0.2">
      <c r="A132" s="608">
        <v>2292</v>
      </c>
      <c r="B132" s="582">
        <v>5192</v>
      </c>
      <c r="C132" s="583" t="s">
        <v>263</v>
      </c>
      <c r="D132" s="584">
        <v>0</v>
      </c>
      <c r="E132" s="585">
        <v>1500</v>
      </c>
      <c r="F132" s="584">
        <v>500</v>
      </c>
      <c r="G132" s="586">
        <f t="shared" si="1"/>
        <v>33.333333333333329</v>
      </c>
    </row>
    <row r="133" spans="1:7" x14ac:dyDescent="0.2">
      <c r="A133" s="608">
        <v>2292</v>
      </c>
      <c r="B133" s="582">
        <v>5193</v>
      </c>
      <c r="C133" s="583" t="s">
        <v>355</v>
      </c>
      <c r="D133" s="584">
        <v>0</v>
      </c>
      <c r="E133" s="585">
        <v>1602428.15</v>
      </c>
      <c r="F133" s="584">
        <v>1580187.9659000002</v>
      </c>
      <c r="G133" s="586">
        <f t="shared" si="1"/>
        <v>98.612094770052579</v>
      </c>
    </row>
    <row r="134" spans="1:7" x14ac:dyDescent="0.2">
      <c r="A134" s="610">
        <v>2292</v>
      </c>
      <c r="B134" s="589"/>
      <c r="C134" s="590" t="s">
        <v>3592</v>
      </c>
      <c r="D134" s="591">
        <v>0</v>
      </c>
      <c r="E134" s="592">
        <v>1609490.2</v>
      </c>
      <c r="F134" s="591">
        <v>1582421.0489000001</v>
      </c>
      <c r="G134" s="593">
        <f t="shared" si="1"/>
        <v>98.31815371724538</v>
      </c>
    </row>
    <row r="135" spans="1:7" x14ac:dyDescent="0.2">
      <c r="A135" s="581"/>
      <c r="B135" s="594"/>
      <c r="C135" s="583"/>
      <c r="D135" s="585"/>
      <c r="E135" s="585"/>
      <c r="F135" s="585"/>
      <c r="G135" s="586"/>
    </row>
    <row r="136" spans="1:7" x14ac:dyDescent="0.2">
      <c r="A136" s="611">
        <v>2299</v>
      </c>
      <c r="B136" s="596">
        <v>5011</v>
      </c>
      <c r="C136" s="597" t="s">
        <v>877</v>
      </c>
      <c r="D136" s="598">
        <v>0</v>
      </c>
      <c r="E136" s="599">
        <v>275</v>
      </c>
      <c r="F136" s="598">
        <v>257.17814000000004</v>
      </c>
      <c r="G136" s="600">
        <f t="shared" si="1"/>
        <v>93.519323636363652</v>
      </c>
    </row>
    <row r="137" spans="1:7" x14ac:dyDescent="0.2">
      <c r="A137" s="608">
        <v>2299</v>
      </c>
      <c r="B137" s="582">
        <v>5021</v>
      </c>
      <c r="C137" s="583" t="s">
        <v>290</v>
      </c>
      <c r="D137" s="584">
        <v>0</v>
      </c>
      <c r="E137" s="585">
        <v>793.5</v>
      </c>
      <c r="F137" s="584">
        <v>793.1</v>
      </c>
      <c r="G137" s="586">
        <f t="shared" si="1"/>
        <v>99.949590422180208</v>
      </c>
    </row>
    <row r="138" spans="1:7" x14ac:dyDescent="0.2">
      <c r="A138" s="608">
        <v>2299</v>
      </c>
      <c r="B138" s="582">
        <v>5031</v>
      </c>
      <c r="C138" s="583" t="s">
        <v>288</v>
      </c>
      <c r="D138" s="584">
        <v>0</v>
      </c>
      <c r="E138" s="585">
        <v>264.64999999999998</v>
      </c>
      <c r="F138" s="584">
        <v>232.89452000000003</v>
      </c>
      <c r="G138" s="586">
        <f t="shared" si="1"/>
        <v>88.000952201020226</v>
      </c>
    </row>
    <row r="139" spans="1:7" x14ac:dyDescent="0.2">
      <c r="A139" s="608">
        <v>2299</v>
      </c>
      <c r="B139" s="582">
        <v>5032</v>
      </c>
      <c r="C139" s="583" t="s">
        <v>287</v>
      </c>
      <c r="D139" s="584">
        <v>0</v>
      </c>
      <c r="E139" s="585">
        <v>95.25</v>
      </c>
      <c r="F139" s="584">
        <v>83.842029999999994</v>
      </c>
      <c r="G139" s="586">
        <f t="shared" si="1"/>
        <v>88.023128608923869</v>
      </c>
    </row>
    <row r="140" spans="1:7" x14ac:dyDescent="0.2">
      <c r="A140" s="608">
        <v>2299</v>
      </c>
      <c r="B140" s="582">
        <v>5038</v>
      </c>
      <c r="C140" s="583" t="s">
        <v>286</v>
      </c>
      <c r="D140" s="584">
        <v>0</v>
      </c>
      <c r="E140" s="585">
        <v>4.5199999999999996</v>
      </c>
      <c r="F140" s="584">
        <v>3.9126399999999992</v>
      </c>
      <c r="G140" s="586">
        <f t="shared" ref="G140:G205" si="2">F140/E140*100</f>
        <v>86.56283185840708</v>
      </c>
    </row>
    <row r="141" spans="1:7" x14ac:dyDescent="0.2">
      <c r="A141" s="608">
        <v>2299</v>
      </c>
      <c r="B141" s="582">
        <v>5041</v>
      </c>
      <c r="C141" s="583" t="s">
        <v>285</v>
      </c>
      <c r="D141" s="584">
        <v>0</v>
      </c>
      <c r="E141" s="585">
        <v>1572.4</v>
      </c>
      <c r="F141" s="584">
        <v>790.81849</v>
      </c>
      <c r="G141" s="586">
        <f t="shared" si="2"/>
        <v>50.29372233528364</v>
      </c>
    </row>
    <row r="142" spans="1:7" x14ac:dyDescent="0.2">
      <c r="A142" s="608">
        <v>2299</v>
      </c>
      <c r="B142" s="582">
        <v>5139</v>
      </c>
      <c r="C142" s="583" t="s">
        <v>251</v>
      </c>
      <c r="D142" s="584">
        <v>0</v>
      </c>
      <c r="E142" s="585">
        <v>37.159999999999997</v>
      </c>
      <c r="F142" s="584">
        <v>36.907499999999999</v>
      </c>
      <c r="G142" s="586">
        <f t="shared" si="2"/>
        <v>99.320505920344459</v>
      </c>
    </row>
    <row r="143" spans="1:7" x14ac:dyDescent="0.2">
      <c r="A143" s="608">
        <v>2299</v>
      </c>
      <c r="B143" s="582">
        <v>5162</v>
      </c>
      <c r="C143" s="583" t="s">
        <v>272</v>
      </c>
      <c r="D143" s="584">
        <v>0</v>
      </c>
      <c r="E143" s="585">
        <v>48.4</v>
      </c>
      <c r="F143" s="584">
        <v>34.686999999999998</v>
      </c>
      <c r="G143" s="586">
        <f t="shared" si="2"/>
        <v>71.667355371900825</v>
      </c>
    </row>
    <row r="144" spans="1:7" x14ac:dyDescent="0.2">
      <c r="A144" s="608">
        <v>2299</v>
      </c>
      <c r="B144" s="582">
        <v>5166</v>
      </c>
      <c r="C144" s="583" t="s">
        <v>249</v>
      </c>
      <c r="D144" s="584">
        <v>0</v>
      </c>
      <c r="E144" s="585">
        <v>1209.78</v>
      </c>
      <c r="F144" s="584">
        <v>1088.758</v>
      </c>
      <c r="G144" s="586">
        <f t="shared" si="2"/>
        <v>89.996362975086384</v>
      </c>
    </row>
    <row r="145" spans="1:7" x14ac:dyDescent="0.2">
      <c r="A145" s="608">
        <v>2299</v>
      </c>
      <c r="B145" s="582">
        <v>5168</v>
      </c>
      <c r="C145" s="583" t="s">
        <v>270</v>
      </c>
      <c r="D145" s="584">
        <v>69</v>
      </c>
      <c r="E145" s="585">
        <v>15</v>
      </c>
      <c r="F145" s="584">
        <v>15</v>
      </c>
      <c r="G145" s="586">
        <f t="shared" si="2"/>
        <v>100</v>
      </c>
    </row>
    <row r="146" spans="1:7" x14ac:dyDescent="0.2">
      <c r="A146" s="608">
        <v>2299</v>
      </c>
      <c r="B146" s="582">
        <v>5169</v>
      </c>
      <c r="C146" s="583" t="s">
        <v>248</v>
      </c>
      <c r="D146" s="584">
        <v>1256</v>
      </c>
      <c r="E146" s="585">
        <v>8943.7800000000007</v>
      </c>
      <c r="F146" s="584">
        <v>3696.2690500000008</v>
      </c>
      <c r="G146" s="586">
        <f t="shared" si="2"/>
        <v>41.327817209278415</v>
      </c>
    </row>
    <row r="147" spans="1:7" x14ac:dyDescent="0.2">
      <c r="A147" s="608">
        <v>2299</v>
      </c>
      <c r="B147" s="582">
        <v>5173</v>
      </c>
      <c r="C147" s="583" t="s">
        <v>267</v>
      </c>
      <c r="D147" s="584">
        <v>0</v>
      </c>
      <c r="E147" s="585">
        <v>490</v>
      </c>
      <c r="F147" s="584">
        <v>233.73898000000003</v>
      </c>
      <c r="G147" s="586">
        <f t="shared" si="2"/>
        <v>47.701832653061231</v>
      </c>
    </row>
    <row r="148" spans="1:7" x14ac:dyDescent="0.2">
      <c r="A148" s="608">
        <v>2299</v>
      </c>
      <c r="B148" s="582">
        <v>5175</v>
      </c>
      <c r="C148" s="583" t="s">
        <v>247</v>
      </c>
      <c r="D148" s="584">
        <v>0</v>
      </c>
      <c r="E148" s="585">
        <v>43.42</v>
      </c>
      <c r="F148" s="584">
        <v>26.125999999999998</v>
      </c>
      <c r="G148" s="586">
        <f t="shared" si="2"/>
        <v>60.170428374021178</v>
      </c>
    </row>
    <row r="149" spans="1:7" x14ac:dyDescent="0.2">
      <c r="A149" s="608">
        <v>2299</v>
      </c>
      <c r="B149" s="582">
        <v>5192</v>
      </c>
      <c r="C149" s="583" t="s">
        <v>263</v>
      </c>
      <c r="D149" s="584">
        <v>0</v>
      </c>
      <c r="E149" s="585">
        <v>4025</v>
      </c>
      <c r="F149" s="584">
        <v>4025</v>
      </c>
      <c r="G149" s="586">
        <f t="shared" si="2"/>
        <v>100</v>
      </c>
    </row>
    <row r="150" spans="1:7" x14ac:dyDescent="0.2">
      <c r="A150" s="608">
        <v>2299</v>
      </c>
      <c r="B150" s="582">
        <v>5212</v>
      </c>
      <c r="C150" s="583" t="s">
        <v>320</v>
      </c>
      <c r="D150" s="584">
        <v>0</v>
      </c>
      <c r="E150" s="585">
        <v>20</v>
      </c>
      <c r="F150" s="584">
        <v>20</v>
      </c>
      <c r="G150" s="586">
        <f t="shared" si="2"/>
        <v>100</v>
      </c>
    </row>
    <row r="151" spans="1:7" x14ac:dyDescent="0.2">
      <c r="A151" s="608">
        <v>2299</v>
      </c>
      <c r="B151" s="582">
        <v>5213</v>
      </c>
      <c r="C151" s="583" t="s">
        <v>314</v>
      </c>
      <c r="D151" s="584">
        <v>0</v>
      </c>
      <c r="E151" s="585">
        <v>3275.1</v>
      </c>
      <c r="F151" s="584">
        <v>3229.6</v>
      </c>
      <c r="G151" s="586">
        <f t="shared" si="2"/>
        <v>98.610729443375774</v>
      </c>
    </row>
    <row r="152" spans="1:7" x14ac:dyDescent="0.2">
      <c r="A152" s="608">
        <v>2299</v>
      </c>
      <c r="B152" s="582">
        <v>5222</v>
      </c>
      <c r="C152" s="583" t="s">
        <v>261</v>
      </c>
      <c r="D152" s="584">
        <v>200</v>
      </c>
      <c r="E152" s="585">
        <v>350</v>
      </c>
      <c r="F152" s="584">
        <v>291.26470999999998</v>
      </c>
      <c r="G152" s="586">
        <f t="shared" si="2"/>
        <v>83.218488571428566</v>
      </c>
    </row>
    <row r="153" spans="1:7" x14ac:dyDescent="0.2">
      <c r="A153" s="608">
        <v>2299</v>
      </c>
      <c r="B153" s="582">
        <v>5229</v>
      </c>
      <c r="C153" s="583" t="s">
        <v>293</v>
      </c>
      <c r="D153" s="584">
        <v>0</v>
      </c>
      <c r="E153" s="585">
        <v>210</v>
      </c>
      <c r="F153" s="584">
        <v>210</v>
      </c>
      <c r="G153" s="586">
        <f t="shared" si="2"/>
        <v>100</v>
      </c>
    </row>
    <row r="154" spans="1:7" x14ac:dyDescent="0.2">
      <c r="A154" s="608">
        <v>2299</v>
      </c>
      <c r="B154" s="582">
        <v>5321</v>
      </c>
      <c r="C154" s="583" t="s">
        <v>260</v>
      </c>
      <c r="D154" s="584">
        <v>0</v>
      </c>
      <c r="E154" s="585">
        <v>130</v>
      </c>
      <c r="F154" s="584">
        <v>55.966829999999987</v>
      </c>
      <c r="G154" s="586">
        <f t="shared" si="2"/>
        <v>43.051407692307677</v>
      </c>
    </row>
    <row r="155" spans="1:7" x14ac:dyDescent="0.2">
      <c r="A155" s="608">
        <v>2299</v>
      </c>
      <c r="B155" s="582">
        <v>5329</v>
      </c>
      <c r="C155" s="583" t="s">
        <v>326</v>
      </c>
      <c r="D155" s="584">
        <v>0</v>
      </c>
      <c r="E155" s="585">
        <v>160.6</v>
      </c>
      <c r="F155" s="584">
        <v>160.58500000000001</v>
      </c>
      <c r="G155" s="586">
        <f t="shared" si="2"/>
        <v>99.990660024906603</v>
      </c>
    </row>
    <row r="156" spans="1:7" x14ac:dyDescent="0.2">
      <c r="A156" s="610">
        <v>2299</v>
      </c>
      <c r="B156" s="589"/>
      <c r="C156" s="590" t="s">
        <v>228</v>
      </c>
      <c r="D156" s="591">
        <v>1525</v>
      </c>
      <c r="E156" s="592">
        <v>21963.56</v>
      </c>
      <c r="F156" s="591">
        <v>15285.64889</v>
      </c>
      <c r="G156" s="593">
        <f t="shared" si="2"/>
        <v>69.595497678882651</v>
      </c>
    </row>
    <row r="157" spans="1:7" x14ac:dyDescent="0.2">
      <c r="A157" s="581"/>
      <c r="B157" s="594"/>
      <c r="C157" s="583"/>
      <c r="D157" s="585"/>
      <c r="E157" s="585"/>
      <c r="F157" s="585"/>
      <c r="G157" s="586"/>
    </row>
    <row r="158" spans="1:7" x14ac:dyDescent="0.2">
      <c r="A158" s="611">
        <v>2310</v>
      </c>
      <c r="B158" s="596">
        <v>5169</v>
      </c>
      <c r="C158" s="597" t="s">
        <v>248</v>
      </c>
      <c r="D158" s="598">
        <v>1000</v>
      </c>
      <c r="E158" s="599">
        <v>0</v>
      </c>
      <c r="F158" s="598">
        <v>0</v>
      </c>
      <c r="G158" s="612" t="s">
        <v>195</v>
      </c>
    </row>
    <row r="159" spans="1:7" x14ac:dyDescent="0.2">
      <c r="A159" s="588">
        <v>2310</v>
      </c>
      <c r="B159" s="589"/>
      <c r="C159" s="590" t="s">
        <v>3605</v>
      </c>
      <c r="D159" s="591">
        <v>1000</v>
      </c>
      <c r="E159" s="592">
        <v>0</v>
      </c>
      <c r="F159" s="591">
        <v>0</v>
      </c>
      <c r="G159" s="613" t="s">
        <v>195</v>
      </c>
    </row>
    <row r="160" spans="1:7" x14ac:dyDescent="0.2">
      <c r="A160" s="581"/>
      <c r="B160" s="594"/>
      <c r="C160" s="583"/>
      <c r="D160" s="585"/>
      <c r="E160" s="585"/>
      <c r="F160" s="585"/>
      <c r="G160" s="586"/>
    </row>
    <row r="161" spans="1:15" x14ac:dyDescent="0.2">
      <c r="A161" s="611">
        <v>2399</v>
      </c>
      <c r="B161" s="596">
        <v>5321</v>
      </c>
      <c r="C161" s="597" t="s">
        <v>260</v>
      </c>
      <c r="D161" s="598">
        <v>0</v>
      </c>
      <c r="E161" s="599">
        <v>10000</v>
      </c>
      <c r="F161" s="598">
        <v>33.749000000000002</v>
      </c>
      <c r="G161" s="600">
        <f t="shared" si="2"/>
        <v>0.33749000000000001</v>
      </c>
    </row>
    <row r="162" spans="1:15" x14ac:dyDescent="0.2">
      <c r="A162" s="608">
        <v>2399</v>
      </c>
      <c r="B162" s="582">
        <v>5909</v>
      </c>
      <c r="C162" s="583" t="s">
        <v>237</v>
      </c>
      <c r="D162" s="584">
        <v>0</v>
      </c>
      <c r="E162" s="585">
        <v>11300.46</v>
      </c>
      <c r="F162" s="584">
        <v>4960.3175000000001</v>
      </c>
      <c r="G162" s="586">
        <f t="shared" si="2"/>
        <v>43.894828175136233</v>
      </c>
    </row>
    <row r="163" spans="1:15" x14ac:dyDescent="0.2">
      <c r="A163" s="610">
        <v>2399</v>
      </c>
      <c r="B163" s="589"/>
      <c r="C163" s="590" t="s">
        <v>152</v>
      </c>
      <c r="D163" s="591">
        <v>0</v>
      </c>
      <c r="E163" s="592">
        <v>21300.46</v>
      </c>
      <c r="F163" s="591">
        <v>4994.0664999999999</v>
      </c>
      <c r="G163" s="593">
        <f t="shared" si="2"/>
        <v>23.445815254694029</v>
      </c>
    </row>
    <row r="164" spans="1:15" s="475" customFormat="1" x14ac:dyDescent="0.2">
      <c r="A164" s="581"/>
      <c r="B164" s="594"/>
      <c r="C164" s="583"/>
      <c r="D164" s="601"/>
      <c r="E164" s="601"/>
      <c r="F164" s="601"/>
      <c r="G164" s="586"/>
    </row>
    <row r="165" spans="1:15" s="475" customFormat="1" x14ac:dyDescent="0.2">
      <c r="A165" s="1117" t="s">
        <v>227</v>
      </c>
      <c r="B165" s="1118"/>
      <c r="C165" s="1118"/>
      <c r="D165" s="602">
        <v>2535680</v>
      </c>
      <c r="E165" s="603">
        <v>2545312.88</v>
      </c>
      <c r="F165" s="602">
        <v>2441290.0112200002</v>
      </c>
      <c r="G165" s="604">
        <f t="shared" si="2"/>
        <v>95.913159847759076</v>
      </c>
      <c r="I165" s="474"/>
      <c r="J165" s="474"/>
      <c r="K165" s="474"/>
      <c r="L165" s="474"/>
      <c r="M165" s="474"/>
      <c r="N165" s="474"/>
      <c r="O165" s="474"/>
    </row>
    <row r="166" spans="1:15" s="475" customFormat="1" x14ac:dyDescent="0.2">
      <c r="A166" s="532"/>
      <c r="B166" s="533"/>
      <c r="C166" s="614"/>
      <c r="D166" s="534"/>
      <c r="E166" s="534"/>
      <c r="F166" s="534"/>
      <c r="G166" s="535"/>
      <c r="I166" s="474"/>
      <c r="J166" s="474"/>
      <c r="K166" s="474"/>
      <c r="L166" s="474"/>
      <c r="M166" s="474"/>
      <c r="N166" s="474"/>
      <c r="O166" s="474"/>
    </row>
    <row r="167" spans="1:15" x14ac:dyDescent="0.2">
      <c r="A167" s="611">
        <v>3111</v>
      </c>
      <c r="B167" s="596">
        <v>5212</v>
      </c>
      <c r="C167" s="597" t="s">
        <v>320</v>
      </c>
      <c r="D167" s="598">
        <v>0</v>
      </c>
      <c r="E167" s="599">
        <v>2002.768</v>
      </c>
      <c r="F167" s="598">
        <v>2002.768</v>
      </c>
      <c r="G167" s="600">
        <f t="shared" si="2"/>
        <v>100</v>
      </c>
    </row>
    <row r="168" spans="1:15" x14ac:dyDescent="0.2">
      <c r="A168" s="608">
        <v>3111</v>
      </c>
      <c r="B168" s="582">
        <v>5213</v>
      </c>
      <c r="C168" s="583" t="s">
        <v>314</v>
      </c>
      <c r="D168" s="584">
        <v>0</v>
      </c>
      <c r="E168" s="585">
        <v>43326.817000000003</v>
      </c>
      <c r="F168" s="584">
        <v>43326.817000000003</v>
      </c>
      <c r="G168" s="586">
        <f t="shared" si="2"/>
        <v>100</v>
      </c>
    </row>
    <row r="169" spans="1:15" x14ac:dyDescent="0.2">
      <c r="A169" s="608">
        <v>3111</v>
      </c>
      <c r="B169" s="582">
        <v>5222</v>
      </c>
      <c r="C169" s="583" t="s">
        <v>261</v>
      </c>
      <c r="D169" s="584">
        <v>0</v>
      </c>
      <c r="E169" s="585">
        <v>226.07900000000001</v>
      </c>
      <c r="F169" s="584">
        <v>226.07900000000001</v>
      </c>
      <c r="G169" s="586">
        <f t="shared" si="2"/>
        <v>100</v>
      </c>
    </row>
    <row r="170" spans="1:15" x14ac:dyDescent="0.2">
      <c r="A170" s="608">
        <v>3111</v>
      </c>
      <c r="B170" s="582">
        <v>5336</v>
      </c>
      <c r="C170" s="583" t="s">
        <v>304</v>
      </c>
      <c r="D170" s="584">
        <v>0</v>
      </c>
      <c r="E170" s="585">
        <v>1231.981</v>
      </c>
      <c r="F170" s="584">
        <v>1231.9807999999998</v>
      </c>
      <c r="G170" s="586">
        <f t="shared" si="2"/>
        <v>99.999983765983387</v>
      </c>
    </row>
    <row r="171" spans="1:15" x14ac:dyDescent="0.2">
      <c r="A171" s="608">
        <v>3111</v>
      </c>
      <c r="B171" s="582">
        <v>5339</v>
      </c>
      <c r="C171" s="583" t="s">
        <v>301</v>
      </c>
      <c r="D171" s="584">
        <v>0</v>
      </c>
      <c r="E171" s="585">
        <v>1666963.449</v>
      </c>
      <c r="F171" s="584">
        <v>1666963.449</v>
      </c>
      <c r="G171" s="586">
        <f t="shared" si="2"/>
        <v>100</v>
      </c>
    </row>
    <row r="172" spans="1:15" x14ac:dyDescent="0.2">
      <c r="A172" s="610">
        <v>3111</v>
      </c>
      <c r="B172" s="589"/>
      <c r="C172" s="590" t="s">
        <v>151</v>
      </c>
      <c r="D172" s="591">
        <v>0</v>
      </c>
      <c r="E172" s="592">
        <v>1713751.094</v>
      </c>
      <c r="F172" s="591">
        <v>1713751.0937999999</v>
      </c>
      <c r="G172" s="593">
        <f t="shared" si="2"/>
        <v>99.999999988329691</v>
      </c>
    </row>
    <row r="173" spans="1:15" x14ac:dyDescent="0.2">
      <c r="A173" s="581"/>
      <c r="B173" s="594"/>
      <c r="C173" s="583"/>
      <c r="D173" s="585"/>
      <c r="E173" s="585"/>
      <c r="F173" s="585"/>
      <c r="G173" s="586"/>
    </row>
    <row r="174" spans="1:15" x14ac:dyDescent="0.2">
      <c r="A174" s="611">
        <v>3112</v>
      </c>
      <c r="B174" s="596">
        <v>5169</v>
      </c>
      <c r="C174" s="597" t="s">
        <v>248</v>
      </c>
      <c r="D174" s="598">
        <v>0</v>
      </c>
      <c r="E174" s="599">
        <v>170</v>
      </c>
      <c r="F174" s="598">
        <v>91.96</v>
      </c>
      <c r="G174" s="600">
        <f t="shared" si="2"/>
        <v>54.094117647058816</v>
      </c>
    </row>
    <row r="175" spans="1:15" x14ac:dyDescent="0.2">
      <c r="A175" s="608">
        <v>3112</v>
      </c>
      <c r="B175" s="582">
        <v>5213</v>
      </c>
      <c r="C175" s="583" t="s">
        <v>314</v>
      </c>
      <c r="D175" s="584">
        <v>0</v>
      </c>
      <c r="E175" s="585">
        <v>2567.2869999999998</v>
      </c>
      <c r="F175" s="584">
        <v>2567.2869999999998</v>
      </c>
      <c r="G175" s="586">
        <f t="shared" si="2"/>
        <v>100</v>
      </c>
    </row>
    <row r="176" spans="1:15" x14ac:dyDescent="0.2">
      <c r="A176" s="608">
        <v>3112</v>
      </c>
      <c r="B176" s="582">
        <v>5331</v>
      </c>
      <c r="C176" s="583" t="s">
        <v>306</v>
      </c>
      <c r="D176" s="584">
        <v>3459</v>
      </c>
      <c r="E176" s="585">
        <v>8615.7099999999991</v>
      </c>
      <c r="F176" s="584">
        <v>8615.7023699999991</v>
      </c>
      <c r="G176" s="586">
        <f t="shared" si="2"/>
        <v>99.999911440844684</v>
      </c>
    </row>
    <row r="177" spans="1:7" x14ac:dyDescent="0.2">
      <c r="A177" s="608">
        <v>3112</v>
      </c>
      <c r="B177" s="582">
        <v>5336</v>
      </c>
      <c r="C177" s="583" t="s">
        <v>304</v>
      </c>
      <c r="D177" s="584">
        <v>0</v>
      </c>
      <c r="E177" s="585">
        <v>63622.453999999998</v>
      </c>
      <c r="F177" s="584">
        <v>63622.453200000004</v>
      </c>
      <c r="G177" s="586">
        <f t="shared" si="2"/>
        <v>99.999998742582306</v>
      </c>
    </row>
    <row r="178" spans="1:7" x14ac:dyDescent="0.2">
      <c r="A178" s="610">
        <v>3112</v>
      </c>
      <c r="B178" s="589"/>
      <c r="C178" s="590" t="s">
        <v>226</v>
      </c>
      <c r="D178" s="591">
        <v>3459</v>
      </c>
      <c r="E178" s="592">
        <v>74975.451000000001</v>
      </c>
      <c r="F178" s="591">
        <v>74897.402570000006</v>
      </c>
      <c r="G178" s="593">
        <f t="shared" si="2"/>
        <v>99.895901353097571</v>
      </c>
    </row>
    <row r="179" spans="1:7" x14ac:dyDescent="0.2">
      <c r="A179" s="581"/>
      <c r="B179" s="594"/>
      <c r="C179" s="583"/>
      <c r="D179" s="585"/>
      <c r="E179" s="585"/>
      <c r="F179" s="585"/>
      <c r="G179" s="586"/>
    </row>
    <row r="180" spans="1:7" x14ac:dyDescent="0.2">
      <c r="A180" s="611">
        <v>3113</v>
      </c>
      <c r="B180" s="596">
        <v>5213</v>
      </c>
      <c r="C180" s="597" t="s">
        <v>314</v>
      </c>
      <c r="D180" s="598">
        <v>0</v>
      </c>
      <c r="E180" s="599">
        <v>26530.128000000001</v>
      </c>
      <c r="F180" s="598">
        <v>26530.128000000001</v>
      </c>
      <c r="G180" s="600">
        <f t="shared" si="2"/>
        <v>100</v>
      </c>
    </row>
    <row r="181" spans="1:7" x14ac:dyDescent="0.2">
      <c r="A181" s="608">
        <v>3113</v>
      </c>
      <c r="B181" s="582">
        <v>5321</v>
      </c>
      <c r="C181" s="583" t="s">
        <v>260</v>
      </c>
      <c r="D181" s="584">
        <v>0</v>
      </c>
      <c r="E181" s="585">
        <v>155.63999999999999</v>
      </c>
      <c r="F181" s="584">
        <v>155.60873999999998</v>
      </c>
      <c r="G181" s="586">
        <f t="shared" si="2"/>
        <v>99.979915188897451</v>
      </c>
    </row>
    <row r="182" spans="1:7" x14ac:dyDescent="0.2">
      <c r="A182" s="608">
        <v>3113</v>
      </c>
      <c r="B182" s="582">
        <v>5331</v>
      </c>
      <c r="C182" s="583" t="s">
        <v>306</v>
      </c>
      <c r="D182" s="584">
        <v>1499</v>
      </c>
      <c r="E182" s="585">
        <v>3402.45</v>
      </c>
      <c r="F182" s="584">
        <v>3402.45</v>
      </c>
      <c r="G182" s="586">
        <f t="shared" si="2"/>
        <v>100</v>
      </c>
    </row>
    <row r="183" spans="1:7" x14ac:dyDescent="0.2">
      <c r="A183" s="608">
        <v>3113</v>
      </c>
      <c r="B183" s="582">
        <v>5336</v>
      </c>
      <c r="C183" s="583" t="s">
        <v>304</v>
      </c>
      <c r="D183" s="584">
        <v>0</v>
      </c>
      <c r="E183" s="585">
        <v>33646.661</v>
      </c>
      <c r="F183" s="584">
        <v>33646.640719999996</v>
      </c>
      <c r="G183" s="586">
        <f t="shared" si="2"/>
        <v>99.999939726560072</v>
      </c>
    </row>
    <row r="184" spans="1:7" x14ac:dyDescent="0.2">
      <c r="A184" s="608">
        <v>3113</v>
      </c>
      <c r="B184" s="582">
        <v>5339</v>
      </c>
      <c r="C184" s="583" t="s">
        <v>301</v>
      </c>
      <c r="D184" s="584">
        <v>0</v>
      </c>
      <c r="E184" s="585">
        <v>3961939.07</v>
      </c>
      <c r="F184" s="584">
        <v>3961939.07</v>
      </c>
      <c r="G184" s="586">
        <f t="shared" si="2"/>
        <v>100</v>
      </c>
    </row>
    <row r="185" spans="1:7" x14ac:dyDescent="0.2">
      <c r="A185" s="610">
        <v>3113</v>
      </c>
      <c r="B185" s="589"/>
      <c r="C185" s="590" t="s">
        <v>353</v>
      </c>
      <c r="D185" s="591">
        <v>1499</v>
      </c>
      <c r="E185" s="592">
        <v>4025673.949</v>
      </c>
      <c r="F185" s="591">
        <v>4025673.8974599997</v>
      </c>
      <c r="G185" s="593">
        <f t="shared" si="2"/>
        <v>99.999998719717468</v>
      </c>
    </row>
    <row r="186" spans="1:7" x14ac:dyDescent="0.2">
      <c r="A186" s="581"/>
      <c r="B186" s="594"/>
      <c r="C186" s="583"/>
      <c r="D186" s="585"/>
      <c r="E186" s="585"/>
      <c r="F186" s="585"/>
      <c r="G186" s="586"/>
    </row>
    <row r="187" spans="1:7" x14ac:dyDescent="0.2">
      <c r="A187" s="611">
        <v>3114</v>
      </c>
      <c r="B187" s="596">
        <v>5169</v>
      </c>
      <c r="C187" s="597" t="s">
        <v>248</v>
      </c>
      <c r="D187" s="598">
        <v>0</v>
      </c>
      <c r="E187" s="599">
        <v>80</v>
      </c>
      <c r="F187" s="598">
        <v>60.5</v>
      </c>
      <c r="G187" s="600">
        <f t="shared" si="2"/>
        <v>75.625</v>
      </c>
    </row>
    <row r="188" spans="1:7" x14ac:dyDescent="0.2">
      <c r="A188" s="608">
        <v>3114</v>
      </c>
      <c r="B188" s="582">
        <v>5213</v>
      </c>
      <c r="C188" s="583" t="s">
        <v>314</v>
      </c>
      <c r="D188" s="584">
        <v>0</v>
      </c>
      <c r="E188" s="585">
        <v>45142.440999999999</v>
      </c>
      <c r="F188" s="584">
        <v>45142.440999999999</v>
      </c>
      <c r="G188" s="586">
        <f t="shared" si="2"/>
        <v>100</v>
      </c>
    </row>
    <row r="189" spans="1:7" x14ac:dyDescent="0.2">
      <c r="A189" s="608">
        <v>3114</v>
      </c>
      <c r="B189" s="582">
        <v>5331</v>
      </c>
      <c r="C189" s="583" t="s">
        <v>306</v>
      </c>
      <c r="D189" s="584">
        <v>20323</v>
      </c>
      <c r="E189" s="585">
        <v>50814.599000000002</v>
      </c>
      <c r="F189" s="584">
        <v>50814.591619999999</v>
      </c>
      <c r="G189" s="586">
        <f t="shared" si="2"/>
        <v>99.999985476614697</v>
      </c>
    </row>
    <row r="190" spans="1:7" x14ac:dyDescent="0.2">
      <c r="A190" s="608">
        <v>3114</v>
      </c>
      <c r="B190" s="582">
        <v>5336</v>
      </c>
      <c r="C190" s="583" t="s">
        <v>304</v>
      </c>
      <c r="D190" s="584">
        <v>0</v>
      </c>
      <c r="E190" s="585">
        <v>316976.31400000001</v>
      </c>
      <c r="F190" s="584">
        <v>316976.29828999995</v>
      </c>
      <c r="G190" s="586">
        <f t="shared" si="2"/>
        <v>99.999995043793689</v>
      </c>
    </row>
    <row r="191" spans="1:7" x14ac:dyDescent="0.2">
      <c r="A191" s="608">
        <v>3114</v>
      </c>
      <c r="B191" s="582">
        <v>5339</v>
      </c>
      <c r="C191" s="583" t="s">
        <v>301</v>
      </c>
      <c r="D191" s="584">
        <v>0</v>
      </c>
      <c r="E191" s="585">
        <v>19939.166000000001</v>
      </c>
      <c r="F191" s="584">
        <v>19939.166000000001</v>
      </c>
      <c r="G191" s="586">
        <f t="shared" si="2"/>
        <v>100</v>
      </c>
    </row>
    <row r="192" spans="1:7" x14ac:dyDescent="0.2">
      <c r="A192" s="610">
        <v>3114</v>
      </c>
      <c r="B192" s="589"/>
      <c r="C192" s="590" t="s">
        <v>150</v>
      </c>
      <c r="D192" s="591">
        <v>20323</v>
      </c>
      <c r="E192" s="592">
        <v>432952.52</v>
      </c>
      <c r="F192" s="591">
        <v>432932.99690999999</v>
      </c>
      <c r="G192" s="593">
        <f t="shared" si="2"/>
        <v>99.995490708773332</v>
      </c>
    </row>
    <row r="193" spans="1:7" x14ac:dyDescent="0.2">
      <c r="A193" s="581"/>
      <c r="B193" s="594"/>
      <c r="C193" s="583"/>
      <c r="D193" s="585"/>
      <c r="E193" s="585"/>
      <c r="F193" s="585"/>
      <c r="G193" s="586"/>
    </row>
    <row r="194" spans="1:7" x14ac:dyDescent="0.2">
      <c r="A194" s="611">
        <v>3117</v>
      </c>
      <c r="B194" s="596">
        <v>5212</v>
      </c>
      <c r="C194" s="597" t="s">
        <v>320</v>
      </c>
      <c r="D194" s="598">
        <v>0</v>
      </c>
      <c r="E194" s="599">
        <v>4646.1819999999998</v>
      </c>
      <c r="F194" s="598">
        <v>4646.1819999999998</v>
      </c>
      <c r="G194" s="600">
        <f t="shared" si="2"/>
        <v>100</v>
      </c>
    </row>
    <row r="195" spans="1:7" x14ac:dyDescent="0.2">
      <c r="A195" s="608">
        <v>3117</v>
      </c>
      <c r="B195" s="582">
        <v>5213</v>
      </c>
      <c r="C195" s="583" t="s">
        <v>314</v>
      </c>
      <c r="D195" s="584">
        <v>0</v>
      </c>
      <c r="E195" s="585">
        <v>8422.2890000000007</v>
      </c>
      <c r="F195" s="584">
        <v>8422.2890000000007</v>
      </c>
      <c r="G195" s="586">
        <f t="shared" si="2"/>
        <v>100</v>
      </c>
    </row>
    <row r="196" spans="1:7" x14ac:dyDescent="0.2">
      <c r="A196" s="608">
        <v>3117</v>
      </c>
      <c r="B196" s="582">
        <v>5321</v>
      </c>
      <c r="C196" s="583" t="s">
        <v>260</v>
      </c>
      <c r="D196" s="584">
        <v>0</v>
      </c>
      <c r="E196" s="585">
        <v>24.58</v>
      </c>
      <c r="F196" s="584">
        <v>24.57</v>
      </c>
      <c r="G196" s="586">
        <f t="shared" si="2"/>
        <v>99.959316517493903</v>
      </c>
    </row>
    <row r="197" spans="1:7" x14ac:dyDescent="0.2">
      <c r="A197" s="608">
        <v>3117</v>
      </c>
      <c r="B197" s="582">
        <v>5339</v>
      </c>
      <c r="C197" s="583" t="s">
        <v>301</v>
      </c>
      <c r="D197" s="584">
        <v>0</v>
      </c>
      <c r="E197" s="585">
        <v>458257.04399999999</v>
      </c>
      <c r="F197" s="584">
        <v>458257.04399999999</v>
      </c>
      <c r="G197" s="586">
        <f t="shared" si="2"/>
        <v>100</v>
      </c>
    </row>
    <row r="198" spans="1:7" x14ac:dyDescent="0.2">
      <c r="A198" s="610">
        <v>3117</v>
      </c>
      <c r="B198" s="589"/>
      <c r="C198" s="590" t="s">
        <v>352</v>
      </c>
      <c r="D198" s="591">
        <v>0</v>
      </c>
      <c r="E198" s="592">
        <v>471350.09499999997</v>
      </c>
      <c r="F198" s="591">
        <v>471350.08500000002</v>
      </c>
      <c r="G198" s="593">
        <f t="shared" si="2"/>
        <v>99.999997878434726</v>
      </c>
    </row>
    <row r="199" spans="1:7" x14ac:dyDescent="0.2">
      <c r="A199" s="581"/>
      <c r="B199" s="594"/>
      <c r="C199" s="583"/>
      <c r="D199" s="585"/>
      <c r="E199" s="585"/>
      <c r="F199" s="585"/>
      <c r="G199" s="586"/>
    </row>
    <row r="200" spans="1:7" x14ac:dyDescent="0.2">
      <c r="A200" s="611">
        <v>3121</v>
      </c>
      <c r="B200" s="596">
        <v>5137</v>
      </c>
      <c r="C200" s="597" t="s">
        <v>252</v>
      </c>
      <c r="D200" s="598">
        <v>0</v>
      </c>
      <c r="E200" s="599">
        <v>102.71</v>
      </c>
      <c r="F200" s="598">
        <v>97.956760000000003</v>
      </c>
      <c r="G200" s="600">
        <f t="shared" si="2"/>
        <v>95.372174082367849</v>
      </c>
    </row>
    <row r="201" spans="1:7" x14ac:dyDescent="0.2">
      <c r="A201" s="608">
        <v>3121</v>
      </c>
      <c r="B201" s="582">
        <v>5169</v>
      </c>
      <c r="C201" s="583" t="s">
        <v>248</v>
      </c>
      <c r="D201" s="584">
        <v>0</v>
      </c>
      <c r="E201" s="585">
        <v>818.67</v>
      </c>
      <c r="F201" s="584">
        <v>506.85118</v>
      </c>
      <c r="G201" s="586">
        <f t="shared" si="2"/>
        <v>61.911537005142492</v>
      </c>
    </row>
    <row r="202" spans="1:7" x14ac:dyDescent="0.2">
      <c r="A202" s="608">
        <v>3121</v>
      </c>
      <c r="B202" s="582">
        <v>5171</v>
      </c>
      <c r="C202" s="583" t="s">
        <v>269</v>
      </c>
      <c r="D202" s="584">
        <v>26700</v>
      </c>
      <c r="E202" s="585">
        <v>18608.46</v>
      </c>
      <c r="F202" s="584">
        <v>7024.4847200000004</v>
      </c>
      <c r="G202" s="586">
        <f t="shared" si="2"/>
        <v>37.748877231108864</v>
      </c>
    </row>
    <row r="203" spans="1:7" x14ac:dyDescent="0.2">
      <c r="A203" s="608">
        <v>3121</v>
      </c>
      <c r="B203" s="582">
        <v>5213</v>
      </c>
      <c r="C203" s="583" t="s">
        <v>314</v>
      </c>
      <c r="D203" s="584">
        <v>0</v>
      </c>
      <c r="E203" s="585">
        <v>46324.053999999996</v>
      </c>
      <c r="F203" s="584">
        <v>46324.053999999996</v>
      </c>
      <c r="G203" s="586">
        <f t="shared" si="2"/>
        <v>100</v>
      </c>
    </row>
    <row r="204" spans="1:7" x14ac:dyDescent="0.2">
      <c r="A204" s="608">
        <v>3121</v>
      </c>
      <c r="B204" s="582">
        <v>5331</v>
      </c>
      <c r="C204" s="583" t="s">
        <v>306</v>
      </c>
      <c r="D204" s="584">
        <v>57191</v>
      </c>
      <c r="E204" s="585">
        <v>139787.66</v>
      </c>
      <c r="F204" s="584">
        <v>132285.77718999999</v>
      </c>
      <c r="G204" s="586">
        <f t="shared" si="2"/>
        <v>94.633372638185648</v>
      </c>
    </row>
    <row r="205" spans="1:7" x14ac:dyDescent="0.2">
      <c r="A205" s="608">
        <v>3121</v>
      </c>
      <c r="B205" s="582">
        <v>5336</v>
      </c>
      <c r="C205" s="583" t="s">
        <v>304</v>
      </c>
      <c r="D205" s="584">
        <v>0</v>
      </c>
      <c r="E205" s="585">
        <v>619735.80000000005</v>
      </c>
      <c r="F205" s="584">
        <v>619735.78000000026</v>
      </c>
      <c r="G205" s="586">
        <f t="shared" si="2"/>
        <v>99.999996772818392</v>
      </c>
    </row>
    <row r="206" spans="1:7" x14ac:dyDescent="0.2">
      <c r="A206" s="608">
        <v>3121</v>
      </c>
      <c r="B206" s="582">
        <v>5339</v>
      </c>
      <c r="C206" s="583" t="s">
        <v>301</v>
      </c>
      <c r="D206" s="584">
        <v>0</v>
      </c>
      <c r="E206" s="585">
        <v>6340.3490000000002</v>
      </c>
      <c r="F206" s="584">
        <v>6340.3490000000002</v>
      </c>
      <c r="G206" s="586">
        <f t="shared" ref="G206:G269" si="3">F206/E206*100</f>
        <v>100</v>
      </c>
    </row>
    <row r="207" spans="1:7" x14ac:dyDescent="0.2">
      <c r="A207" s="608">
        <v>3121</v>
      </c>
      <c r="B207" s="582">
        <v>5909</v>
      </c>
      <c r="C207" s="583" t="s">
        <v>237</v>
      </c>
      <c r="D207" s="584">
        <v>0</v>
      </c>
      <c r="E207" s="585">
        <v>4099.3900000000003</v>
      </c>
      <c r="F207" s="584">
        <v>0</v>
      </c>
      <c r="G207" s="586">
        <f t="shared" si="3"/>
        <v>0</v>
      </c>
    </row>
    <row r="208" spans="1:7" x14ac:dyDescent="0.2">
      <c r="A208" s="610">
        <v>3121</v>
      </c>
      <c r="B208" s="589"/>
      <c r="C208" s="590" t="s">
        <v>149</v>
      </c>
      <c r="D208" s="591">
        <v>83891</v>
      </c>
      <c r="E208" s="592">
        <v>835817.09299999999</v>
      </c>
      <c r="F208" s="591">
        <v>812315.25285000028</v>
      </c>
      <c r="G208" s="593">
        <f t="shared" si="3"/>
        <v>97.188159904023436</v>
      </c>
    </row>
    <row r="209" spans="1:7" x14ac:dyDescent="0.2">
      <c r="A209" s="581"/>
      <c r="B209" s="594"/>
      <c r="C209" s="583"/>
      <c r="D209" s="585"/>
      <c r="E209" s="585"/>
      <c r="F209" s="585"/>
      <c r="G209" s="586"/>
    </row>
    <row r="210" spans="1:7" x14ac:dyDescent="0.2">
      <c r="A210" s="611">
        <v>3122</v>
      </c>
      <c r="B210" s="596">
        <v>5137</v>
      </c>
      <c r="C210" s="597" t="s">
        <v>252</v>
      </c>
      <c r="D210" s="598">
        <v>0</v>
      </c>
      <c r="E210" s="599">
        <v>297.02999999999997</v>
      </c>
      <c r="F210" s="598">
        <v>285.32799999999997</v>
      </c>
      <c r="G210" s="600">
        <f t="shared" si="3"/>
        <v>96.060330606336066</v>
      </c>
    </row>
    <row r="211" spans="1:7" x14ac:dyDescent="0.2">
      <c r="A211" s="608">
        <v>3122</v>
      </c>
      <c r="B211" s="582">
        <v>5139</v>
      </c>
      <c r="C211" s="583" t="s">
        <v>251</v>
      </c>
      <c r="D211" s="584">
        <v>0</v>
      </c>
      <c r="E211" s="585">
        <v>20.66</v>
      </c>
      <c r="F211" s="584">
        <v>20.620519999999999</v>
      </c>
      <c r="G211" s="586">
        <f t="shared" si="3"/>
        <v>99.808906098741517</v>
      </c>
    </row>
    <row r="212" spans="1:7" x14ac:dyDescent="0.2">
      <c r="A212" s="608">
        <v>3122</v>
      </c>
      <c r="B212" s="582">
        <v>5169</v>
      </c>
      <c r="C212" s="583" t="s">
        <v>248</v>
      </c>
      <c r="D212" s="584">
        <v>770</v>
      </c>
      <c r="E212" s="585">
        <v>2549.6799999999998</v>
      </c>
      <c r="F212" s="584">
        <v>1207.97597</v>
      </c>
      <c r="G212" s="586">
        <f t="shared" si="3"/>
        <v>47.377552084967526</v>
      </c>
    </row>
    <row r="213" spans="1:7" x14ac:dyDescent="0.2">
      <c r="A213" s="608">
        <v>3122</v>
      </c>
      <c r="B213" s="582">
        <v>5173</v>
      </c>
      <c r="C213" s="583" t="s">
        <v>267</v>
      </c>
      <c r="D213" s="584">
        <v>0</v>
      </c>
      <c r="E213" s="585">
        <v>50</v>
      </c>
      <c r="F213" s="584">
        <v>35.465240000000009</v>
      </c>
      <c r="G213" s="586">
        <f t="shared" si="3"/>
        <v>70.930480000000017</v>
      </c>
    </row>
    <row r="214" spans="1:7" x14ac:dyDescent="0.2">
      <c r="A214" s="608">
        <v>3122</v>
      </c>
      <c r="B214" s="582">
        <v>5213</v>
      </c>
      <c r="C214" s="583" t="s">
        <v>314</v>
      </c>
      <c r="D214" s="584">
        <v>0</v>
      </c>
      <c r="E214" s="585">
        <v>189107.28899999999</v>
      </c>
      <c r="F214" s="584">
        <v>189107.28899999999</v>
      </c>
      <c r="G214" s="586">
        <f t="shared" si="3"/>
        <v>100</v>
      </c>
    </row>
    <row r="215" spans="1:7" x14ac:dyDescent="0.2">
      <c r="A215" s="608">
        <v>3122</v>
      </c>
      <c r="B215" s="582">
        <v>5221</v>
      </c>
      <c r="C215" s="583" t="s">
        <v>302</v>
      </c>
      <c r="D215" s="584">
        <v>0</v>
      </c>
      <c r="E215" s="585">
        <v>8772.1550000000007</v>
      </c>
      <c r="F215" s="584">
        <v>8772.1550000000007</v>
      </c>
      <c r="G215" s="586">
        <f t="shared" si="3"/>
        <v>100</v>
      </c>
    </row>
    <row r="216" spans="1:7" x14ac:dyDescent="0.2">
      <c r="A216" s="608">
        <v>3122</v>
      </c>
      <c r="B216" s="582">
        <v>5331</v>
      </c>
      <c r="C216" s="583" t="s">
        <v>306</v>
      </c>
      <c r="D216" s="584">
        <v>89020</v>
      </c>
      <c r="E216" s="585">
        <v>203323.27</v>
      </c>
      <c r="F216" s="584">
        <v>194635.03706</v>
      </c>
      <c r="G216" s="586">
        <f t="shared" si="3"/>
        <v>95.726887070033854</v>
      </c>
    </row>
    <row r="217" spans="1:7" x14ac:dyDescent="0.2">
      <c r="A217" s="608">
        <v>3122</v>
      </c>
      <c r="B217" s="582">
        <v>5336</v>
      </c>
      <c r="C217" s="583" t="s">
        <v>304</v>
      </c>
      <c r="D217" s="584">
        <v>0</v>
      </c>
      <c r="E217" s="585">
        <v>962396.11199999996</v>
      </c>
      <c r="F217" s="584">
        <v>962396.0835999999</v>
      </c>
      <c r="G217" s="586">
        <f t="shared" si="3"/>
        <v>99.999997049032132</v>
      </c>
    </row>
    <row r="218" spans="1:7" x14ac:dyDescent="0.2">
      <c r="A218" s="610">
        <v>3122</v>
      </c>
      <c r="B218" s="589"/>
      <c r="C218" s="590" t="s">
        <v>148</v>
      </c>
      <c r="D218" s="591">
        <v>89790</v>
      </c>
      <c r="E218" s="592">
        <v>1366516.196</v>
      </c>
      <c r="F218" s="591">
        <v>1356459.9543899999</v>
      </c>
      <c r="G218" s="593">
        <f t="shared" si="3"/>
        <v>99.264096419827567</v>
      </c>
    </row>
    <row r="219" spans="1:7" x14ac:dyDescent="0.2">
      <c r="A219" s="581"/>
      <c r="B219" s="594"/>
      <c r="C219" s="583"/>
      <c r="D219" s="585"/>
      <c r="E219" s="585"/>
      <c r="F219" s="585"/>
      <c r="G219" s="586"/>
    </row>
    <row r="220" spans="1:7" x14ac:dyDescent="0.2">
      <c r="A220" s="611">
        <v>3123</v>
      </c>
      <c r="B220" s="596">
        <v>5137</v>
      </c>
      <c r="C220" s="597" t="s">
        <v>252</v>
      </c>
      <c r="D220" s="598">
        <v>0</v>
      </c>
      <c r="E220" s="599">
        <v>223.1</v>
      </c>
      <c r="F220" s="598">
        <v>223.05382</v>
      </c>
      <c r="G220" s="600">
        <f t="shared" si="3"/>
        <v>99.979300761990146</v>
      </c>
    </row>
    <row r="221" spans="1:7" x14ac:dyDescent="0.2">
      <c r="A221" s="608">
        <v>3123</v>
      </c>
      <c r="B221" s="582">
        <v>5139</v>
      </c>
      <c r="C221" s="583" t="s">
        <v>251</v>
      </c>
      <c r="D221" s="584">
        <v>0</v>
      </c>
      <c r="E221" s="585">
        <v>9.4</v>
      </c>
      <c r="F221" s="584">
        <v>9.3729599999999991</v>
      </c>
      <c r="G221" s="586">
        <f t="shared" si="3"/>
        <v>99.712340425531892</v>
      </c>
    </row>
    <row r="222" spans="1:7" x14ac:dyDescent="0.2">
      <c r="A222" s="608">
        <v>3123</v>
      </c>
      <c r="B222" s="582">
        <v>5167</v>
      </c>
      <c r="C222" s="583" t="s">
        <v>271</v>
      </c>
      <c r="D222" s="584">
        <v>0</v>
      </c>
      <c r="E222" s="585">
        <v>10</v>
      </c>
      <c r="F222" s="584">
        <v>9.0023999999999997</v>
      </c>
      <c r="G222" s="586">
        <f t="shared" si="3"/>
        <v>90.023999999999987</v>
      </c>
    </row>
    <row r="223" spans="1:7" x14ac:dyDescent="0.2">
      <c r="A223" s="608">
        <v>3123</v>
      </c>
      <c r="B223" s="582">
        <v>5169</v>
      </c>
      <c r="C223" s="583" t="s">
        <v>248</v>
      </c>
      <c r="D223" s="584">
        <v>800</v>
      </c>
      <c r="E223" s="585">
        <v>1263.57</v>
      </c>
      <c r="F223" s="584">
        <v>356.22540000000004</v>
      </c>
      <c r="G223" s="586">
        <f t="shared" si="3"/>
        <v>28.191979866568534</v>
      </c>
    </row>
    <row r="224" spans="1:7" x14ac:dyDescent="0.2">
      <c r="A224" s="608">
        <v>3123</v>
      </c>
      <c r="B224" s="582">
        <v>5213</v>
      </c>
      <c r="C224" s="583" t="s">
        <v>314</v>
      </c>
      <c r="D224" s="584">
        <v>0</v>
      </c>
      <c r="E224" s="585">
        <v>150459.01999999999</v>
      </c>
      <c r="F224" s="584">
        <v>150459.01999999999</v>
      </c>
      <c r="G224" s="586">
        <f t="shared" si="3"/>
        <v>100</v>
      </c>
    </row>
    <row r="225" spans="1:7" x14ac:dyDescent="0.2">
      <c r="A225" s="608">
        <v>3123</v>
      </c>
      <c r="B225" s="582">
        <v>5221</v>
      </c>
      <c r="C225" s="583" t="s">
        <v>302</v>
      </c>
      <c r="D225" s="584">
        <v>0</v>
      </c>
      <c r="E225" s="585">
        <v>15846.455</v>
      </c>
      <c r="F225" s="584">
        <v>15846.455</v>
      </c>
      <c r="G225" s="586">
        <f t="shared" si="3"/>
        <v>100</v>
      </c>
    </row>
    <row r="226" spans="1:7" x14ac:dyDescent="0.2">
      <c r="A226" s="608">
        <v>3123</v>
      </c>
      <c r="B226" s="582">
        <v>5331</v>
      </c>
      <c r="C226" s="583" t="s">
        <v>306</v>
      </c>
      <c r="D226" s="584">
        <v>83122</v>
      </c>
      <c r="E226" s="585">
        <v>201158.66200000001</v>
      </c>
      <c r="F226" s="584">
        <v>201158.63832</v>
      </c>
      <c r="G226" s="586">
        <f t="shared" si="3"/>
        <v>99.999988228197694</v>
      </c>
    </row>
    <row r="227" spans="1:7" x14ac:dyDescent="0.2">
      <c r="A227" s="608">
        <v>3123</v>
      </c>
      <c r="B227" s="582">
        <v>5336</v>
      </c>
      <c r="C227" s="583" t="s">
        <v>304</v>
      </c>
      <c r="D227" s="584">
        <v>0</v>
      </c>
      <c r="E227" s="585">
        <v>480110.68199999997</v>
      </c>
      <c r="F227" s="584">
        <v>480110.65327999997</v>
      </c>
      <c r="G227" s="586">
        <f t="shared" si="3"/>
        <v>99.999994018046038</v>
      </c>
    </row>
    <row r="228" spans="1:7" x14ac:dyDescent="0.2">
      <c r="A228" s="610">
        <v>3123</v>
      </c>
      <c r="B228" s="589"/>
      <c r="C228" s="590" t="s">
        <v>147</v>
      </c>
      <c r="D228" s="591">
        <v>83922</v>
      </c>
      <c r="E228" s="592">
        <v>849080.88899999997</v>
      </c>
      <c r="F228" s="591">
        <v>848172.42118000006</v>
      </c>
      <c r="G228" s="593">
        <f t="shared" si="3"/>
        <v>99.893005739291823</v>
      </c>
    </row>
    <row r="229" spans="1:7" x14ac:dyDescent="0.2">
      <c r="A229" s="581"/>
      <c r="B229" s="594"/>
      <c r="C229" s="583"/>
      <c r="D229" s="585"/>
      <c r="E229" s="585"/>
      <c r="F229" s="585"/>
      <c r="G229" s="586"/>
    </row>
    <row r="230" spans="1:7" x14ac:dyDescent="0.2">
      <c r="A230" s="611">
        <v>3124</v>
      </c>
      <c r="B230" s="596">
        <v>5331</v>
      </c>
      <c r="C230" s="597" t="s">
        <v>306</v>
      </c>
      <c r="D230" s="598">
        <v>9821</v>
      </c>
      <c r="E230" s="599">
        <v>27176.13</v>
      </c>
      <c r="F230" s="598">
        <v>27176.120489999998</v>
      </c>
      <c r="G230" s="600">
        <f t="shared" si="3"/>
        <v>99.999965006054936</v>
      </c>
    </row>
    <row r="231" spans="1:7" x14ac:dyDescent="0.2">
      <c r="A231" s="608">
        <v>3124</v>
      </c>
      <c r="B231" s="582">
        <v>5336</v>
      </c>
      <c r="C231" s="583" t="s">
        <v>304</v>
      </c>
      <c r="D231" s="584">
        <v>0</v>
      </c>
      <c r="E231" s="585">
        <v>155744.70499999999</v>
      </c>
      <c r="F231" s="584">
        <v>155744.70380000002</v>
      </c>
      <c r="G231" s="586">
        <f t="shared" si="3"/>
        <v>99.999999229508347</v>
      </c>
    </row>
    <row r="232" spans="1:7" x14ac:dyDescent="0.2">
      <c r="A232" s="610">
        <v>3124</v>
      </c>
      <c r="B232" s="589"/>
      <c r="C232" s="590" t="s">
        <v>225</v>
      </c>
      <c r="D232" s="591">
        <v>9821</v>
      </c>
      <c r="E232" s="592">
        <v>182920.83499999999</v>
      </c>
      <c r="F232" s="591">
        <v>182920.82429000002</v>
      </c>
      <c r="G232" s="593">
        <f t="shared" si="3"/>
        <v>99.999994145008159</v>
      </c>
    </row>
    <row r="233" spans="1:7" x14ac:dyDescent="0.2">
      <c r="A233" s="581"/>
      <c r="B233" s="594"/>
      <c r="C233" s="583"/>
      <c r="D233" s="585"/>
      <c r="E233" s="585"/>
      <c r="F233" s="615"/>
      <c r="G233" s="586"/>
    </row>
    <row r="234" spans="1:7" x14ac:dyDescent="0.2">
      <c r="A234" s="611">
        <v>3125</v>
      </c>
      <c r="B234" s="596">
        <v>5169</v>
      </c>
      <c r="C234" s="597" t="s">
        <v>248</v>
      </c>
      <c r="D234" s="598">
        <v>250</v>
      </c>
      <c r="E234" s="599">
        <v>0</v>
      </c>
      <c r="F234" s="598">
        <v>0</v>
      </c>
      <c r="G234" s="612" t="s">
        <v>195</v>
      </c>
    </row>
    <row r="235" spans="1:7" x14ac:dyDescent="0.2">
      <c r="A235" s="608">
        <v>3125</v>
      </c>
      <c r="B235" s="582">
        <v>5213</v>
      </c>
      <c r="C235" s="583" t="s">
        <v>314</v>
      </c>
      <c r="D235" s="584">
        <v>0</v>
      </c>
      <c r="E235" s="585">
        <v>620.53099999999995</v>
      </c>
      <c r="F235" s="584">
        <v>620.53099999999995</v>
      </c>
      <c r="G235" s="586">
        <f t="shared" si="3"/>
        <v>100</v>
      </c>
    </row>
    <row r="236" spans="1:7" x14ac:dyDescent="0.2">
      <c r="A236" s="608">
        <v>3125</v>
      </c>
      <c r="B236" s="582">
        <v>5221</v>
      </c>
      <c r="C236" s="583" t="s">
        <v>302</v>
      </c>
      <c r="D236" s="584">
        <v>0</v>
      </c>
      <c r="E236" s="585">
        <v>2855.895</v>
      </c>
      <c r="F236" s="584">
        <v>2855.895</v>
      </c>
      <c r="G236" s="586">
        <f t="shared" si="3"/>
        <v>100</v>
      </c>
    </row>
    <row r="237" spans="1:7" x14ac:dyDescent="0.2">
      <c r="A237" s="608">
        <v>3125</v>
      </c>
      <c r="B237" s="582">
        <v>5331</v>
      </c>
      <c r="C237" s="583" t="s">
        <v>306</v>
      </c>
      <c r="D237" s="584">
        <v>7136</v>
      </c>
      <c r="E237" s="585">
        <v>11910</v>
      </c>
      <c r="F237" s="584">
        <v>11910</v>
      </c>
      <c r="G237" s="586">
        <f t="shared" si="3"/>
        <v>100</v>
      </c>
    </row>
    <row r="238" spans="1:7" x14ac:dyDescent="0.2">
      <c r="A238" s="608">
        <v>3125</v>
      </c>
      <c r="B238" s="582">
        <v>5909</v>
      </c>
      <c r="C238" s="583" t="s">
        <v>237</v>
      </c>
      <c r="D238" s="584">
        <v>0</v>
      </c>
      <c r="E238" s="585">
        <v>1.44</v>
      </c>
      <c r="F238" s="584">
        <v>1.44</v>
      </c>
      <c r="G238" s="586">
        <f t="shared" si="3"/>
        <v>100</v>
      </c>
    </row>
    <row r="239" spans="1:7" x14ac:dyDescent="0.2">
      <c r="A239" s="610">
        <v>3125</v>
      </c>
      <c r="B239" s="589"/>
      <c r="C239" s="590" t="s">
        <v>224</v>
      </c>
      <c r="D239" s="591">
        <v>7386</v>
      </c>
      <c r="E239" s="592">
        <v>15387.866</v>
      </c>
      <c r="F239" s="591">
        <v>15387.866</v>
      </c>
      <c r="G239" s="593">
        <f t="shared" si="3"/>
        <v>100</v>
      </c>
    </row>
    <row r="240" spans="1:7" x14ac:dyDescent="0.2">
      <c r="A240" s="581"/>
      <c r="B240" s="594"/>
      <c r="C240" s="583"/>
      <c r="D240" s="585"/>
      <c r="E240" s="585"/>
      <c r="F240" s="585"/>
      <c r="G240" s="586"/>
    </row>
    <row r="241" spans="1:7" x14ac:dyDescent="0.2">
      <c r="A241" s="611">
        <v>3126</v>
      </c>
      <c r="B241" s="596">
        <v>5331</v>
      </c>
      <c r="C241" s="597" t="s">
        <v>306</v>
      </c>
      <c r="D241" s="598">
        <v>1797</v>
      </c>
      <c r="E241" s="599">
        <v>7188</v>
      </c>
      <c r="F241" s="598">
        <v>7188</v>
      </c>
      <c r="G241" s="600">
        <f t="shared" si="3"/>
        <v>100</v>
      </c>
    </row>
    <row r="242" spans="1:7" x14ac:dyDescent="0.2">
      <c r="A242" s="608">
        <v>3126</v>
      </c>
      <c r="B242" s="582">
        <v>5336</v>
      </c>
      <c r="C242" s="583" t="s">
        <v>304</v>
      </c>
      <c r="D242" s="584">
        <v>0</v>
      </c>
      <c r="E242" s="585">
        <v>62966.822999999997</v>
      </c>
      <c r="F242" s="584">
        <v>62966.822999999997</v>
      </c>
      <c r="G242" s="586">
        <f t="shared" si="3"/>
        <v>100</v>
      </c>
    </row>
    <row r="243" spans="1:7" x14ac:dyDescent="0.2">
      <c r="A243" s="610">
        <v>3126</v>
      </c>
      <c r="B243" s="589"/>
      <c r="C243" s="590" t="s">
        <v>351</v>
      </c>
      <c r="D243" s="591">
        <v>1797</v>
      </c>
      <c r="E243" s="592">
        <v>70154.823000000004</v>
      </c>
      <c r="F243" s="591">
        <v>70154.823000000004</v>
      </c>
      <c r="G243" s="593">
        <f t="shared" si="3"/>
        <v>100</v>
      </c>
    </row>
    <row r="244" spans="1:7" x14ac:dyDescent="0.2">
      <c r="A244" s="581"/>
      <c r="B244" s="594"/>
      <c r="C244" s="583"/>
      <c r="D244" s="585"/>
      <c r="E244" s="585"/>
      <c r="F244" s="585"/>
      <c r="G244" s="586"/>
    </row>
    <row r="245" spans="1:7" x14ac:dyDescent="0.2">
      <c r="A245" s="611">
        <v>3133</v>
      </c>
      <c r="B245" s="596">
        <v>5169</v>
      </c>
      <c r="C245" s="597" t="s">
        <v>248</v>
      </c>
      <c r="D245" s="598">
        <v>0</v>
      </c>
      <c r="E245" s="599">
        <v>130</v>
      </c>
      <c r="F245" s="598">
        <v>58.08</v>
      </c>
      <c r="G245" s="600">
        <f t="shared" si="3"/>
        <v>44.676923076923075</v>
      </c>
    </row>
    <row r="246" spans="1:7" x14ac:dyDescent="0.2">
      <c r="A246" s="608">
        <v>3133</v>
      </c>
      <c r="B246" s="582">
        <v>5331</v>
      </c>
      <c r="C246" s="583" t="s">
        <v>306</v>
      </c>
      <c r="D246" s="584">
        <v>30827</v>
      </c>
      <c r="E246" s="585">
        <v>70202.33</v>
      </c>
      <c r="F246" s="584">
        <v>70202.320999999996</v>
      </c>
      <c r="G246" s="586">
        <f t="shared" si="3"/>
        <v>99.999987179912679</v>
      </c>
    </row>
    <row r="247" spans="1:7" x14ac:dyDescent="0.2">
      <c r="A247" s="608">
        <v>3133</v>
      </c>
      <c r="B247" s="582">
        <v>5336</v>
      </c>
      <c r="C247" s="583" t="s">
        <v>304</v>
      </c>
      <c r="D247" s="584">
        <v>0</v>
      </c>
      <c r="E247" s="585">
        <v>191856.51800000001</v>
      </c>
      <c r="F247" s="584">
        <v>191856.51800000001</v>
      </c>
      <c r="G247" s="586">
        <f t="shared" si="3"/>
        <v>100</v>
      </c>
    </row>
    <row r="248" spans="1:7" x14ac:dyDescent="0.2">
      <c r="A248" s="610">
        <v>3133</v>
      </c>
      <c r="B248" s="589"/>
      <c r="C248" s="590" t="s">
        <v>223</v>
      </c>
      <c r="D248" s="591">
        <v>30827</v>
      </c>
      <c r="E248" s="592">
        <v>262188.848</v>
      </c>
      <c r="F248" s="591">
        <v>262116.91899999999</v>
      </c>
      <c r="G248" s="593">
        <f t="shared" si="3"/>
        <v>99.9725659574964</v>
      </c>
    </row>
    <row r="249" spans="1:7" x14ac:dyDescent="0.2">
      <c r="A249" s="581"/>
      <c r="B249" s="594"/>
      <c r="C249" s="583"/>
      <c r="D249" s="585"/>
      <c r="E249" s="585"/>
      <c r="F249" s="585"/>
      <c r="G249" s="586"/>
    </row>
    <row r="250" spans="1:7" x14ac:dyDescent="0.2">
      <c r="A250" s="611">
        <v>3141</v>
      </c>
      <c r="B250" s="596">
        <v>5212</v>
      </c>
      <c r="C250" s="597" t="s">
        <v>320</v>
      </c>
      <c r="D250" s="598">
        <v>0</v>
      </c>
      <c r="E250" s="599">
        <v>86.251999999999995</v>
      </c>
      <c r="F250" s="598">
        <v>86.251999999999995</v>
      </c>
      <c r="G250" s="600">
        <f t="shared" si="3"/>
        <v>100</v>
      </c>
    </row>
    <row r="251" spans="1:7" x14ac:dyDescent="0.2">
      <c r="A251" s="608">
        <v>3141</v>
      </c>
      <c r="B251" s="582">
        <v>5213</v>
      </c>
      <c r="C251" s="583" t="s">
        <v>314</v>
      </c>
      <c r="D251" s="584">
        <v>0</v>
      </c>
      <c r="E251" s="585">
        <v>8392.4480000000003</v>
      </c>
      <c r="F251" s="584">
        <v>8392.4385999999995</v>
      </c>
      <c r="G251" s="586">
        <f t="shared" si="3"/>
        <v>99.999887994539833</v>
      </c>
    </row>
    <row r="252" spans="1:7" x14ac:dyDescent="0.2">
      <c r="A252" s="608">
        <v>3141</v>
      </c>
      <c r="B252" s="582">
        <v>5221</v>
      </c>
      <c r="C252" s="583" t="s">
        <v>302</v>
      </c>
      <c r="D252" s="584">
        <v>0</v>
      </c>
      <c r="E252" s="585">
        <v>383.99099999999999</v>
      </c>
      <c r="F252" s="584">
        <v>383.99099999999999</v>
      </c>
      <c r="G252" s="586">
        <f t="shared" si="3"/>
        <v>100</v>
      </c>
    </row>
    <row r="253" spans="1:7" x14ac:dyDescent="0.2">
      <c r="A253" s="608">
        <v>3141</v>
      </c>
      <c r="B253" s="582">
        <v>5222</v>
      </c>
      <c r="C253" s="583" t="s">
        <v>261</v>
      </c>
      <c r="D253" s="584">
        <v>0</v>
      </c>
      <c r="E253" s="585">
        <v>10.44</v>
      </c>
      <c r="F253" s="584">
        <v>10.44</v>
      </c>
      <c r="G253" s="586">
        <f t="shared" si="3"/>
        <v>100</v>
      </c>
    </row>
    <row r="254" spans="1:7" x14ac:dyDescent="0.2">
      <c r="A254" s="608">
        <v>3141</v>
      </c>
      <c r="B254" s="582">
        <v>5223</v>
      </c>
      <c r="C254" s="583" t="s">
        <v>303</v>
      </c>
      <c r="D254" s="584">
        <v>0</v>
      </c>
      <c r="E254" s="585">
        <v>70.53</v>
      </c>
      <c r="F254" s="584">
        <v>70.522199999999998</v>
      </c>
      <c r="G254" s="586">
        <f t="shared" si="3"/>
        <v>99.98894087622287</v>
      </c>
    </row>
    <row r="255" spans="1:7" x14ac:dyDescent="0.2">
      <c r="A255" s="608">
        <v>3141</v>
      </c>
      <c r="B255" s="582">
        <v>5321</v>
      </c>
      <c r="C255" s="583" t="s">
        <v>260</v>
      </c>
      <c r="D255" s="584">
        <v>0</v>
      </c>
      <c r="E255" s="585">
        <v>9394.56</v>
      </c>
      <c r="F255" s="584">
        <v>9157.6174200000005</v>
      </c>
      <c r="G255" s="586">
        <f t="shared" si="3"/>
        <v>97.477874642346222</v>
      </c>
    </row>
    <row r="256" spans="1:7" x14ac:dyDescent="0.2">
      <c r="A256" s="608">
        <v>3141</v>
      </c>
      <c r="B256" s="582">
        <v>5331</v>
      </c>
      <c r="C256" s="583" t="s">
        <v>306</v>
      </c>
      <c r="D256" s="584">
        <v>1597</v>
      </c>
      <c r="E256" s="585">
        <v>27553</v>
      </c>
      <c r="F256" s="584">
        <v>27553</v>
      </c>
      <c r="G256" s="586">
        <f t="shared" si="3"/>
        <v>100</v>
      </c>
    </row>
    <row r="257" spans="1:7" x14ac:dyDescent="0.2">
      <c r="A257" s="608">
        <v>3141</v>
      </c>
      <c r="B257" s="582">
        <v>5336</v>
      </c>
      <c r="C257" s="583" t="s">
        <v>304</v>
      </c>
      <c r="D257" s="584">
        <v>0</v>
      </c>
      <c r="E257" s="585">
        <v>95865.741999999998</v>
      </c>
      <c r="F257" s="584">
        <v>95865.702400000009</v>
      </c>
      <c r="G257" s="586">
        <f t="shared" si="3"/>
        <v>99.999958692230237</v>
      </c>
    </row>
    <row r="258" spans="1:7" x14ac:dyDescent="0.2">
      <c r="A258" s="608">
        <v>3141</v>
      </c>
      <c r="B258" s="582">
        <v>5339</v>
      </c>
      <c r="C258" s="583" t="s">
        <v>301</v>
      </c>
      <c r="D258" s="584">
        <v>0</v>
      </c>
      <c r="E258" s="585">
        <v>604075.23499999999</v>
      </c>
      <c r="F258" s="584">
        <v>604075.23499999999</v>
      </c>
      <c r="G258" s="586">
        <f t="shared" si="3"/>
        <v>100</v>
      </c>
    </row>
    <row r="259" spans="1:7" x14ac:dyDescent="0.2">
      <c r="A259" s="610">
        <v>3141</v>
      </c>
      <c r="B259" s="589"/>
      <c r="C259" s="590" t="s">
        <v>222</v>
      </c>
      <c r="D259" s="591">
        <v>1597</v>
      </c>
      <c r="E259" s="592">
        <v>745832.19799999997</v>
      </c>
      <c r="F259" s="591">
        <v>745595.19862000004</v>
      </c>
      <c r="G259" s="593">
        <f t="shared" si="3"/>
        <v>99.96822349844436</v>
      </c>
    </row>
    <row r="260" spans="1:7" x14ac:dyDescent="0.2">
      <c r="A260" s="581"/>
      <c r="B260" s="594"/>
      <c r="C260" s="583"/>
      <c r="D260" s="585"/>
      <c r="E260" s="585"/>
      <c r="F260" s="585"/>
      <c r="G260" s="586"/>
    </row>
    <row r="261" spans="1:7" x14ac:dyDescent="0.2">
      <c r="A261" s="611">
        <v>3143</v>
      </c>
      <c r="B261" s="596">
        <v>5212</v>
      </c>
      <c r="C261" s="597" t="s">
        <v>320</v>
      </c>
      <c r="D261" s="598">
        <v>0</v>
      </c>
      <c r="E261" s="599">
        <v>913.33600000000001</v>
      </c>
      <c r="F261" s="598">
        <v>913.33600000000001</v>
      </c>
      <c r="G261" s="600">
        <f t="shared" si="3"/>
        <v>100</v>
      </c>
    </row>
    <row r="262" spans="1:7" x14ac:dyDescent="0.2">
      <c r="A262" s="608">
        <v>3143</v>
      </c>
      <c r="B262" s="582">
        <v>5213</v>
      </c>
      <c r="C262" s="583" t="s">
        <v>314</v>
      </c>
      <c r="D262" s="584">
        <v>0</v>
      </c>
      <c r="E262" s="585">
        <v>6974.625</v>
      </c>
      <c r="F262" s="584">
        <v>6974.625</v>
      </c>
      <c r="G262" s="586">
        <f t="shared" si="3"/>
        <v>100</v>
      </c>
    </row>
    <row r="263" spans="1:7" x14ac:dyDescent="0.2">
      <c r="A263" s="608">
        <v>3143</v>
      </c>
      <c r="B263" s="582">
        <v>5331</v>
      </c>
      <c r="C263" s="583" t="s">
        <v>306</v>
      </c>
      <c r="D263" s="584">
        <v>0</v>
      </c>
      <c r="E263" s="585">
        <v>1200</v>
      </c>
      <c r="F263" s="584">
        <v>1200</v>
      </c>
      <c r="G263" s="586">
        <f t="shared" si="3"/>
        <v>100</v>
      </c>
    </row>
    <row r="264" spans="1:7" x14ac:dyDescent="0.2">
      <c r="A264" s="608">
        <v>3143</v>
      </c>
      <c r="B264" s="582">
        <v>5336</v>
      </c>
      <c r="C264" s="583" t="s">
        <v>304</v>
      </c>
      <c r="D264" s="584">
        <v>0</v>
      </c>
      <c r="E264" s="585">
        <v>28089.72</v>
      </c>
      <c r="F264" s="584">
        <v>28089.72</v>
      </c>
      <c r="G264" s="586">
        <f t="shared" si="3"/>
        <v>100</v>
      </c>
    </row>
    <row r="265" spans="1:7" x14ac:dyDescent="0.2">
      <c r="A265" s="608">
        <v>3143</v>
      </c>
      <c r="B265" s="582">
        <v>5339</v>
      </c>
      <c r="C265" s="583" t="s">
        <v>301</v>
      </c>
      <c r="D265" s="584">
        <v>0</v>
      </c>
      <c r="E265" s="585">
        <v>455269.19199999998</v>
      </c>
      <c r="F265" s="584">
        <v>455269.19199999998</v>
      </c>
      <c r="G265" s="586">
        <f t="shared" si="3"/>
        <v>100</v>
      </c>
    </row>
    <row r="266" spans="1:7" x14ac:dyDescent="0.2">
      <c r="A266" s="610">
        <v>3143</v>
      </c>
      <c r="B266" s="589"/>
      <c r="C266" s="590" t="s">
        <v>350</v>
      </c>
      <c r="D266" s="591">
        <v>0</v>
      </c>
      <c r="E266" s="592">
        <v>492446.87300000002</v>
      </c>
      <c r="F266" s="591">
        <v>492446.87300000002</v>
      </c>
      <c r="G266" s="593">
        <f t="shared" si="3"/>
        <v>100</v>
      </c>
    </row>
    <row r="267" spans="1:7" x14ac:dyDescent="0.2">
      <c r="A267" s="581"/>
      <c r="B267" s="594"/>
      <c r="C267" s="583"/>
      <c r="D267" s="585"/>
      <c r="E267" s="585"/>
      <c r="F267" s="585"/>
      <c r="G267" s="586"/>
    </row>
    <row r="268" spans="1:7" x14ac:dyDescent="0.2">
      <c r="A268" s="611">
        <v>3145</v>
      </c>
      <c r="B268" s="596">
        <v>5331</v>
      </c>
      <c r="C268" s="597" t="s">
        <v>306</v>
      </c>
      <c r="D268" s="598">
        <v>500</v>
      </c>
      <c r="E268" s="599">
        <v>430</v>
      </c>
      <c r="F268" s="598">
        <v>430</v>
      </c>
      <c r="G268" s="600">
        <f t="shared" si="3"/>
        <v>100</v>
      </c>
    </row>
    <row r="269" spans="1:7" x14ac:dyDescent="0.2">
      <c r="A269" s="608">
        <v>3145</v>
      </c>
      <c r="B269" s="582">
        <v>5336</v>
      </c>
      <c r="C269" s="583" t="s">
        <v>304</v>
      </c>
      <c r="D269" s="584">
        <v>0</v>
      </c>
      <c r="E269" s="585">
        <v>7681.3450000000003</v>
      </c>
      <c r="F269" s="584">
        <v>7681.3450000000003</v>
      </c>
      <c r="G269" s="586">
        <f t="shared" si="3"/>
        <v>100</v>
      </c>
    </row>
    <row r="270" spans="1:7" x14ac:dyDescent="0.2">
      <c r="A270" s="610">
        <v>3145</v>
      </c>
      <c r="B270" s="589"/>
      <c r="C270" s="590" t="s">
        <v>349</v>
      </c>
      <c r="D270" s="591">
        <v>500</v>
      </c>
      <c r="E270" s="592">
        <v>8111.3450000000003</v>
      </c>
      <c r="F270" s="591">
        <v>8111.3450000000003</v>
      </c>
      <c r="G270" s="593">
        <f t="shared" ref="G270:G285" si="4">F270/E270*100</f>
        <v>100</v>
      </c>
    </row>
    <row r="271" spans="1:7" x14ac:dyDescent="0.2">
      <c r="A271" s="581"/>
      <c r="B271" s="594"/>
      <c r="C271" s="583"/>
      <c r="D271" s="585"/>
      <c r="E271" s="585"/>
      <c r="F271" s="585"/>
      <c r="G271" s="586"/>
    </row>
    <row r="272" spans="1:7" x14ac:dyDescent="0.2">
      <c r="A272" s="611">
        <v>3146</v>
      </c>
      <c r="B272" s="596">
        <v>5221</v>
      </c>
      <c r="C272" s="597" t="s">
        <v>302</v>
      </c>
      <c r="D272" s="598">
        <v>0</v>
      </c>
      <c r="E272" s="599">
        <v>3462.43</v>
      </c>
      <c r="F272" s="598">
        <v>3462.43</v>
      </c>
      <c r="G272" s="600">
        <f t="shared" si="4"/>
        <v>100</v>
      </c>
    </row>
    <row r="273" spans="1:7" x14ac:dyDescent="0.2">
      <c r="A273" s="608">
        <v>3146</v>
      </c>
      <c r="B273" s="582">
        <v>5331</v>
      </c>
      <c r="C273" s="583" t="s">
        <v>306</v>
      </c>
      <c r="D273" s="584">
        <v>2635</v>
      </c>
      <c r="E273" s="585">
        <v>8437.94</v>
      </c>
      <c r="F273" s="584">
        <v>8437.9379399999998</v>
      </c>
      <c r="G273" s="586">
        <f t="shared" si="4"/>
        <v>99.999975586458305</v>
      </c>
    </row>
    <row r="274" spans="1:7" x14ac:dyDescent="0.2">
      <c r="A274" s="608">
        <v>3146</v>
      </c>
      <c r="B274" s="582">
        <v>5336</v>
      </c>
      <c r="C274" s="583" t="s">
        <v>304</v>
      </c>
      <c r="D274" s="584">
        <v>0</v>
      </c>
      <c r="E274" s="585">
        <v>109739.03200000001</v>
      </c>
      <c r="F274" s="584">
        <v>109738.97349999999</v>
      </c>
      <c r="G274" s="586">
        <f t="shared" si="4"/>
        <v>99.999946691711287</v>
      </c>
    </row>
    <row r="275" spans="1:7" x14ac:dyDescent="0.2">
      <c r="A275" s="610">
        <v>3146</v>
      </c>
      <c r="B275" s="589"/>
      <c r="C275" s="590" t="s">
        <v>221</v>
      </c>
      <c r="D275" s="591">
        <v>2635</v>
      </c>
      <c r="E275" s="592">
        <v>121639.402</v>
      </c>
      <c r="F275" s="591">
        <v>121639.34144</v>
      </c>
      <c r="G275" s="593">
        <f t="shared" si="4"/>
        <v>99.999950213500725</v>
      </c>
    </row>
    <row r="276" spans="1:7" x14ac:dyDescent="0.2">
      <c r="A276" s="581"/>
      <c r="B276" s="594"/>
      <c r="C276" s="583"/>
      <c r="D276" s="585"/>
      <c r="E276" s="585"/>
      <c r="F276" s="585"/>
      <c r="G276" s="586"/>
    </row>
    <row r="277" spans="1:7" x14ac:dyDescent="0.2">
      <c r="A277" s="611">
        <v>3147</v>
      </c>
      <c r="B277" s="596">
        <v>5213</v>
      </c>
      <c r="C277" s="597" t="s">
        <v>314</v>
      </c>
      <c r="D277" s="598">
        <v>0</v>
      </c>
      <c r="E277" s="599">
        <v>2908.377</v>
      </c>
      <c r="F277" s="598">
        <v>2908.377</v>
      </c>
      <c r="G277" s="600">
        <f t="shared" si="4"/>
        <v>100</v>
      </c>
    </row>
    <row r="278" spans="1:7" x14ac:dyDescent="0.2">
      <c r="A278" s="608">
        <v>3147</v>
      </c>
      <c r="B278" s="582">
        <v>5221</v>
      </c>
      <c r="C278" s="583" t="s">
        <v>302</v>
      </c>
      <c r="D278" s="584">
        <v>0</v>
      </c>
      <c r="E278" s="585">
        <v>719.32299999999998</v>
      </c>
      <c r="F278" s="584">
        <v>719.32299999999998</v>
      </c>
      <c r="G278" s="586">
        <f t="shared" si="4"/>
        <v>100</v>
      </c>
    </row>
    <row r="279" spans="1:7" x14ac:dyDescent="0.2">
      <c r="A279" s="608">
        <v>3147</v>
      </c>
      <c r="B279" s="582">
        <v>5331</v>
      </c>
      <c r="C279" s="583" t="s">
        <v>306</v>
      </c>
      <c r="D279" s="584">
        <v>3755</v>
      </c>
      <c r="E279" s="585">
        <v>18260.66</v>
      </c>
      <c r="F279" s="584">
        <v>18260.658190000002</v>
      </c>
      <c r="G279" s="586">
        <f t="shared" si="4"/>
        <v>99.999990087981487</v>
      </c>
    </row>
    <row r="280" spans="1:7" x14ac:dyDescent="0.2">
      <c r="A280" s="608">
        <v>3147</v>
      </c>
      <c r="B280" s="582">
        <v>5336</v>
      </c>
      <c r="C280" s="583" t="s">
        <v>304</v>
      </c>
      <c r="D280" s="584">
        <v>0</v>
      </c>
      <c r="E280" s="585">
        <v>56009.453999999998</v>
      </c>
      <c r="F280" s="584">
        <v>56009.453999999998</v>
      </c>
      <c r="G280" s="586">
        <f t="shared" si="4"/>
        <v>100</v>
      </c>
    </row>
    <row r="281" spans="1:7" x14ac:dyDescent="0.2">
      <c r="A281" s="610">
        <v>3147</v>
      </c>
      <c r="B281" s="589"/>
      <c r="C281" s="590" t="s">
        <v>348</v>
      </c>
      <c r="D281" s="591">
        <v>3755</v>
      </c>
      <c r="E281" s="592">
        <v>77897.813999999998</v>
      </c>
      <c r="F281" s="591">
        <v>77897.812189999997</v>
      </c>
      <c r="G281" s="593">
        <f t="shared" si="4"/>
        <v>99.999997676443144</v>
      </c>
    </row>
    <row r="282" spans="1:7" x14ac:dyDescent="0.2">
      <c r="A282" s="581"/>
      <c r="B282" s="594"/>
      <c r="C282" s="583"/>
      <c r="D282" s="585"/>
      <c r="E282" s="585"/>
      <c r="F282" s="585"/>
      <c r="G282" s="586"/>
    </row>
    <row r="283" spans="1:7" x14ac:dyDescent="0.2">
      <c r="A283" s="611">
        <v>3149</v>
      </c>
      <c r="B283" s="596">
        <v>5331</v>
      </c>
      <c r="C283" s="597" t="s">
        <v>306</v>
      </c>
      <c r="D283" s="598">
        <v>2162</v>
      </c>
      <c r="E283" s="599">
        <v>6134</v>
      </c>
      <c r="F283" s="598">
        <v>6134</v>
      </c>
      <c r="G283" s="600">
        <f t="shared" si="4"/>
        <v>100</v>
      </c>
    </row>
    <row r="284" spans="1:7" x14ac:dyDescent="0.2">
      <c r="A284" s="608">
        <v>3149</v>
      </c>
      <c r="B284" s="582">
        <v>5336</v>
      </c>
      <c r="C284" s="583" t="s">
        <v>304</v>
      </c>
      <c r="D284" s="584">
        <v>0</v>
      </c>
      <c r="E284" s="585">
        <v>7751.5730000000003</v>
      </c>
      <c r="F284" s="584">
        <v>7751.5328799999988</v>
      </c>
      <c r="G284" s="586">
        <f t="shared" si="4"/>
        <v>99.999482427631122</v>
      </c>
    </row>
    <row r="285" spans="1:7" x14ac:dyDescent="0.2">
      <c r="A285" s="610">
        <v>3149</v>
      </c>
      <c r="B285" s="589"/>
      <c r="C285" s="590" t="s">
        <v>347</v>
      </c>
      <c r="D285" s="591">
        <v>2162</v>
      </c>
      <c r="E285" s="592">
        <v>13885.573</v>
      </c>
      <c r="F285" s="591">
        <v>13885.532879999999</v>
      </c>
      <c r="G285" s="593">
        <f t="shared" si="4"/>
        <v>99.999711067018964</v>
      </c>
    </row>
    <row r="286" spans="1:7" x14ac:dyDescent="0.2">
      <c r="A286" s="581"/>
      <c r="B286" s="594"/>
      <c r="C286" s="583"/>
      <c r="D286" s="585"/>
      <c r="E286" s="585"/>
      <c r="F286" s="585"/>
      <c r="G286" s="586"/>
    </row>
    <row r="287" spans="1:7" x14ac:dyDescent="0.2">
      <c r="A287" s="611">
        <v>3150</v>
      </c>
      <c r="B287" s="596">
        <v>5213</v>
      </c>
      <c r="C287" s="597" t="s">
        <v>314</v>
      </c>
      <c r="D287" s="598">
        <v>0</v>
      </c>
      <c r="E287" s="599">
        <v>27375.335999999999</v>
      </c>
      <c r="F287" s="598">
        <v>27375.335999999999</v>
      </c>
      <c r="G287" s="600">
        <f t="shared" ref="G287:G349" si="5">F287/E287*100</f>
        <v>100</v>
      </c>
    </row>
    <row r="288" spans="1:7" x14ac:dyDescent="0.2">
      <c r="A288" s="608">
        <v>3150</v>
      </c>
      <c r="B288" s="582">
        <v>5221</v>
      </c>
      <c r="C288" s="583" t="s">
        <v>302</v>
      </c>
      <c r="D288" s="584">
        <v>0</v>
      </c>
      <c r="E288" s="585">
        <v>7371.2020000000002</v>
      </c>
      <c r="F288" s="584">
        <v>7371.2020000000002</v>
      </c>
      <c r="G288" s="586">
        <f t="shared" si="5"/>
        <v>100</v>
      </c>
    </row>
    <row r="289" spans="1:7" x14ac:dyDescent="0.2">
      <c r="A289" s="608">
        <v>3150</v>
      </c>
      <c r="B289" s="582">
        <v>5331</v>
      </c>
      <c r="C289" s="583" t="s">
        <v>306</v>
      </c>
      <c r="D289" s="584">
        <v>0</v>
      </c>
      <c r="E289" s="585">
        <v>3449</v>
      </c>
      <c r="F289" s="584">
        <v>3449</v>
      </c>
      <c r="G289" s="586">
        <f t="shared" si="5"/>
        <v>100</v>
      </c>
    </row>
    <row r="290" spans="1:7" x14ac:dyDescent="0.2">
      <c r="A290" s="608">
        <v>3150</v>
      </c>
      <c r="B290" s="582">
        <v>5336</v>
      </c>
      <c r="C290" s="583" t="s">
        <v>304</v>
      </c>
      <c r="D290" s="584">
        <v>0</v>
      </c>
      <c r="E290" s="585">
        <v>46861.726000000002</v>
      </c>
      <c r="F290" s="584">
        <v>46861.726000000002</v>
      </c>
      <c r="G290" s="586">
        <f t="shared" si="5"/>
        <v>100</v>
      </c>
    </row>
    <row r="291" spans="1:7" x14ac:dyDescent="0.2">
      <c r="A291" s="610">
        <v>3150</v>
      </c>
      <c r="B291" s="589"/>
      <c r="C291" s="590" t="s">
        <v>346</v>
      </c>
      <c r="D291" s="591">
        <v>0</v>
      </c>
      <c r="E291" s="592">
        <v>85057.263999999996</v>
      </c>
      <c r="F291" s="591">
        <v>85057.263999999996</v>
      </c>
      <c r="G291" s="593">
        <f t="shared" si="5"/>
        <v>100</v>
      </c>
    </row>
    <row r="292" spans="1:7" x14ac:dyDescent="0.2">
      <c r="A292" s="581"/>
      <c r="B292" s="594"/>
      <c r="C292" s="583"/>
      <c r="D292" s="585"/>
      <c r="E292" s="585"/>
      <c r="F292" s="585"/>
      <c r="G292" s="586"/>
    </row>
    <row r="293" spans="1:7" x14ac:dyDescent="0.2">
      <c r="A293" s="611">
        <v>3231</v>
      </c>
      <c r="B293" s="596">
        <v>5169</v>
      </c>
      <c r="C293" s="597" t="s">
        <v>248</v>
      </c>
      <c r="D293" s="598">
        <v>0</v>
      </c>
      <c r="E293" s="599">
        <v>327.45999999999998</v>
      </c>
      <c r="F293" s="598">
        <v>133.70500000000001</v>
      </c>
      <c r="G293" s="600">
        <f t="shared" si="5"/>
        <v>40.83094118365603</v>
      </c>
    </row>
    <row r="294" spans="1:7" x14ac:dyDescent="0.2">
      <c r="A294" s="608">
        <v>3231</v>
      </c>
      <c r="B294" s="582">
        <v>5171</v>
      </c>
      <c r="C294" s="583" t="s">
        <v>269</v>
      </c>
      <c r="D294" s="584">
        <v>5000</v>
      </c>
      <c r="E294" s="585">
        <v>4760.42</v>
      </c>
      <c r="F294" s="584">
        <v>0</v>
      </c>
      <c r="G294" s="586">
        <f t="shared" si="5"/>
        <v>0</v>
      </c>
    </row>
    <row r="295" spans="1:7" x14ac:dyDescent="0.2">
      <c r="A295" s="608">
        <v>3231</v>
      </c>
      <c r="B295" s="582">
        <v>5213</v>
      </c>
      <c r="C295" s="583" t="s">
        <v>314</v>
      </c>
      <c r="D295" s="584">
        <v>0</v>
      </c>
      <c r="E295" s="585">
        <v>25223.382000000001</v>
      </c>
      <c r="F295" s="584">
        <v>25223.382000000001</v>
      </c>
      <c r="G295" s="586">
        <f t="shared" si="5"/>
        <v>100</v>
      </c>
    </row>
    <row r="296" spans="1:7" x14ac:dyDescent="0.2">
      <c r="A296" s="608">
        <v>3231</v>
      </c>
      <c r="B296" s="582">
        <v>5221</v>
      </c>
      <c r="C296" s="583" t="s">
        <v>302</v>
      </c>
      <c r="D296" s="584">
        <v>0</v>
      </c>
      <c r="E296" s="585">
        <v>11336.402</v>
      </c>
      <c r="F296" s="584">
        <v>11336.402</v>
      </c>
      <c r="G296" s="586">
        <f t="shared" si="5"/>
        <v>100</v>
      </c>
    </row>
    <row r="297" spans="1:7" x14ac:dyDescent="0.2">
      <c r="A297" s="608">
        <v>3231</v>
      </c>
      <c r="B297" s="582">
        <v>5331</v>
      </c>
      <c r="C297" s="583" t="s">
        <v>306</v>
      </c>
      <c r="D297" s="584">
        <v>0</v>
      </c>
      <c r="E297" s="585">
        <v>357.137</v>
      </c>
      <c r="F297" s="584">
        <v>357.137</v>
      </c>
      <c r="G297" s="586">
        <f t="shared" si="5"/>
        <v>100</v>
      </c>
    </row>
    <row r="298" spans="1:7" x14ac:dyDescent="0.2">
      <c r="A298" s="608">
        <v>3231</v>
      </c>
      <c r="B298" s="582">
        <v>5336</v>
      </c>
      <c r="C298" s="583" t="s">
        <v>304</v>
      </c>
      <c r="D298" s="584">
        <v>0</v>
      </c>
      <c r="E298" s="585">
        <v>434014.41499999998</v>
      </c>
      <c r="F298" s="584">
        <v>434014.41499999998</v>
      </c>
      <c r="G298" s="586">
        <f t="shared" si="5"/>
        <v>100</v>
      </c>
    </row>
    <row r="299" spans="1:7" x14ac:dyDescent="0.2">
      <c r="A299" s="608">
        <v>3231</v>
      </c>
      <c r="B299" s="582">
        <v>5339</v>
      </c>
      <c r="C299" s="583" t="s">
        <v>301</v>
      </c>
      <c r="D299" s="584">
        <v>0</v>
      </c>
      <c r="E299" s="585">
        <v>64541.404000000002</v>
      </c>
      <c r="F299" s="584">
        <v>64541.404000000002</v>
      </c>
      <c r="G299" s="586">
        <f t="shared" si="5"/>
        <v>100</v>
      </c>
    </row>
    <row r="300" spans="1:7" x14ac:dyDescent="0.2">
      <c r="A300" s="610">
        <v>3231</v>
      </c>
      <c r="B300" s="589"/>
      <c r="C300" s="590" t="s">
        <v>146</v>
      </c>
      <c r="D300" s="591">
        <v>5000</v>
      </c>
      <c r="E300" s="592">
        <v>540560.62</v>
      </c>
      <c r="F300" s="591">
        <v>535606.44499999995</v>
      </c>
      <c r="G300" s="593">
        <f t="shared" si="5"/>
        <v>99.083511669791989</v>
      </c>
    </row>
    <row r="301" spans="1:7" x14ac:dyDescent="0.2">
      <c r="A301" s="581"/>
      <c r="B301" s="594"/>
      <c r="C301" s="583"/>
      <c r="D301" s="585"/>
      <c r="E301" s="585"/>
      <c r="F301" s="585"/>
      <c r="G301" s="586"/>
    </row>
    <row r="302" spans="1:7" x14ac:dyDescent="0.2">
      <c r="A302" s="611">
        <v>3233</v>
      </c>
      <c r="B302" s="596">
        <v>5213</v>
      </c>
      <c r="C302" s="597" t="s">
        <v>314</v>
      </c>
      <c r="D302" s="598">
        <v>0</v>
      </c>
      <c r="E302" s="599">
        <v>707.57100000000003</v>
      </c>
      <c r="F302" s="598">
        <v>707.57100000000003</v>
      </c>
      <c r="G302" s="600">
        <f t="shared" si="5"/>
        <v>100</v>
      </c>
    </row>
    <row r="303" spans="1:7" x14ac:dyDescent="0.2">
      <c r="A303" s="608">
        <v>3233</v>
      </c>
      <c r="B303" s="582">
        <v>5331</v>
      </c>
      <c r="C303" s="583" t="s">
        <v>306</v>
      </c>
      <c r="D303" s="584">
        <v>1244</v>
      </c>
      <c r="E303" s="585">
        <v>3641.55</v>
      </c>
      <c r="F303" s="584">
        <v>3641.55</v>
      </c>
      <c r="G303" s="586">
        <f t="shared" si="5"/>
        <v>100</v>
      </c>
    </row>
    <row r="304" spans="1:7" x14ac:dyDescent="0.2">
      <c r="A304" s="608">
        <v>3233</v>
      </c>
      <c r="B304" s="582">
        <v>5336</v>
      </c>
      <c r="C304" s="583" t="s">
        <v>304</v>
      </c>
      <c r="D304" s="584">
        <v>0</v>
      </c>
      <c r="E304" s="585">
        <v>7513.058</v>
      </c>
      <c r="F304" s="584">
        <v>7513.058</v>
      </c>
      <c r="G304" s="586">
        <f t="shared" si="5"/>
        <v>100</v>
      </c>
    </row>
    <row r="305" spans="1:7" x14ac:dyDescent="0.2">
      <c r="A305" s="608">
        <v>3233</v>
      </c>
      <c r="B305" s="582">
        <v>5339</v>
      </c>
      <c r="C305" s="583" t="s">
        <v>301</v>
      </c>
      <c r="D305" s="584">
        <v>0</v>
      </c>
      <c r="E305" s="585">
        <v>126250.058</v>
      </c>
      <c r="F305" s="584">
        <v>126250.058</v>
      </c>
      <c r="G305" s="586">
        <f t="shared" si="5"/>
        <v>100</v>
      </c>
    </row>
    <row r="306" spans="1:7" x14ac:dyDescent="0.2">
      <c r="A306" s="610">
        <v>3233</v>
      </c>
      <c r="B306" s="589"/>
      <c r="C306" s="590" t="s">
        <v>345</v>
      </c>
      <c r="D306" s="591">
        <v>1244</v>
      </c>
      <c r="E306" s="592">
        <v>138112.23699999999</v>
      </c>
      <c r="F306" s="591">
        <v>138112.23699999999</v>
      </c>
      <c r="G306" s="593">
        <f t="shared" si="5"/>
        <v>100</v>
      </c>
    </row>
    <row r="307" spans="1:7" x14ac:dyDescent="0.2">
      <c r="A307" s="581"/>
      <c r="B307" s="594"/>
      <c r="C307" s="583"/>
      <c r="D307" s="585"/>
      <c r="E307" s="585"/>
      <c r="F307" s="585"/>
      <c r="G307" s="586"/>
    </row>
    <row r="308" spans="1:7" x14ac:dyDescent="0.2">
      <c r="A308" s="611">
        <v>3291</v>
      </c>
      <c r="B308" s="596">
        <v>5169</v>
      </c>
      <c r="C308" s="597" t="s">
        <v>248</v>
      </c>
      <c r="D308" s="598">
        <v>30</v>
      </c>
      <c r="E308" s="599">
        <v>30</v>
      </c>
      <c r="F308" s="598">
        <v>0</v>
      </c>
      <c r="G308" s="600">
        <f t="shared" si="5"/>
        <v>0</v>
      </c>
    </row>
    <row r="309" spans="1:7" x14ac:dyDescent="0.2">
      <c r="A309" s="608">
        <v>3291</v>
      </c>
      <c r="B309" s="582">
        <v>5332</v>
      </c>
      <c r="C309" s="583" t="s">
        <v>332</v>
      </c>
      <c r="D309" s="584">
        <v>0</v>
      </c>
      <c r="E309" s="585">
        <v>80</v>
      </c>
      <c r="F309" s="584">
        <v>80</v>
      </c>
      <c r="G309" s="586">
        <f t="shared" si="5"/>
        <v>100</v>
      </c>
    </row>
    <row r="310" spans="1:7" x14ac:dyDescent="0.2">
      <c r="A310" s="608">
        <v>3291</v>
      </c>
      <c r="B310" s="582">
        <v>5493</v>
      </c>
      <c r="C310" s="583" t="s">
        <v>329</v>
      </c>
      <c r="D310" s="584">
        <v>300</v>
      </c>
      <c r="E310" s="585">
        <v>205</v>
      </c>
      <c r="F310" s="584">
        <v>90</v>
      </c>
      <c r="G310" s="586">
        <f t="shared" si="5"/>
        <v>43.902439024390247</v>
      </c>
    </row>
    <row r="311" spans="1:7" x14ac:dyDescent="0.2">
      <c r="A311" s="610">
        <v>3291</v>
      </c>
      <c r="B311" s="589"/>
      <c r="C311" s="590" t="s">
        <v>344</v>
      </c>
      <c r="D311" s="591">
        <v>330</v>
      </c>
      <c r="E311" s="592">
        <v>315</v>
      </c>
      <c r="F311" s="591">
        <v>170</v>
      </c>
      <c r="G311" s="593">
        <f t="shared" si="5"/>
        <v>53.968253968253968</v>
      </c>
    </row>
    <row r="312" spans="1:7" x14ac:dyDescent="0.2">
      <c r="A312" s="581"/>
      <c r="B312" s="594"/>
      <c r="C312" s="583"/>
      <c r="D312" s="585"/>
      <c r="E312" s="585"/>
      <c r="F312" s="585"/>
      <c r="G312" s="586"/>
    </row>
    <row r="313" spans="1:7" x14ac:dyDescent="0.2">
      <c r="A313" s="611">
        <v>3299</v>
      </c>
      <c r="B313" s="596">
        <v>5011</v>
      </c>
      <c r="C313" s="597" t="s">
        <v>877</v>
      </c>
      <c r="D313" s="598">
        <v>0</v>
      </c>
      <c r="E313" s="599">
        <v>2780</v>
      </c>
      <c r="F313" s="598">
        <v>1607.4330099999997</v>
      </c>
      <c r="G313" s="600">
        <f t="shared" si="5"/>
        <v>57.821331294964018</v>
      </c>
    </row>
    <row r="314" spans="1:7" x14ac:dyDescent="0.2">
      <c r="A314" s="608">
        <v>3299</v>
      </c>
      <c r="B314" s="582">
        <v>5021</v>
      </c>
      <c r="C314" s="583" t="s">
        <v>290</v>
      </c>
      <c r="D314" s="584">
        <v>0</v>
      </c>
      <c r="E314" s="585">
        <v>510</v>
      </c>
      <c r="F314" s="584">
        <v>278.45</v>
      </c>
      <c r="G314" s="586">
        <f t="shared" si="5"/>
        <v>54.598039215686271</v>
      </c>
    </row>
    <row r="315" spans="1:7" x14ac:dyDescent="0.2">
      <c r="A315" s="608">
        <v>3299</v>
      </c>
      <c r="B315" s="582">
        <v>5031</v>
      </c>
      <c r="C315" s="583" t="s">
        <v>288</v>
      </c>
      <c r="D315" s="584">
        <v>0</v>
      </c>
      <c r="E315" s="585">
        <v>695</v>
      </c>
      <c r="F315" s="584">
        <v>401.78499999999997</v>
      </c>
      <c r="G315" s="586">
        <f t="shared" si="5"/>
        <v>57.810791366906464</v>
      </c>
    </row>
    <row r="316" spans="1:7" x14ac:dyDescent="0.2">
      <c r="A316" s="608">
        <v>3299</v>
      </c>
      <c r="B316" s="582">
        <v>5032</v>
      </c>
      <c r="C316" s="583" t="s">
        <v>287</v>
      </c>
      <c r="D316" s="584">
        <v>0</v>
      </c>
      <c r="E316" s="585">
        <v>250.2</v>
      </c>
      <c r="F316" s="584">
        <v>144.57699999999994</v>
      </c>
      <c r="G316" s="586">
        <f t="shared" si="5"/>
        <v>57.784572342126282</v>
      </c>
    </row>
    <row r="317" spans="1:7" x14ac:dyDescent="0.2">
      <c r="A317" s="608">
        <v>3299</v>
      </c>
      <c r="B317" s="582">
        <v>5038</v>
      </c>
      <c r="C317" s="583" t="s">
        <v>286</v>
      </c>
      <c r="D317" s="584">
        <v>0</v>
      </c>
      <c r="E317" s="585">
        <v>11.8</v>
      </c>
      <c r="F317" s="584">
        <v>6.6649899999999995</v>
      </c>
      <c r="G317" s="586">
        <f t="shared" si="5"/>
        <v>56.482966101694906</v>
      </c>
    </row>
    <row r="318" spans="1:7" x14ac:dyDescent="0.2">
      <c r="A318" s="608">
        <v>3299</v>
      </c>
      <c r="B318" s="582">
        <v>5042</v>
      </c>
      <c r="C318" s="583" t="s">
        <v>284</v>
      </c>
      <c r="D318" s="584">
        <v>7840</v>
      </c>
      <c r="E318" s="585">
        <v>7362.57</v>
      </c>
      <c r="F318" s="584">
        <v>7362.5079999999998</v>
      </c>
      <c r="G318" s="586">
        <f t="shared" si="5"/>
        <v>99.999157902743192</v>
      </c>
    </row>
    <row r="319" spans="1:7" x14ac:dyDescent="0.2">
      <c r="A319" s="608">
        <v>3299</v>
      </c>
      <c r="B319" s="582">
        <v>5139</v>
      </c>
      <c r="C319" s="583" t="s">
        <v>251</v>
      </c>
      <c r="D319" s="584">
        <v>55</v>
      </c>
      <c r="E319" s="585">
        <v>238.3</v>
      </c>
      <c r="F319" s="584">
        <v>186.91399999999999</v>
      </c>
      <c r="G319" s="586">
        <f t="shared" si="5"/>
        <v>78.436424674779687</v>
      </c>
    </row>
    <row r="320" spans="1:7" x14ac:dyDescent="0.2">
      <c r="A320" s="608">
        <v>3299</v>
      </c>
      <c r="B320" s="582">
        <v>5162</v>
      </c>
      <c r="C320" s="583" t="s">
        <v>272</v>
      </c>
      <c r="D320" s="584">
        <v>0</v>
      </c>
      <c r="E320" s="585">
        <v>8.92</v>
      </c>
      <c r="F320" s="584">
        <v>2.9039999999999995</v>
      </c>
      <c r="G320" s="586">
        <f t="shared" si="5"/>
        <v>32.556053811659183</v>
      </c>
    </row>
    <row r="321" spans="1:7" x14ac:dyDescent="0.2">
      <c r="A321" s="608">
        <v>3299</v>
      </c>
      <c r="B321" s="582">
        <v>5164</v>
      </c>
      <c r="C321" s="583" t="s">
        <v>250</v>
      </c>
      <c r="D321" s="584">
        <v>0</v>
      </c>
      <c r="E321" s="585">
        <v>102.2</v>
      </c>
      <c r="F321" s="584">
        <v>46.545499999999997</v>
      </c>
      <c r="G321" s="586">
        <f t="shared" si="5"/>
        <v>45.543542074363991</v>
      </c>
    </row>
    <row r="322" spans="1:7" x14ac:dyDescent="0.2">
      <c r="A322" s="608">
        <v>3299</v>
      </c>
      <c r="B322" s="582">
        <v>5167</v>
      </c>
      <c r="C322" s="583" t="s">
        <v>271</v>
      </c>
      <c r="D322" s="584">
        <v>0</v>
      </c>
      <c r="E322" s="585">
        <v>110</v>
      </c>
      <c r="F322" s="584">
        <v>11.8</v>
      </c>
      <c r="G322" s="586">
        <f t="shared" si="5"/>
        <v>10.727272727272728</v>
      </c>
    </row>
    <row r="323" spans="1:7" x14ac:dyDescent="0.2">
      <c r="A323" s="608">
        <v>3299</v>
      </c>
      <c r="B323" s="582">
        <v>5168</v>
      </c>
      <c r="C323" s="583" t="s">
        <v>270</v>
      </c>
      <c r="D323" s="584">
        <v>931</v>
      </c>
      <c r="E323" s="585">
        <v>197</v>
      </c>
      <c r="F323" s="584">
        <v>197</v>
      </c>
      <c r="G323" s="586">
        <f t="shared" si="5"/>
        <v>100</v>
      </c>
    </row>
    <row r="324" spans="1:7" x14ac:dyDescent="0.2">
      <c r="A324" s="608">
        <v>3299</v>
      </c>
      <c r="B324" s="582">
        <v>5169</v>
      </c>
      <c r="C324" s="583" t="s">
        <v>248</v>
      </c>
      <c r="D324" s="584">
        <v>2119</v>
      </c>
      <c r="E324" s="585">
        <v>4249.41</v>
      </c>
      <c r="F324" s="584">
        <v>919.10298999999998</v>
      </c>
      <c r="G324" s="586">
        <f t="shared" si="5"/>
        <v>21.628955313796503</v>
      </c>
    </row>
    <row r="325" spans="1:7" x14ac:dyDescent="0.2">
      <c r="A325" s="608">
        <v>3299</v>
      </c>
      <c r="B325" s="582">
        <v>5172</v>
      </c>
      <c r="C325" s="583" t="s">
        <v>268</v>
      </c>
      <c r="D325" s="584">
        <v>0</v>
      </c>
      <c r="E325" s="585">
        <v>442.43</v>
      </c>
      <c r="F325" s="584">
        <v>381.77798999999999</v>
      </c>
      <c r="G325" s="586">
        <f t="shared" si="5"/>
        <v>86.291162443776415</v>
      </c>
    </row>
    <row r="326" spans="1:7" x14ac:dyDescent="0.2">
      <c r="A326" s="608">
        <v>3299</v>
      </c>
      <c r="B326" s="582">
        <v>5173</v>
      </c>
      <c r="C326" s="583" t="s">
        <v>267</v>
      </c>
      <c r="D326" s="584">
        <v>0</v>
      </c>
      <c r="E326" s="585">
        <v>482.07</v>
      </c>
      <c r="F326" s="584">
        <v>217.45700000000002</v>
      </c>
      <c r="G326" s="586">
        <f t="shared" si="5"/>
        <v>45.109009065073543</v>
      </c>
    </row>
    <row r="327" spans="1:7" x14ac:dyDescent="0.2">
      <c r="A327" s="608">
        <v>3299</v>
      </c>
      <c r="B327" s="582">
        <v>5175</v>
      </c>
      <c r="C327" s="583" t="s">
        <v>247</v>
      </c>
      <c r="D327" s="584">
        <v>95</v>
      </c>
      <c r="E327" s="585">
        <v>222.86</v>
      </c>
      <c r="F327" s="584">
        <v>120.71560000000001</v>
      </c>
      <c r="G327" s="586">
        <f t="shared" si="5"/>
        <v>54.166561967154273</v>
      </c>
    </row>
    <row r="328" spans="1:7" x14ac:dyDescent="0.2">
      <c r="A328" s="608">
        <v>3299</v>
      </c>
      <c r="B328" s="582">
        <v>5176</v>
      </c>
      <c r="C328" s="583" t="s">
        <v>266</v>
      </c>
      <c r="D328" s="584">
        <v>0</v>
      </c>
      <c r="E328" s="585">
        <v>480</v>
      </c>
      <c r="F328" s="584">
        <v>230.505</v>
      </c>
      <c r="G328" s="586">
        <f t="shared" si="5"/>
        <v>48.021874999999994</v>
      </c>
    </row>
    <row r="329" spans="1:7" x14ac:dyDescent="0.2">
      <c r="A329" s="608">
        <v>3299</v>
      </c>
      <c r="B329" s="582">
        <v>5179</v>
      </c>
      <c r="C329" s="583" t="s">
        <v>265</v>
      </c>
      <c r="D329" s="584">
        <v>0</v>
      </c>
      <c r="E329" s="585">
        <v>1210</v>
      </c>
      <c r="F329" s="584">
        <v>1089</v>
      </c>
      <c r="G329" s="586">
        <f t="shared" si="5"/>
        <v>90</v>
      </c>
    </row>
    <row r="330" spans="1:7" x14ac:dyDescent="0.2">
      <c r="A330" s="608">
        <v>3299</v>
      </c>
      <c r="B330" s="582">
        <v>5194</v>
      </c>
      <c r="C330" s="583" t="s">
        <v>262</v>
      </c>
      <c r="D330" s="584">
        <v>120</v>
      </c>
      <c r="E330" s="585">
        <v>151</v>
      </c>
      <c r="F330" s="584">
        <v>146.489</v>
      </c>
      <c r="G330" s="586">
        <f t="shared" si="5"/>
        <v>97.012582781456956</v>
      </c>
    </row>
    <row r="331" spans="1:7" x14ac:dyDescent="0.2">
      <c r="A331" s="608">
        <v>3299</v>
      </c>
      <c r="B331" s="582">
        <v>5213</v>
      </c>
      <c r="C331" s="583" t="s">
        <v>314</v>
      </c>
      <c r="D331" s="584">
        <v>0</v>
      </c>
      <c r="E331" s="585">
        <v>343.52</v>
      </c>
      <c r="F331" s="584">
        <v>343.51532999999995</v>
      </c>
      <c r="G331" s="586">
        <f t="shared" si="5"/>
        <v>99.998640544946426</v>
      </c>
    </row>
    <row r="332" spans="1:7" x14ac:dyDescent="0.2">
      <c r="A332" s="608">
        <v>3299</v>
      </c>
      <c r="B332" s="582">
        <v>5221</v>
      </c>
      <c r="C332" s="583" t="s">
        <v>302</v>
      </c>
      <c r="D332" s="584">
        <v>0</v>
      </c>
      <c r="E332" s="585">
        <v>722.49</v>
      </c>
      <c r="F332" s="584">
        <v>722.46494999999993</v>
      </c>
      <c r="G332" s="586">
        <f t="shared" si="5"/>
        <v>99.996532823983713</v>
      </c>
    </row>
    <row r="333" spans="1:7" x14ac:dyDescent="0.2">
      <c r="A333" s="608">
        <v>3299</v>
      </c>
      <c r="B333" s="582">
        <v>5222</v>
      </c>
      <c r="C333" s="583" t="s">
        <v>261</v>
      </c>
      <c r="D333" s="584">
        <v>0</v>
      </c>
      <c r="E333" s="585">
        <v>1158</v>
      </c>
      <c r="F333" s="584">
        <v>1158</v>
      </c>
      <c r="G333" s="586">
        <f t="shared" si="5"/>
        <v>100</v>
      </c>
    </row>
    <row r="334" spans="1:7" x14ac:dyDescent="0.2">
      <c r="A334" s="608">
        <v>3299</v>
      </c>
      <c r="B334" s="582">
        <v>5229</v>
      </c>
      <c r="C334" s="583" t="s">
        <v>293</v>
      </c>
      <c r="D334" s="584">
        <v>30700</v>
      </c>
      <c r="E334" s="585">
        <v>1337.5</v>
      </c>
      <c r="F334" s="584">
        <v>60</v>
      </c>
      <c r="G334" s="586">
        <f t="shared" si="5"/>
        <v>4.4859813084112146</v>
      </c>
    </row>
    <row r="335" spans="1:7" x14ac:dyDescent="0.2">
      <c r="A335" s="608">
        <v>3299</v>
      </c>
      <c r="B335" s="582">
        <v>5321</v>
      </c>
      <c r="C335" s="583" t="s">
        <v>260</v>
      </c>
      <c r="D335" s="584">
        <v>620</v>
      </c>
      <c r="E335" s="585">
        <v>5066.93</v>
      </c>
      <c r="F335" s="584">
        <v>5056.6620800000001</v>
      </c>
      <c r="G335" s="586">
        <f t="shared" si="5"/>
        <v>99.797354216458473</v>
      </c>
    </row>
    <row r="336" spans="1:7" x14ac:dyDescent="0.2">
      <c r="A336" s="608">
        <v>3299</v>
      </c>
      <c r="B336" s="582">
        <v>5331</v>
      </c>
      <c r="C336" s="583" t="s">
        <v>306</v>
      </c>
      <c r="D336" s="584">
        <v>443059</v>
      </c>
      <c r="E336" s="585">
        <v>1783.56</v>
      </c>
      <c r="F336" s="584">
        <v>1710.6396000000002</v>
      </c>
      <c r="G336" s="586">
        <f t="shared" si="5"/>
        <v>95.911525264078605</v>
      </c>
    </row>
    <row r="337" spans="1:7" x14ac:dyDescent="0.2">
      <c r="A337" s="608">
        <v>3299</v>
      </c>
      <c r="B337" s="582">
        <v>5332</v>
      </c>
      <c r="C337" s="583" t="s">
        <v>332</v>
      </c>
      <c r="D337" s="584">
        <v>0</v>
      </c>
      <c r="E337" s="585">
        <v>12205</v>
      </c>
      <c r="F337" s="584">
        <v>12205</v>
      </c>
      <c r="G337" s="586">
        <f t="shared" si="5"/>
        <v>100</v>
      </c>
    </row>
    <row r="338" spans="1:7" x14ac:dyDescent="0.2">
      <c r="A338" s="608">
        <v>3299</v>
      </c>
      <c r="B338" s="582">
        <v>5336</v>
      </c>
      <c r="C338" s="583" t="s">
        <v>304</v>
      </c>
      <c r="D338" s="584">
        <v>0</v>
      </c>
      <c r="E338" s="585">
        <v>1332.165</v>
      </c>
      <c r="F338" s="584">
        <v>1331.0663500000001</v>
      </c>
      <c r="G338" s="586">
        <f t="shared" si="5"/>
        <v>99.917528984772915</v>
      </c>
    </row>
    <row r="339" spans="1:7" x14ac:dyDescent="0.2">
      <c r="A339" s="608">
        <v>3299</v>
      </c>
      <c r="B339" s="582">
        <v>5339</v>
      </c>
      <c r="C339" s="583" t="s">
        <v>301</v>
      </c>
      <c r="D339" s="584">
        <v>0</v>
      </c>
      <c r="E339" s="585">
        <v>958</v>
      </c>
      <c r="F339" s="584">
        <v>958</v>
      </c>
      <c r="G339" s="586">
        <f t="shared" si="5"/>
        <v>100</v>
      </c>
    </row>
    <row r="340" spans="1:7" x14ac:dyDescent="0.2">
      <c r="A340" s="608">
        <v>3299</v>
      </c>
      <c r="B340" s="582">
        <v>5363</v>
      </c>
      <c r="C340" s="583" t="s">
        <v>258</v>
      </c>
      <c r="D340" s="584">
        <v>0</v>
      </c>
      <c r="E340" s="585">
        <v>6101</v>
      </c>
      <c r="F340" s="584">
        <v>0</v>
      </c>
      <c r="G340" s="586">
        <f t="shared" si="5"/>
        <v>0</v>
      </c>
    </row>
    <row r="341" spans="1:7" x14ac:dyDescent="0.2">
      <c r="A341" s="608">
        <v>3299</v>
      </c>
      <c r="B341" s="582">
        <v>5492</v>
      </c>
      <c r="C341" s="583" t="s">
        <v>291</v>
      </c>
      <c r="D341" s="584">
        <v>250</v>
      </c>
      <c r="E341" s="585">
        <v>250</v>
      </c>
      <c r="F341" s="584">
        <v>250</v>
      </c>
      <c r="G341" s="586">
        <f t="shared" si="5"/>
        <v>100</v>
      </c>
    </row>
    <row r="342" spans="1:7" x14ac:dyDescent="0.2">
      <c r="A342" s="610">
        <v>3299</v>
      </c>
      <c r="B342" s="589"/>
      <c r="C342" s="590" t="s">
        <v>144</v>
      </c>
      <c r="D342" s="591">
        <v>485789</v>
      </c>
      <c r="E342" s="592">
        <v>50761.925000000003</v>
      </c>
      <c r="F342" s="591">
        <v>37146.97739</v>
      </c>
      <c r="G342" s="593">
        <f t="shared" si="5"/>
        <v>73.178819341465086</v>
      </c>
    </row>
    <row r="343" spans="1:7" x14ac:dyDescent="0.2">
      <c r="A343" s="581"/>
      <c r="B343" s="594"/>
      <c r="C343" s="583"/>
      <c r="D343" s="585"/>
      <c r="E343" s="585"/>
      <c r="F343" s="585"/>
      <c r="G343" s="586"/>
    </row>
    <row r="344" spans="1:7" x14ac:dyDescent="0.2">
      <c r="A344" s="611">
        <v>3311</v>
      </c>
      <c r="B344" s="596">
        <v>5213</v>
      </c>
      <c r="C344" s="597" t="s">
        <v>314</v>
      </c>
      <c r="D344" s="598">
        <v>0</v>
      </c>
      <c r="E344" s="599">
        <v>1342</v>
      </c>
      <c r="F344" s="598">
        <v>1342</v>
      </c>
      <c r="G344" s="600">
        <f t="shared" si="5"/>
        <v>100</v>
      </c>
    </row>
    <row r="345" spans="1:7" x14ac:dyDescent="0.2">
      <c r="A345" s="608">
        <v>3311</v>
      </c>
      <c r="B345" s="582">
        <v>5222</v>
      </c>
      <c r="C345" s="583" t="s">
        <v>261</v>
      </c>
      <c r="D345" s="584">
        <v>0</v>
      </c>
      <c r="E345" s="585">
        <v>1341.8</v>
      </c>
      <c r="F345" s="584">
        <v>1341.8</v>
      </c>
      <c r="G345" s="586">
        <f t="shared" si="5"/>
        <v>100</v>
      </c>
    </row>
    <row r="346" spans="1:7" x14ac:dyDescent="0.2">
      <c r="A346" s="608">
        <v>3311</v>
      </c>
      <c r="B346" s="582">
        <v>5321</v>
      </c>
      <c r="C346" s="583" t="s">
        <v>260</v>
      </c>
      <c r="D346" s="584">
        <v>7400</v>
      </c>
      <c r="E346" s="585">
        <v>5893</v>
      </c>
      <c r="F346" s="584">
        <v>5893</v>
      </c>
      <c r="G346" s="586">
        <f t="shared" si="5"/>
        <v>100</v>
      </c>
    </row>
    <row r="347" spans="1:7" x14ac:dyDescent="0.2">
      <c r="A347" s="608">
        <v>3311</v>
      </c>
      <c r="B347" s="582">
        <v>5331</v>
      </c>
      <c r="C347" s="583" t="s">
        <v>306</v>
      </c>
      <c r="D347" s="584">
        <v>47600</v>
      </c>
      <c r="E347" s="585">
        <v>51378</v>
      </c>
      <c r="F347" s="584">
        <v>51378</v>
      </c>
      <c r="G347" s="586">
        <f t="shared" si="5"/>
        <v>100</v>
      </c>
    </row>
    <row r="348" spans="1:7" x14ac:dyDescent="0.2">
      <c r="A348" s="608">
        <v>3311</v>
      </c>
      <c r="B348" s="582">
        <v>5336</v>
      </c>
      <c r="C348" s="583" t="s">
        <v>304</v>
      </c>
      <c r="D348" s="584">
        <v>0</v>
      </c>
      <c r="E348" s="585">
        <v>4100</v>
      </c>
      <c r="F348" s="584">
        <v>4100</v>
      </c>
      <c r="G348" s="586">
        <f t="shared" si="5"/>
        <v>100</v>
      </c>
    </row>
    <row r="349" spans="1:7" x14ac:dyDescent="0.2">
      <c r="A349" s="610">
        <v>3311</v>
      </c>
      <c r="B349" s="589"/>
      <c r="C349" s="590" t="s">
        <v>219</v>
      </c>
      <c r="D349" s="591">
        <v>55000</v>
      </c>
      <c r="E349" s="592">
        <v>64054.8</v>
      </c>
      <c r="F349" s="591">
        <v>64054.8</v>
      </c>
      <c r="G349" s="593">
        <f t="shared" si="5"/>
        <v>100</v>
      </c>
    </row>
    <row r="350" spans="1:7" x14ac:dyDescent="0.2">
      <c r="A350" s="581"/>
      <c r="B350" s="594"/>
      <c r="C350" s="583"/>
      <c r="D350" s="585"/>
      <c r="E350" s="585"/>
      <c r="F350" s="585"/>
      <c r="G350" s="586"/>
    </row>
    <row r="351" spans="1:7" x14ac:dyDescent="0.2">
      <c r="A351" s="611">
        <v>3312</v>
      </c>
      <c r="B351" s="596">
        <v>5212</v>
      </c>
      <c r="C351" s="597" t="s">
        <v>320</v>
      </c>
      <c r="D351" s="598">
        <v>0</v>
      </c>
      <c r="E351" s="599">
        <v>550</v>
      </c>
      <c r="F351" s="598">
        <v>550</v>
      </c>
      <c r="G351" s="600">
        <f t="shared" ref="G351:G414" si="6">F351/E351*100</f>
        <v>100</v>
      </c>
    </row>
    <row r="352" spans="1:7" x14ac:dyDescent="0.2">
      <c r="A352" s="608">
        <v>3312</v>
      </c>
      <c r="B352" s="582">
        <v>5213</v>
      </c>
      <c r="C352" s="583" t="s">
        <v>314</v>
      </c>
      <c r="D352" s="584">
        <v>0</v>
      </c>
      <c r="E352" s="585">
        <v>2900</v>
      </c>
      <c r="F352" s="584">
        <v>2900</v>
      </c>
      <c r="G352" s="586">
        <f t="shared" si="6"/>
        <v>100</v>
      </c>
    </row>
    <row r="353" spans="1:7" x14ac:dyDescent="0.2">
      <c r="A353" s="608">
        <v>3312</v>
      </c>
      <c r="B353" s="582">
        <v>5221</v>
      </c>
      <c r="C353" s="583" t="s">
        <v>302</v>
      </c>
      <c r="D353" s="584">
        <v>0</v>
      </c>
      <c r="E353" s="585">
        <v>1750</v>
      </c>
      <c r="F353" s="584">
        <v>1750</v>
      </c>
      <c r="G353" s="586">
        <f t="shared" si="6"/>
        <v>100</v>
      </c>
    </row>
    <row r="354" spans="1:7" x14ac:dyDescent="0.2">
      <c r="A354" s="608">
        <v>3312</v>
      </c>
      <c r="B354" s="582">
        <v>5222</v>
      </c>
      <c r="C354" s="583" t="s">
        <v>261</v>
      </c>
      <c r="D354" s="584">
        <v>0</v>
      </c>
      <c r="E354" s="585">
        <v>5425.5</v>
      </c>
      <c r="F354" s="584">
        <v>5425.5</v>
      </c>
      <c r="G354" s="586">
        <f t="shared" si="6"/>
        <v>100</v>
      </c>
    </row>
    <row r="355" spans="1:7" x14ac:dyDescent="0.2">
      <c r="A355" s="608">
        <v>3312</v>
      </c>
      <c r="B355" s="582">
        <v>5223</v>
      </c>
      <c r="C355" s="583" t="s">
        <v>303</v>
      </c>
      <c r="D355" s="584">
        <v>0</v>
      </c>
      <c r="E355" s="585">
        <v>360</v>
      </c>
      <c r="F355" s="584">
        <v>360</v>
      </c>
      <c r="G355" s="586">
        <f t="shared" si="6"/>
        <v>100</v>
      </c>
    </row>
    <row r="356" spans="1:7" x14ac:dyDescent="0.2">
      <c r="A356" s="608">
        <v>3312</v>
      </c>
      <c r="B356" s="582">
        <v>5321</v>
      </c>
      <c r="C356" s="583" t="s">
        <v>260</v>
      </c>
      <c r="D356" s="584">
        <v>0</v>
      </c>
      <c r="E356" s="585">
        <v>4267</v>
      </c>
      <c r="F356" s="584">
        <v>4267</v>
      </c>
      <c r="G356" s="586">
        <f t="shared" si="6"/>
        <v>100</v>
      </c>
    </row>
    <row r="357" spans="1:7" x14ac:dyDescent="0.2">
      <c r="A357" s="608">
        <v>3312</v>
      </c>
      <c r="B357" s="582">
        <v>5331</v>
      </c>
      <c r="C357" s="583" t="s">
        <v>306</v>
      </c>
      <c r="D357" s="584">
        <v>0</v>
      </c>
      <c r="E357" s="585">
        <v>170</v>
      </c>
      <c r="F357" s="584">
        <v>170</v>
      </c>
      <c r="G357" s="586">
        <f t="shared" si="6"/>
        <v>100</v>
      </c>
    </row>
    <row r="358" spans="1:7" x14ac:dyDescent="0.2">
      <c r="A358" s="608">
        <v>3312</v>
      </c>
      <c r="B358" s="582">
        <v>5336</v>
      </c>
      <c r="C358" s="583" t="s">
        <v>304</v>
      </c>
      <c r="D358" s="584">
        <v>0</v>
      </c>
      <c r="E358" s="585">
        <v>360</v>
      </c>
      <c r="F358" s="584">
        <v>360</v>
      </c>
      <c r="G358" s="586">
        <f t="shared" si="6"/>
        <v>100</v>
      </c>
    </row>
    <row r="359" spans="1:7" x14ac:dyDescent="0.2">
      <c r="A359" s="608">
        <v>3312</v>
      </c>
      <c r="B359" s="582">
        <v>5493</v>
      </c>
      <c r="C359" s="583" t="s">
        <v>329</v>
      </c>
      <c r="D359" s="584">
        <v>0</v>
      </c>
      <c r="E359" s="585">
        <v>58.5</v>
      </c>
      <c r="F359" s="584">
        <v>58.5</v>
      </c>
      <c r="G359" s="586">
        <f t="shared" si="6"/>
        <v>100</v>
      </c>
    </row>
    <row r="360" spans="1:7" x14ac:dyDescent="0.2">
      <c r="A360" s="610">
        <v>3312</v>
      </c>
      <c r="B360" s="589"/>
      <c r="C360" s="590" t="s">
        <v>143</v>
      </c>
      <c r="D360" s="591">
        <v>0</v>
      </c>
      <c r="E360" s="592">
        <v>15841</v>
      </c>
      <c r="F360" s="591">
        <v>15841</v>
      </c>
      <c r="G360" s="593">
        <f t="shared" si="6"/>
        <v>100</v>
      </c>
    </row>
    <row r="361" spans="1:7" x14ac:dyDescent="0.2">
      <c r="A361" s="581"/>
      <c r="B361" s="594"/>
      <c r="C361" s="583"/>
      <c r="D361" s="585"/>
      <c r="E361" s="585"/>
      <c r="F361" s="585"/>
      <c r="G361" s="586"/>
    </row>
    <row r="362" spans="1:7" x14ac:dyDescent="0.2">
      <c r="A362" s="611">
        <v>3313</v>
      </c>
      <c r="B362" s="596">
        <v>5221</v>
      </c>
      <c r="C362" s="597" t="s">
        <v>302</v>
      </c>
      <c r="D362" s="598">
        <v>0</v>
      </c>
      <c r="E362" s="599">
        <v>50</v>
      </c>
      <c r="F362" s="598">
        <v>50</v>
      </c>
      <c r="G362" s="600">
        <f t="shared" si="6"/>
        <v>100</v>
      </c>
    </row>
    <row r="363" spans="1:7" x14ac:dyDescent="0.2">
      <c r="A363" s="608">
        <v>3313</v>
      </c>
      <c r="B363" s="582">
        <v>5222</v>
      </c>
      <c r="C363" s="583" t="s">
        <v>261</v>
      </c>
      <c r="D363" s="584">
        <v>0</v>
      </c>
      <c r="E363" s="585">
        <v>300</v>
      </c>
      <c r="F363" s="584">
        <v>300</v>
      </c>
      <c r="G363" s="586">
        <f t="shared" si="6"/>
        <v>100</v>
      </c>
    </row>
    <row r="364" spans="1:7" x14ac:dyDescent="0.2">
      <c r="A364" s="610">
        <v>3313</v>
      </c>
      <c r="B364" s="589"/>
      <c r="C364" s="590" t="s">
        <v>142</v>
      </c>
      <c r="D364" s="591">
        <v>0</v>
      </c>
      <c r="E364" s="592">
        <v>350</v>
      </c>
      <c r="F364" s="591">
        <v>350</v>
      </c>
      <c r="G364" s="593">
        <f t="shared" si="6"/>
        <v>100</v>
      </c>
    </row>
    <row r="365" spans="1:7" x14ac:dyDescent="0.2">
      <c r="A365" s="581"/>
      <c r="B365" s="594"/>
      <c r="C365" s="583"/>
      <c r="D365" s="585"/>
      <c r="E365" s="585"/>
      <c r="F365" s="585"/>
      <c r="G365" s="586"/>
    </row>
    <row r="366" spans="1:7" x14ac:dyDescent="0.2">
      <c r="A366" s="611">
        <v>3314</v>
      </c>
      <c r="B366" s="596">
        <v>5321</v>
      </c>
      <c r="C366" s="597" t="s">
        <v>260</v>
      </c>
      <c r="D366" s="598">
        <v>14950</v>
      </c>
      <c r="E366" s="599">
        <v>14950</v>
      </c>
      <c r="F366" s="598">
        <v>14950</v>
      </c>
      <c r="G366" s="600">
        <f t="shared" si="6"/>
        <v>100</v>
      </c>
    </row>
    <row r="367" spans="1:7" x14ac:dyDescent="0.2">
      <c r="A367" s="608">
        <v>3314</v>
      </c>
      <c r="B367" s="582">
        <v>5331</v>
      </c>
      <c r="C367" s="583" t="s">
        <v>306</v>
      </c>
      <c r="D367" s="584">
        <v>37893</v>
      </c>
      <c r="E367" s="585">
        <v>39208</v>
      </c>
      <c r="F367" s="584">
        <v>39208</v>
      </c>
      <c r="G367" s="586">
        <f t="shared" si="6"/>
        <v>100</v>
      </c>
    </row>
    <row r="368" spans="1:7" x14ac:dyDescent="0.2">
      <c r="A368" s="608">
        <v>3314</v>
      </c>
      <c r="B368" s="582">
        <v>5336</v>
      </c>
      <c r="C368" s="583" t="s">
        <v>304</v>
      </c>
      <c r="D368" s="584">
        <v>0</v>
      </c>
      <c r="E368" s="585">
        <v>182</v>
      </c>
      <c r="F368" s="584">
        <v>182</v>
      </c>
      <c r="G368" s="586">
        <f t="shared" si="6"/>
        <v>100</v>
      </c>
    </row>
    <row r="369" spans="1:7" x14ac:dyDescent="0.2">
      <c r="A369" s="608">
        <v>3314</v>
      </c>
      <c r="B369" s="582">
        <v>5651</v>
      </c>
      <c r="C369" s="583" t="s">
        <v>315</v>
      </c>
      <c r="D369" s="584">
        <v>0</v>
      </c>
      <c r="E369" s="585">
        <v>1100</v>
      </c>
      <c r="F369" s="584">
        <v>1100</v>
      </c>
      <c r="G369" s="586">
        <f t="shared" si="6"/>
        <v>100</v>
      </c>
    </row>
    <row r="370" spans="1:7" x14ac:dyDescent="0.2">
      <c r="A370" s="610">
        <v>3314</v>
      </c>
      <c r="B370" s="589"/>
      <c r="C370" s="590" t="s">
        <v>141</v>
      </c>
      <c r="D370" s="591">
        <v>52843</v>
      </c>
      <c r="E370" s="592">
        <v>55440</v>
      </c>
      <c r="F370" s="591">
        <v>55440</v>
      </c>
      <c r="G370" s="593">
        <f t="shared" si="6"/>
        <v>100</v>
      </c>
    </row>
    <row r="371" spans="1:7" x14ac:dyDescent="0.2">
      <c r="A371" s="581"/>
      <c r="B371" s="594"/>
      <c r="C371" s="583"/>
      <c r="D371" s="585"/>
      <c r="E371" s="585"/>
      <c r="F371" s="585"/>
      <c r="G371" s="586"/>
    </row>
    <row r="372" spans="1:7" x14ac:dyDescent="0.2">
      <c r="A372" s="611">
        <v>3315</v>
      </c>
      <c r="B372" s="596">
        <v>5011</v>
      </c>
      <c r="C372" s="597" t="s">
        <v>877</v>
      </c>
      <c r="D372" s="598">
        <v>0</v>
      </c>
      <c r="E372" s="599">
        <v>216.3</v>
      </c>
      <c r="F372" s="598">
        <v>170.69810000000001</v>
      </c>
      <c r="G372" s="600">
        <f t="shared" si="6"/>
        <v>78.917290799815078</v>
      </c>
    </row>
    <row r="373" spans="1:7" x14ac:dyDescent="0.2">
      <c r="A373" s="608">
        <v>3315</v>
      </c>
      <c r="B373" s="582">
        <v>5031</v>
      </c>
      <c r="C373" s="583" t="s">
        <v>288</v>
      </c>
      <c r="D373" s="584">
        <v>0</v>
      </c>
      <c r="E373" s="585">
        <v>54.1</v>
      </c>
      <c r="F373" s="584">
        <v>42.66</v>
      </c>
      <c r="G373" s="586">
        <f t="shared" si="6"/>
        <v>78.853974121996302</v>
      </c>
    </row>
    <row r="374" spans="1:7" x14ac:dyDescent="0.2">
      <c r="A374" s="608">
        <v>3315</v>
      </c>
      <c r="B374" s="582">
        <v>5032</v>
      </c>
      <c r="C374" s="583" t="s">
        <v>287</v>
      </c>
      <c r="D374" s="584">
        <v>0</v>
      </c>
      <c r="E374" s="585">
        <v>19.600000000000001</v>
      </c>
      <c r="F374" s="584">
        <v>15.346</v>
      </c>
      <c r="G374" s="586">
        <f t="shared" si="6"/>
        <v>78.295918367346928</v>
      </c>
    </row>
    <row r="375" spans="1:7" x14ac:dyDescent="0.2">
      <c r="A375" s="608">
        <v>3315</v>
      </c>
      <c r="B375" s="582">
        <v>5038</v>
      </c>
      <c r="C375" s="583" t="s">
        <v>286</v>
      </c>
      <c r="D375" s="584">
        <v>0</v>
      </c>
      <c r="E375" s="585">
        <v>0.93</v>
      </c>
      <c r="F375" s="584">
        <v>0.7</v>
      </c>
      <c r="G375" s="586">
        <f t="shared" si="6"/>
        <v>75.268817204301058</v>
      </c>
    </row>
    <row r="376" spans="1:7" x14ac:dyDescent="0.2">
      <c r="A376" s="608">
        <v>3315</v>
      </c>
      <c r="B376" s="582">
        <v>5169</v>
      </c>
      <c r="C376" s="583" t="s">
        <v>248</v>
      </c>
      <c r="D376" s="584">
        <v>40</v>
      </c>
      <c r="E376" s="585">
        <v>320.85000000000002</v>
      </c>
      <c r="F376" s="584">
        <v>39.058</v>
      </c>
      <c r="G376" s="586">
        <f t="shared" si="6"/>
        <v>12.173289699236403</v>
      </c>
    </row>
    <row r="377" spans="1:7" x14ac:dyDescent="0.2">
      <c r="A377" s="608">
        <v>3315</v>
      </c>
      <c r="B377" s="582">
        <v>5331</v>
      </c>
      <c r="C377" s="583" t="s">
        <v>306</v>
      </c>
      <c r="D377" s="584">
        <v>134235</v>
      </c>
      <c r="E377" s="585">
        <v>159327.18</v>
      </c>
      <c r="F377" s="584">
        <v>155075.12383</v>
      </c>
      <c r="G377" s="586">
        <f t="shared" si="6"/>
        <v>97.331242434592767</v>
      </c>
    </row>
    <row r="378" spans="1:7" x14ac:dyDescent="0.2">
      <c r="A378" s="608">
        <v>3315</v>
      </c>
      <c r="B378" s="582">
        <v>5336</v>
      </c>
      <c r="C378" s="583" t="s">
        <v>304</v>
      </c>
      <c r="D378" s="584">
        <v>0</v>
      </c>
      <c r="E378" s="585">
        <v>3926</v>
      </c>
      <c r="F378" s="584">
        <v>3926</v>
      </c>
      <c r="G378" s="586">
        <f t="shared" si="6"/>
        <v>100</v>
      </c>
    </row>
    <row r="379" spans="1:7" x14ac:dyDescent="0.2">
      <c r="A379" s="608">
        <v>3315</v>
      </c>
      <c r="B379" s="582">
        <v>5651</v>
      </c>
      <c r="C379" s="583" t="s">
        <v>315</v>
      </c>
      <c r="D379" s="584">
        <v>6500</v>
      </c>
      <c r="E379" s="585">
        <v>6200</v>
      </c>
      <c r="F379" s="584">
        <v>2800</v>
      </c>
      <c r="G379" s="586">
        <f t="shared" si="6"/>
        <v>45.161290322580641</v>
      </c>
    </row>
    <row r="380" spans="1:7" x14ac:dyDescent="0.2">
      <c r="A380" s="610">
        <v>3315</v>
      </c>
      <c r="B380" s="589"/>
      <c r="C380" s="590" t="s">
        <v>218</v>
      </c>
      <c r="D380" s="591">
        <v>140775</v>
      </c>
      <c r="E380" s="592">
        <v>170064.96</v>
      </c>
      <c r="F380" s="591">
        <v>162069.58592999997</v>
      </c>
      <c r="G380" s="593">
        <f t="shared" si="6"/>
        <v>95.298635256786568</v>
      </c>
    </row>
    <row r="381" spans="1:7" x14ac:dyDescent="0.2">
      <c r="A381" s="581"/>
      <c r="B381" s="594"/>
      <c r="C381" s="583"/>
      <c r="D381" s="585"/>
      <c r="E381" s="585"/>
      <c r="F381" s="585"/>
      <c r="G381" s="586"/>
    </row>
    <row r="382" spans="1:7" x14ac:dyDescent="0.2">
      <c r="A382" s="611">
        <v>3316</v>
      </c>
      <c r="B382" s="596">
        <v>5212</v>
      </c>
      <c r="C382" s="597" t="s">
        <v>320</v>
      </c>
      <c r="D382" s="598">
        <v>0</v>
      </c>
      <c r="E382" s="599">
        <v>20</v>
      </c>
      <c r="F382" s="598">
        <v>20</v>
      </c>
      <c r="G382" s="600">
        <f t="shared" si="6"/>
        <v>100</v>
      </c>
    </row>
    <row r="383" spans="1:7" x14ac:dyDescent="0.2">
      <c r="A383" s="608">
        <v>3316</v>
      </c>
      <c r="B383" s="582">
        <v>5222</v>
      </c>
      <c r="C383" s="583" t="s">
        <v>261</v>
      </c>
      <c r="D383" s="584">
        <v>0</v>
      </c>
      <c r="E383" s="585">
        <v>1080</v>
      </c>
      <c r="F383" s="584">
        <v>1080</v>
      </c>
      <c r="G383" s="586">
        <f t="shared" si="6"/>
        <v>100</v>
      </c>
    </row>
    <row r="384" spans="1:7" x14ac:dyDescent="0.2">
      <c r="A384" s="610">
        <v>3316</v>
      </c>
      <c r="B384" s="589"/>
      <c r="C384" s="590" t="s">
        <v>140</v>
      </c>
      <c r="D384" s="591">
        <v>0</v>
      </c>
      <c r="E384" s="592">
        <v>1100</v>
      </c>
      <c r="F384" s="591">
        <v>1100</v>
      </c>
      <c r="G384" s="593">
        <f t="shared" si="6"/>
        <v>100</v>
      </c>
    </row>
    <row r="385" spans="1:7" x14ac:dyDescent="0.2">
      <c r="A385" s="581"/>
      <c r="B385" s="594"/>
      <c r="C385" s="583"/>
      <c r="D385" s="585"/>
      <c r="E385" s="585"/>
      <c r="F385" s="585"/>
      <c r="G385" s="586"/>
    </row>
    <row r="386" spans="1:7" x14ac:dyDescent="0.2">
      <c r="A386" s="611">
        <v>3317</v>
      </c>
      <c r="B386" s="596">
        <v>5212</v>
      </c>
      <c r="C386" s="597" t="s">
        <v>320</v>
      </c>
      <c r="D386" s="598">
        <v>0</v>
      </c>
      <c r="E386" s="599">
        <v>300</v>
      </c>
      <c r="F386" s="598">
        <v>300</v>
      </c>
      <c r="G386" s="600">
        <f t="shared" si="6"/>
        <v>100</v>
      </c>
    </row>
    <row r="387" spans="1:7" x14ac:dyDescent="0.2">
      <c r="A387" s="608">
        <v>3317</v>
      </c>
      <c r="B387" s="582">
        <v>5222</v>
      </c>
      <c r="C387" s="583" t="s">
        <v>261</v>
      </c>
      <c r="D387" s="584">
        <v>0</v>
      </c>
      <c r="E387" s="585">
        <v>240</v>
      </c>
      <c r="F387" s="584">
        <v>240</v>
      </c>
      <c r="G387" s="586">
        <f t="shared" si="6"/>
        <v>100</v>
      </c>
    </row>
    <row r="388" spans="1:7" x14ac:dyDescent="0.2">
      <c r="A388" s="610">
        <v>3317</v>
      </c>
      <c r="B388" s="589"/>
      <c r="C388" s="590" t="s">
        <v>3606</v>
      </c>
      <c r="D388" s="591">
        <v>0</v>
      </c>
      <c r="E388" s="592">
        <v>540</v>
      </c>
      <c r="F388" s="591">
        <v>540</v>
      </c>
      <c r="G388" s="593">
        <f t="shared" si="6"/>
        <v>100</v>
      </c>
    </row>
    <row r="389" spans="1:7" x14ac:dyDescent="0.2">
      <c r="A389" s="581"/>
      <c r="B389" s="594"/>
      <c r="C389" s="583"/>
      <c r="D389" s="585"/>
      <c r="E389" s="585"/>
      <c r="F389" s="585"/>
      <c r="G389" s="586"/>
    </row>
    <row r="390" spans="1:7" x14ac:dyDescent="0.2">
      <c r="A390" s="611">
        <v>3319</v>
      </c>
      <c r="B390" s="596">
        <v>5041</v>
      </c>
      <c r="C390" s="597" t="s">
        <v>285</v>
      </c>
      <c r="D390" s="598">
        <v>100</v>
      </c>
      <c r="E390" s="599">
        <v>117.75</v>
      </c>
      <c r="F390" s="598">
        <v>65</v>
      </c>
      <c r="G390" s="600">
        <f t="shared" si="6"/>
        <v>55.201698513800423</v>
      </c>
    </row>
    <row r="391" spans="1:7" x14ac:dyDescent="0.2">
      <c r="A391" s="608">
        <v>3319</v>
      </c>
      <c r="B391" s="582">
        <v>5139</v>
      </c>
      <c r="C391" s="583" t="s">
        <v>251</v>
      </c>
      <c r="D391" s="584">
        <v>600</v>
      </c>
      <c r="E391" s="585">
        <v>632.25</v>
      </c>
      <c r="F391" s="584">
        <v>486.71699999999998</v>
      </c>
      <c r="G391" s="586">
        <f t="shared" si="6"/>
        <v>76.981731909845792</v>
      </c>
    </row>
    <row r="392" spans="1:7" x14ac:dyDescent="0.2">
      <c r="A392" s="608">
        <v>3319</v>
      </c>
      <c r="B392" s="582">
        <v>5168</v>
      </c>
      <c r="C392" s="583" t="s">
        <v>270</v>
      </c>
      <c r="D392" s="584">
        <v>65</v>
      </c>
      <c r="E392" s="585">
        <v>424.41</v>
      </c>
      <c r="F392" s="584">
        <v>20</v>
      </c>
      <c r="G392" s="586">
        <f t="shared" si="6"/>
        <v>4.7124243066845732</v>
      </c>
    </row>
    <row r="393" spans="1:7" x14ac:dyDescent="0.2">
      <c r="A393" s="608">
        <v>3319</v>
      </c>
      <c r="B393" s="582">
        <v>5169</v>
      </c>
      <c r="C393" s="583" t="s">
        <v>248</v>
      </c>
      <c r="D393" s="584">
        <v>100</v>
      </c>
      <c r="E393" s="585">
        <v>145.59</v>
      </c>
      <c r="F393" s="584">
        <v>97.162999999999997</v>
      </c>
      <c r="G393" s="586">
        <f t="shared" si="6"/>
        <v>66.737413283879391</v>
      </c>
    </row>
    <row r="394" spans="1:7" x14ac:dyDescent="0.2">
      <c r="A394" s="608">
        <v>3319</v>
      </c>
      <c r="B394" s="582">
        <v>5212</v>
      </c>
      <c r="C394" s="583" t="s">
        <v>320</v>
      </c>
      <c r="D394" s="584">
        <v>0</v>
      </c>
      <c r="E394" s="585">
        <v>601.5</v>
      </c>
      <c r="F394" s="584">
        <v>601.5</v>
      </c>
      <c r="G394" s="586">
        <f t="shared" si="6"/>
        <v>100</v>
      </c>
    </row>
    <row r="395" spans="1:7" x14ac:dyDescent="0.2">
      <c r="A395" s="608">
        <v>3319</v>
      </c>
      <c r="B395" s="582">
        <v>5213</v>
      </c>
      <c r="C395" s="583" t="s">
        <v>314</v>
      </c>
      <c r="D395" s="584">
        <v>0</v>
      </c>
      <c r="E395" s="585">
        <v>1350</v>
      </c>
      <c r="F395" s="584">
        <v>1350</v>
      </c>
      <c r="G395" s="586">
        <f t="shared" si="6"/>
        <v>100</v>
      </c>
    </row>
    <row r="396" spans="1:7" x14ac:dyDescent="0.2">
      <c r="A396" s="608">
        <v>3319</v>
      </c>
      <c r="B396" s="582">
        <v>5221</v>
      </c>
      <c r="C396" s="583" t="s">
        <v>302</v>
      </c>
      <c r="D396" s="584">
        <v>0</v>
      </c>
      <c r="E396" s="585">
        <v>853.7</v>
      </c>
      <c r="F396" s="584">
        <v>853.7</v>
      </c>
      <c r="G396" s="586">
        <f t="shared" si="6"/>
        <v>100</v>
      </c>
    </row>
    <row r="397" spans="1:7" x14ac:dyDescent="0.2">
      <c r="A397" s="608">
        <v>3319</v>
      </c>
      <c r="B397" s="582">
        <v>5222</v>
      </c>
      <c r="C397" s="583" t="s">
        <v>261</v>
      </c>
      <c r="D397" s="584">
        <v>100</v>
      </c>
      <c r="E397" s="585">
        <v>6736.1</v>
      </c>
      <c r="F397" s="584">
        <v>6724.0950000000003</v>
      </c>
      <c r="G397" s="586">
        <f t="shared" si="6"/>
        <v>99.821781149329723</v>
      </c>
    </row>
    <row r="398" spans="1:7" x14ac:dyDescent="0.2">
      <c r="A398" s="608">
        <v>3319</v>
      </c>
      <c r="B398" s="582">
        <v>5223</v>
      </c>
      <c r="C398" s="583" t="s">
        <v>303</v>
      </c>
      <c r="D398" s="584">
        <v>0</v>
      </c>
      <c r="E398" s="585">
        <v>1800</v>
      </c>
      <c r="F398" s="584">
        <v>1800</v>
      </c>
      <c r="G398" s="586">
        <f t="shared" si="6"/>
        <v>100</v>
      </c>
    </row>
    <row r="399" spans="1:7" x14ac:dyDescent="0.2">
      <c r="A399" s="608">
        <v>3319</v>
      </c>
      <c r="B399" s="582">
        <v>5229</v>
      </c>
      <c r="C399" s="583" t="s">
        <v>293</v>
      </c>
      <c r="D399" s="584">
        <v>30000</v>
      </c>
      <c r="E399" s="585">
        <v>424.3</v>
      </c>
      <c r="F399" s="584">
        <v>423</v>
      </c>
      <c r="G399" s="586">
        <f t="shared" si="6"/>
        <v>99.693613009662968</v>
      </c>
    </row>
    <row r="400" spans="1:7" x14ac:dyDescent="0.2">
      <c r="A400" s="608">
        <v>3319</v>
      </c>
      <c r="B400" s="582">
        <v>5321</v>
      </c>
      <c r="C400" s="583" t="s">
        <v>260</v>
      </c>
      <c r="D400" s="584">
        <v>0</v>
      </c>
      <c r="E400" s="585">
        <v>4172.5</v>
      </c>
      <c r="F400" s="584">
        <v>4138.2659999999996</v>
      </c>
      <c r="G400" s="586">
        <f t="shared" si="6"/>
        <v>99.179532654284003</v>
      </c>
    </row>
    <row r="401" spans="1:7" x14ac:dyDescent="0.2">
      <c r="A401" s="608">
        <v>3319</v>
      </c>
      <c r="B401" s="582">
        <v>5329</v>
      </c>
      <c r="C401" s="583" t="s">
        <v>326</v>
      </c>
      <c r="D401" s="584">
        <v>0</v>
      </c>
      <c r="E401" s="585">
        <v>86.8</v>
      </c>
      <c r="F401" s="584">
        <v>86.578450000000004</v>
      </c>
      <c r="G401" s="586">
        <f t="shared" si="6"/>
        <v>99.744758064516134</v>
      </c>
    </row>
    <row r="402" spans="1:7" x14ac:dyDescent="0.2">
      <c r="A402" s="608">
        <v>3319</v>
      </c>
      <c r="B402" s="582">
        <v>5493</v>
      </c>
      <c r="C402" s="583" t="s">
        <v>329</v>
      </c>
      <c r="D402" s="584">
        <v>0</v>
      </c>
      <c r="E402" s="585">
        <v>124</v>
      </c>
      <c r="F402" s="584">
        <v>124</v>
      </c>
      <c r="G402" s="586">
        <f t="shared" si="6"/>
        <v>100</v>
      </c>
    </row>
    <row r="403" spans="1:7" x14ac:dyDescent="0.2">
      <c r="A403" s="608">
        <v>3319</v>
      </c>
      <c r="B403" s="582">
        <v>5494</v>
      </c>
      <c r="C403" s="583" t="s">
        <v>343</v>
      </c>
      <c r="D403" s="584">
        <v>100</v>
      </c>
      <c r="E403" s="585">
        <v>212.25</v>
      </c>
      <c r="F403" s="584">
        <v>197.25</v>
      </c>
      <c r="G403" s="586">
        <f t="shared" si="6"/>
        <v>92.932862190812727</v>
      </c>
    </row>
    <row r="404" spans="1:7" x14ac:dyDescent="0.2">
      <c r="A404" s="610">
        <v>3319</v>
      </c>
      <c r="B404" s="589"/>
      <c r="C404" s="590" t="s">
        <v>139</v>
      </c>
      <c r="D404" s="591">
        <v>31065</v>
      </c>
      <c r="E404" s="592">
        <v>17681.150000000001</v>
      </c>
      <c r="F404" s="591">
        <v>16967.26945</v>
      </c>
      <c r="G404" s="593">
        <f t="shared" si="6"/>
        <v>95.962476705417913</v>
      </c>
    </row>
    <row r="405" spans="1:7" x14ac:dyDescent="0.2">
      <c r="A405" s="581"/>
      <c r="B405" s="594"/>
      <c r="C405" s="583"/>
      <c r="D405" s="585"/>
      <c r="E405" s="585"/>
      <c r="F405" s="585"/>
      <c r="G405" s="586"/>
    </row>
    <row r="406" spans="1:7" x14ac:dyDescent="0.2">
      <c r="A406" s="611">
        <v>3322</v>
      </c>
      <c r="B406" s="596">
        <v>5011</v>
      </c>
      <c r="C406" s="597" t="s">
        <v>877</v>
      </c>
      <c r="D406" s="598">
        <v>0</v>
      </c>
      <c r="E406" s="599">
        <v>558.29999999999995</v>
      </c>
      <c r="F406" s="598">
        <v>396.87839999999994</v>
      </c>
      <c r="G406" s="600">
        <f t="shared" si="6"/>
        <v>71.086942504030077</v>
      </c>
    </row>
    <row r="407" spans="1:7" x14ac:dyDescent="0.2">
      <c r="A407" s="608">
        <v>3322</v>
      </c>
      <c r="B407" s="582">
        <v>5031</v>
      </c>
      <c r="C407" s="583" t="s">
        <v>288</v>
      </c>
      <c r="D407" s="584">
        <v>0</v>
      </c>
      <c r="E407" s="585">
        <v>139.54</v>
      </c>
      <c r="F407" s="584">
        <v>99.194000000000003</v>
      </c>
      <c r="G407" s="586">
        <f t="shared" si="6"/>
        <v>71.086426831016198</v>
      </c>
    </row>
    <row r="408" spans="1:7" x14ac:dyDescent="0.2">
      <c r="A408" s="608">
        <v>3322</v>
      </c>
      <c r="B408" s="582">
        <v>5032</v>
      </c>
      <c r="C408" s="583" t="s">
        <v>287</v>
      </c>
      <c r="D408" s="584">
        <v>0</v>
      </c>
      <c r="E408" s="585">
        <v>50.34</v>
      </c>
      <c r="F408" s="584">
        <v>35.680999999999997</v>
      </c>
      <c r="G408" s="586">
        <f t="shared" si="6"/>
        <v>70.880015891934832</v>
      </c>
    </row>
    <row r="409" spans="1:7" x14ac:dyDescent="0.2">
      <c r="A409" s="608">
        <v>3322</v>
      </c>
      <c r="B409" s="582">
        <v>5038</v>
      </c>
      <c r="C409" s="583" t="s">
        <v>286</v>
      </c>
      <c r="D409" s="584">
        <v>0</v>
      </c>
      <c r="E409" s="585">
        <v>2.38</v>
      </c>
      <c r="F409" s="584">
        <v>1.6339999999999999</v>
      </c>
      <c r="G409" s="586">
        <f t="shared" si="6"/>
        <v>68.655462184873954</v>
      </c>
    </row>
    <row r="410" spans="1:7" x14ac:dyDescent="0.2">
      <c r="A410" s="608">
        <v>3322</v>
      </c>
      <c r="B410" s="582">
        <v>5139</v>
      </c>
      <c r="C410" s="583" t="s">
        <v>251</v>
      </c>
      <c r="D410" s="584">
        <v>0</v>
      </c>
      <c r="E410" s="585">
        <v>36.299999999999997</v>
      </c>
      <c r="F410" s="584">
        <v>36.299999999999997</v>
      </c>
      <c r="G410" s="586">
        <f t="shared" si="6"/>
        <v>100</v>
      </c>
    </row>
    <row r="411" spans="1:7" x14ac:dyDescent="0.2">
      <c r="A411" s="608">
        <v>3322</v>
      </c>
      <c r="B411" s="582">
        <v>5166</v>
      </c>
      <c r="C411" s="583" t="s">
        <v>249</v>
      </c>
      <c r="D411" s="584">
        <v>0</v>
      </c>
      <c r="E411" s="585">
        <v>645.07000000000005</v>
      </c>
      <c r="F411" s="584">
        <v>338.8</v>
      </c>
      <c r="G411" s="586">
        <f t="shared" si="6"/>
        <v>52.52143178259724</v>
      </c>
    </row>
    <row r="412" spans="1:7" x14ac:dyDescent="0.2">
      <c r="A412" s="608">
        <v>3322</v>
      </c>
      <c r="B412" s="582">
        <v>5169</v>
      </c>
      <c r="C412" s="583" t="s">
        <v>248</v>
      </c>
      <c r="D412" s="584">
        <v>600</v>
      </c>
      <c r="E412" s="585">
        <v>447.67</v>
      </c>
      <c r="F412" s="584">
        <v>171.626</v>
      </c>
      <c r="G412" s="586">
        <f t="shared" si="6"/>
        <v>38.33761476087296</v>
      </c>
    </row>
    <row r="413" spans="1:7" x14ac:dyDescent="0.2">
      <c r="A413" s="608">
        <v>3322</v>
      </c>
      <c r="B413" s="582">
        <v>5171</v>
      </c>
      <c r="C413" s="583" t="s">
        <v>269</v>
      </c>
      <c r="D413" s="584">
        <v>59400</v>
      </c>
      <c r="E413" s="585">
        <v>976.7</v>
      </c>
      <c r="F413" s="584">
        <v>201.185</v>
      </c>
      <c r="G413" s="586">
        <f t="shared" si="6"/>
        <v>20.598443739121532</v>
      </c>
    </row>
    <row r="414" spans="1:7" x14ac:dyDescent="0.2">
      <c r="A414" s="608">
        <v>3322</v>
      </c>
      <c r="B414" s="582">
        <v>5213</v>
      </c>
      <c r="C414" s="583" t="s">
        <v>314</v>
      </c>
      <c r="D414" s="584">
        <v>0</v>
      </c>
      <c r="E414" s="585">
        <v>745.4</v>
      </c>
      <c r="F414" s="584">
        <v>550</v>
      </c>
      <c r="G414" s="586">
        <f t="shared" si="6"/>
        <v>73.785886772202844</v>
      </c>
    </row>
    <row r="415" spans="1:7" x14ac:dyDescent="0.2">
      <c r="A415" s="608">
        <v>3322</v>
      </c>
      <c r="B415" s="582">
        <v>5222</v>
      </c>
      <c r="C415" s="583" t="s">
        <v>261</v>
      </c>
      <c r="D415" s="584">
        <v>0</v>
      </c>
      <c r="E415" s="585">
        <v>393</v>
      </c>
      <c r="F415" s="584">
        <v>393</v>
      </c>
      <c r="G415" s="586">
        <f t="shared" ref="G415:G478" si="7">F415/E415*100</f>
        <v>100</v>
      </c>
    </row>
    <row r="416" spans="1:7" x14ac:dyDescent="0.2">
      <c r="A416" s="608">
        <v>3322</v>
      </c>
      <c r="B416" s="582">
        <v>5223</v>
      </c>
      <c r="C416" s="583" t="s">
        <v>303</v>
      </c>
      <c r="D416" s="584">
        <v>0</v>
      </c>
      <c r="E416" s="585">
        <v>7320.1</v>
      </c>
      <c r="F416" s="584">
        <v>7192.39</v>
      </c>
      <c r="G416" s="586">
        <f t="shared" si="7"/>
        <v>98.255351702845587</v>
      </c>
    </row>
    <row r="417" spans="1:7" x14ac:dyDescent="0.2">
      <c r="A417" s="608">
        <v>3322</v>
      </c>
      <c r="B417" s="582">
        <v>5229</v>
      </c>
      <c r="C417" s="583" t="s">
        <v>293</v>
      </c>
      <c r="D417" s="584">
        <v>12900</v>
      </c>
      <c r="E417" s="585">
        <v>0.54200000000000004</v>
      </c>
      <c r="F417" s="584">
        <v>0</v>
      </c>
      <c r="G417" s="586">
        <f t="shared" si="7"/>
        <v>0</v>
      </c>
    </row>
    <row r="418" spans="1:7" x14ac:dyDescent="0.2">
      <c r="A418" s="608">
        <v>3322</v>
      </c>
      <c r="B418" s="582">
        <v>5321</v>
      </c>
      <c r="C418" s="583" t="s">
        <v>260</v>
      </c>
      <c r="D418" s="584">
        <v>0</v>
      </c>
      <c r="E418" s="585">
        <v>10550.618</v>
      </c>
      <c r="F418" s="584">
        <v>3521.4476500000001</v>
      </c>
      <c r="G418" s="586">
        <f t="shared" si="7"/>
        <v>33.376695564184011</v>
      </c>
    </row>
    <row r="419" spans="1:7" x14ac:dyDescent="0.2">
      <c r="A419" s="608">
        <v>3322</v>
      </c>
      <c r="B419" s="582">
        <v>5331</v>
      </c>
      <c r="C419" s="583" t="s">
        <v>306</v>
      </c>
      <c r="D419" s="584">
        <v>10300</v>
      </c>
      <c r="E419" s="585">
        <v>7500</v>
      </c>
      <c r="F419" s="584">
        <v>5863.5720000000001</v>
      </c>
      <c r="G419" s="586">
        <f t="shared" si="7"/>
        <v>78.180959999999999</v>
      </c>
    </row>
    <row r="420" spans="1:7" x14ac:dyDescent="0.2">
      <c r="A420" s="608">
        <v>3322</v>
      </c>
      <c r="B420" s="582">
        <v>5493</v>
      </c>
      <c r="C420" s="583" t="s">
        <v>329</v>
      </c>
      <c r="D420" s="584">
        <v>0</v>
      </c>
      <c r="E420" s="585">
        <v>956.1</v>
      </c>
      <c r="F420" s="584">
        <v>884.82611999999995</v>
      </c>
      <c r="G420" s="586">
        <f t="shared" si="7"/>
        <v>92.545352996548473</v>
      </c>
    </row>
    <row r="421" spans="1:7" x14ac:dyDescent="0.2">
      <c r="A421" s="610">
        <v>3322</v>
      </c>
      <c r="B421" s="589"/>
      <c r="C421" s="590" t="s">
        <v>137</v>
      </c>
      <c r="D421" s="591">
        <v>83200</v>
      </c>
      <c r="E421" s="592">
        <v>30322.06</v>
      </c>
      <c r="F421" s="591">
        <v>19686.534169999999</v>
      </c>
      <c r="G421" s="593">
        <f t="shared" si="7"/>
        <v>64.924791290565338</v>
      </c>
    </row>
    <row r="422" spans="1:7" x14ac:dyDescent="0.2">
      <c r="A422" s="581"/>
      <c r="B422" s="594"/>
      <c r="C422" s="583"/>
      <c r="D422" s="585"/>
      <c r="E422" s="585"/>
      <c r="F422" s="585"/>
      <c r="G422" s="586"/>
    </row>
    <row r="423" spans="1:7" x14ac:dyDescent="0.2">
      <c r="A423" s="611">
        <v>3326</v>
      </c>
      <c r="B423" s="596">
        <v>5223</v>
      </c>
      <c r="C423" s="597" t="s">
        <v>303</v>
      </c>
      <c r="D423" s="598">
        <v>0</v>
      </c>
      <c r="E423" s="599">
        <v>480</v>
      </c>
      <c r="F423" s="598">
        <v>480</v>
      </c>
      <c r="G423" s="600">
        <f t="shared" si="7"/>
        <v>100</v>
      </c>
    </row>
    <row r="424" spans="1:7" x14ac:dyDescent="0.2">
      <c r="A424" s="608">
        <v>3326</v>
      </c>
      <c r="B424" s="582">
        <v>5321</v>
      </c>
      <c r="C424" s="583" t="s">
        <v>260</v>
      </c>
      <c r="D424" s="584">
        <v>750</v>
      </c>
      <c r="E424" s="585">
        <v>0</v>
      </c>
      <c r="F424" s="584">
        <v>0</v>
      </c>
      <c r="G424" s="609" t="s">
        <v>195</v>
      </c>
    </row>
    <row r="425" spans="1:7" x14ac:dyDescent="0.2">
      <c r="A425" s="610">
        <v>3326</v>
      </c>
      <c r="B425" s="589"/>
      <c r="C425" s="590" t="s">
        <v>217</v>
      </c>
      <c r="D425" s="591">
        <v>750</v>
      </c>
      <c r="E425" s="592">
        <v>480</v>
      </c>
      <c r="F425" s="591">
        <v>480</v>
      </c>
      <c r="G425" s="593">
        <f t="shared" si="7"/>
        <v>100</v>
      </c>
    </row>
    <row r="426" spans="1:7" x14ac:dyDescent="0.2">
      <c r="A426" s="581"/>
      <c r="B426" s="594"/>
      <c r="C426" s="583"/>
      <c r="D426" s="585"/>
      <c r="E426" s="585"/>
      <c r="F426" s="585"/>
      <c r="G426" s="586"/>
    </row>
    <row r="427" spans="1:7" x14ac:dyDescent="0.2">
      <c r="A427" s="611">
        <v>3329</v>
      </c>
      <c r="B427" s="596">
        <v>5166</v>
      </c>
      <c r="C427" s="597" t="s">
        <v>249</v>
      </c>
      <c r="D427" s="598">
        <v>10</v>
      </c>
      <c r="E427" s="599">
        <v>0</v>
      </c>
      <c r="F427" s="598">
        <v>0</v>
      </c>
      <c r="G427" s="612" t="s">
        <v>195</v>
      </c>
    </row>
    <row r="428" spans="1:7" x14ac:dyDescent="0.2">
      <c r="A428" s="608">
        <v>3329</v>
      </c>
      <c r="B428" s="582">
        <v>5169</v>
      </c>
      <c r="C428" s="583" t="s">
        <v>248</v>
      </c>
      <c r="D428" s="584">
        <v>69</v>
      </c>
      <c r="E428" s="585">
        <v>10.89</v>
      </c>
      <c r="F428" s="584">
        <v>10.89</v>
      </c>
      <c r="G428" s="586">
        <f t="shared" si="7"/>
        <v>100</v>
      </c>
    </row>
    <row r="429" spans="1:7" x14ac:dyDescent="0.2">
      <c r="A429" s="608">
        <v>3329</v>
      </c>
      <c r="B429" s="582">
        <v>5179</v>
      </c>
      <c r="C429" s="583" t="s">
        <v>265</v>
      </c>
      <c r="D429" s="584">
        <v>20</v>
      </c>
      <c r="E429" s="585">
        <v>197.375</v>
      </c>
      <c r="F429" s="584">
        <v>40.125</v>
      </c>
      <c r="G429" s="586">
        <f t="shared" si="7"/>
        <v>20.32932235592147</v>
      </c>
    </row>
    <row r="430" spans="1:7" x14ac:dyDescent="0.2">
      <c r="A430" s="608">
        <v>3329</v>
      </c>
      <c r="B430" s="582">
        <v>5492</v>
      </c>
      <c r="C430" s="583" t="s">
        <v>291</v>
      </c>
      <c r="D430" s="584">
        <v>0</v>
      </c>
      <c r="E430" s="585">
        <v>93.625</v>
      </c>
      <c r="F430" s="584">
        <v>93.625</v>
      </c>
      <c r="G430" s="586">
        <f t="shared" si="7"/>
        <v>100</v>
      </c>
    </row>
    <row r="431" spans="1:7" x14ac:dyDescent="0.2">
      <c r="A431" s="610">
        <v>3329</v>
      </c>
      <c r="B431" s="589"/>
      <c r="C431" s="590" t="s">
        <v>216</v>
      </c>
      <c r="D431" s="591">
        <v>99</v>
      </c>
      <c r="E431" s="592">
        <v>301.89</v>
      </c>
      <c r="F431" s="591">
        <v>144.63999999999999</v>
      </c>
      <c r="G431" s="593">
        <f t="shared" si="7"/>
        <v>47.911490940408754</v>
      </c>
    </row>
    <row r="432" spans="1:7" x14ac:dyDescent="0.2">
      <c r="A432" s="581"/>
      <c r="B432" s="594"/>
      <c r="C432" s="583"/>
      <c r="D432" s="585"/>
      <c r="E432" s="585"/>
      <c r="F432" s="585"/>
      <c r="G432" s="586"/>
    </row>
    <row r="433" spans="1:7" x14ac:dyDescent="0.2">
      <c r="A433" s="611">
        <v>3341</v>
      </c>
      <c r="B433" s="596">
        <v>5041</v>
      </c>
      <c r="C433" s="597" t="s">
        <v>285</v>
      </c>
      <c r="D433" s="598">
        <v>3500</v>
      </c>
      <c r="E433" s="599">
        <v>4075.25</v>
      </c>
      <c r="F433" s="598">
        <v>3681.9520000000002</v>
      </c>
      <c r="G433" s="600">
        <f t="shared" si="7"/>
        <v>90.349107416722902</v>
      </c>
    </row>
    <row r="434" spans="1:7" x14ac:dyDescent="0.2">
      <c r="A434" s="608">
        <v>3341</v>
      </c>
      <c r="B434" s="582">
        <v>5169</v>
      </c>
      <c r="C434" s="583" t="s">
        <v>248</v>
      </c>
      <c r="D434" s="584">
        <v>0</v>
      </c>
      <c r="E434" s="585">
        <v>100</v>
      </c>
      <c r="F434" s="584">
        <v>0</v>
      </c>
      <c r="G434" s="586">
        <f t="shared" si="7"/>
        <v>0</v>
      </c>
    </row>
    <row r="435" spans="1:7" x14ac:dyDescent="0.2">
      <c r="A435" s="608">
        <v>3341</v>
      </c>
      <c r="B435" s="582">
        <v>5179</v>
      </c>
      <c r="C435" s="583" t="s">
        <v>265</v>
      </c>
      <c r="D435" s="584">
        <v>3500</v>
      </c>
      <c r="E435" s="585">
        <v>3946.86</v>
      </c>
      <c r="F435" s="584">
        <v>3708.529</v>
      </c>
      <c r="G435" s="586">
        <f t="shared" si="7"/>
        <v>93.961503574993785</v>
      </c>
    </row>
    <row r="436" spans="1:7" x14ac:dyDescent="0.2">
      <c r="A436" s="610">
        <v>3341</v>
      </c>
      <c r="B436" s="589"/>
      <c r="C436" s="590" t="s">
        <v>342</v>
      </c>
      <c r="D436" s="591">
        <v>7000</v>
      </c>
      <c r="E436" s="592">
        <v>8122.11</v>
      </c>
      <c r="F436" s="591">
        <v>7390.4809999999998</v>
      </c>
      <c r="G436" s="593">
        <f t="shared" si="7"/>
        <v>90.99213135502967</v>
      </c>
    </row>
    <row r="437" spans="1:7" x14ac:dyDescent="0.2">
      <c r="A437" s="581"/>
      <c r="B437" s="594"/>
      <c r="C437" s="583"/>
      <c r="D437" s="585"/>
      <c r="E437" s="585"/>
      <c r="F437" s="585"/>
      <c r="G437" s="586"/>
    </row>
    <row r="438" spans="1:7" x14ac:dyDescent="0.2">
      <c r="A438" s="611">
        <v>3349</v>
      </c>
      <c r="B438" s="596">
        <v>5166</v>
      </c>
      <c r="C438" s="597" t="s">
        <v>249</v>
      </c>
      <c r="D438" s="598">
        <v>0</v>
      </c>
      <c r="E438" s="599">
        <v>604.91999999999996</v>
      </c>
      <c r="F438" s="598">
        <v>561.03700000000003</v>
      </c>
      <c r="G438" s="600">
        <f t="shared" si="7"/>
        <v>92.74565231766185</v>
      </c>
    </row>
    <row r="439" spans="1:7" x14ac:dyDescent="0.2">
      <c r="A439" s="608">
        <v>3349</v>
      </c>
      <c r="B439" s="582">
        <v>5169</v>
      </c>
      <c r="C439" s="583" t="s">
        <v>248</v>
      </c>
      <c r="D439" s="584">
        <v>4000</v>
      </c>
      <c r="E439" s="585">
        <v>4270.51</v>
      </c>
      <c r="F439" s="584">
        <v>3725.3055399999998</v>
      </c>
      <c r="G439" s="586">
        <f t="shared" si="7"/>
        <v>87.233270499308034</v>
      </c>
    </row>
    <row r="440" spans="1:7" x14ac:dyDescent="0.2">
      <c r="A440" s="610">
        <v>3349</v>
      </c>
      <c r="B440" s="589"/>
      <c r="C440" s="590" t="s">
        <v>341</v>
      </c>
      <c r="D440" s="591">
        <v>4000</v>
      </c>
      <c r="E440" s="592">
        <v>4875.43</v>
      </c>
      <c r="F440" s="591">
        <v>4286.3425399999996</v>
      </c>
      <c r="G440" s="593">
        <f t="shared" si="7"/>
        <v>87.917220429787719</v>
      </c>
    </row>
    <row r="441" spans="1:7" x14ac:dyDescent="0.2">
      <c r="A441" s="581"/>
      <c r="B441" s="594"/>
      <c r="C441" s="583"/>
      <c r="D441" s="585"/>
      <c r="E441" s="585"/>
      <c r="F441" s="585"/>
      <c r="G441" s="586"/>
    </row>
    <row r="442" spans="1:7" x14ac:dyDescent="0.2">
      <c r="A442" s="611">
        <v>3391</v>
      </c>
      <c r="B442" s="596">
        <v>5175</v>
      </c>
      <c r="C442" s="597" t="s">
        <v>247</v>
      </c>
      <c r="D442" s="598">
        <v>50</v>
      </c>
      <c r="E442" s="599">
        <v>50</v>
      </c>
      <c r="F442" s="598">
        <v>44.28</v>
      </c>
      <c r="G442" s="600">
        <f t="shared" si="7"/>
        <v>88.56</v>
      </c>
    </row>
    <row r="443" spans="1:7" x14ac:dyDescent="0.2">
      <c r="A443" s="588">
        <v>3391</v>
      </c>
      <c r="B443" s="589"/>
      <c r="C443" s="590" t="s">
        <v>340</v>
      </c>
      <c r="D443" s="591">
        <v>50</v>
      </c>
      <c r="E443" s="592">
        <v>50</v>
      </c>
      <c r="F443" s="591">
        <v>44.28</v>
      </c>
      <c r="G443" s="593">
        <f t="shared" si="7"/>
        <v>88.56</v>
      </c>
    </row>
    <row r="444" spans="1:7" x14ac:dyDescent="0.2">
      <c r="A444" s="581"/>
      <c r="B444" s="594"/>
      <c r="C444" s="583"/>
      <c r="D444" s="585"/>
      <c r="E444" s="585"/>
      <c r="F444" s="585"/>
      <c r="G444" s="586"/>
    </row>
    <row r="445" spans="1:7" x14ac:dyDescent="0.2">
      <c r="A445" s="611">
        <v>3399</v>
      </c>
      <c r="B445" s="596">
        <v>5139</v>
      </c>
      <c r="C445" s="597" t="s">
        <v>251</v>
      </c>
      <c r="D445" s="598">
        <v>50</v>
      </c>
      <c r="E445" s="599">
        <v>40</v>
      </c>
      <c r="F445" s="598">
        <v>29.983000000000001</v>
      </c>
      <c r="G445" s="600">
        <f t="shared" si="7"/>
        <v>74.957499999999996</v>
      </c>
    </row>
    <row r="446" spans="1:7" x14ac:dyDescent="0.2">
      <c r="A446" s="608">
        <v>3399</v>
      </c>
      <c r="B446" s="582">
        <v>5164</v>
      </c>
      <c r="C446" s="583" t="s">
        <v>250</v>
      </c>
      <c r="D446" s="584">
        <v>30</v>
      </c>
      <c r="E446" s="585">
        <v>30</v>
      </c>
      <c r="F446" s="584">
        <v>27.065000000000001</v>
      </c>
      <c r="G446" s="586">
        <f t="shared" si="7"/>
        <v>90.216666666666669</v>
      </c>
    </row>
    <row r="447" spans="1:7" x14ac:dyDescent="0.2">
      <c r="A447" s="608">
        <v>3399</v>
      </c>
      <c r="B447" s="582">
        <v>5169</v>
      </c>
      <c r="C447" s="583" t="s">
        <v>248</v>
      </c>
      <c r="D447" s="584">
        <v>70</v>
      </c>
      <c r="E447" s="585">
        <v>37.520000000000003</v>
      </c>
      <c r="F447" s="584">
        <v>10</v>
      </c>
      <c r="G447" s="586">
        <f t="shared" si="7"/>
        <v>26.652452025586353</v>
      </c>
    </row>
    <row r="448" spans="1:7" x14ac:dyDescent="0.2">
      <c r="A448" s="608">
        <v>3399</v>
      </c>
      <c r="B448" s="582">
        <v>5175</v>
      </c>
      <c r="C448" s="583" t="s">
        <v>247</v>
      </c>
      <c r="D448" s="584">
        <v>150</v>
      </c>
      <c r="E448" s="585">
        <v>160</v>
      </c>
      <c r="F448" s="584">
        <v>155.96799999999999</v>
      </c>
      <c r="G448" s="586">
        <f t="shared" si="7"/>
        <v>97.47999999999999</v>
      </c>
    </row>
    <row r="449" spans="1:7" x14ac:dyDescent="0.2">
      <c r="A449" s="608">
        <v>3399</v>
      </c>
      <c r="B449" s="582">
        <v>5213</v>
      </c>
      <c r="C449" s="583" t="s">
        <v>314</v>
      </c>
      <c r="D449" s="584">
        <v>0</v>
      </c>
      <c r="E449" s="585">
        <v>200</v>
      </c>
      <c r="F449" s="584">
        <v>200</v>
      </c>
      <c r="G449" s="586">
        <f t="shared" si="7"/>
        <v>100</v>
      </c>
    </row>
    <row r="450" spans="1:7" x14ac:dyDescent="0.2">
      <c r="A450" s="608">
        <v>3399</v>
      </c>
      <c r="B450" s="582">
        <v>5222</v>
      </c>
      <c r="C450" s="583" t="s">
        <v>261</v>
      </c>
      <c r="D450" s="584">
        <v>1900</v>
      </c>
      <c r="E450" s="585">
        <v>3089.88</v>
      </c>
      <c r="F450" s="584">
        <v>3089.88</v>
      </c>
      <c r="G450" s="586">
        <f t="shared" si="7"/>
        <v>100</v>
      </c>
    </row>
    <row r="451" spans="1:7" x14ac:dyDescent="0.2">
      <c r="A451" s="610">
        <v>3399</v>
      </c>
      <c r="B451" s="589"/>
      <c r="C451" s="590" t="s">
        <v>339</v>
      </c>
      <c r="D451" s="591">
        <v>2200</v>
      </c>
      <c r="E451" s="592">
        <v>3557.4</v>
      </c>
      <c r="F451" s="591">
        <v>3512.8960000000002</v>
      </c>
      <c r="G451" s="593">
        <f t="shared" si="7"/>
        <v>98.748973969753195</v>
      </c>
    </row>
    <row r="452" spans="1:7" x14ac:dyDescent="0.2">
      <c r="A452" s="581"/>
      <c r="B452" s="594"/>
      <c r="C452" s="583"/>
      <c r="D452" s="585"/>
      <c r="E452" s="585"/>
      <c r="F452" s="585"/>
      <c r="G452" s="586"/>
    </row>
    <row r="453" spans="1:7" x14ac:dyDescent="0.2">
      <c r="A453" s="611">
        <v>3419</v>
      </c>
      <c r="B453" s="596">
        <v>5041</v>
      </c>
      <c r="C453" s="597" t="s">
        <v>285</v>
      </c>
      <c r="D453" s="598">
        <v>0</v>
      </c>
      <c r="E453" s="599">
        <v>931.7</v>
      </c>
      <c r="F453" s="598">
        <v>931.7</v>
      </c>
      <c r="G453" s="600">
        <f t="shared" si="7"/>
        <v>100</v>
      </c>
    </row>
    <row r="454" spans="1:7" x14ac:dyDescent="0.2">
      <c r="A454" s="608">
        <v>3419</v>
      </c>
      <c r="B454" s="582">
        <v>5134</v>
      </c>
      <c r="C454" s="583" t="s">
        <v>280</v>
      </c>
      <c r="D454" s="584">
        <v>1640</v>
      </c>
      <c r="E454" s="585">
        <v>1601.3</v>
      </c>
      <c r="F454" s="584">
        <v>872.303</v>
      </c>
      <c r="G454" s="586">
        <f t="shared" si="7"/>
        <v>54.474676825079626</v>
      </c>
    </row>
    <row r="455" spans="1:7" x14ac:dyDescent="0.2">
      <c r="A455" s="608">
        <v>3419</v>
      </c>
      <c r="B455" s="582">
        <v>5139</v>
      </c>
      <c r="C455" s="583" t="s">
        <v>251</v>
      </c>
      <c r="D455" s="584">
        <v>40</v>
      </c>
      <c r="E455" s="585">
        <v>20.12</v>
      </c>
      <c r="F455" s="584">
        <v>20.113</v>
      </c>
      <c r="G455" s="586">
        <f t="shared" si="7"/>
        <v>99.965208747514893</v>
      </c>
    </row>
    <row r="456" spans="1:7" x14ac:dyDescent="0.2">
      <c r="A456" s="608">
        <v>3419</v>
      </c>
      <c r="B456" s="582">
        <v>5164</v>
      </c>
      <c r="C456" s="583" t="s">
        <v>250</v>
      </c>
      <c r="D456" s="584">
        <v>100</v>
      </c>
      <c r="E456" s="585">
        <v>84.7</v>
      </c>
      <c r="F456" s="584">
        <v>84.7</v>
      </c>
      <c r="G456" s="586">
        <f t="shared" si="7"/>
        <v>100</v>
      </c>
    </row>
    <row r="457" spans="1:7" x14ac:dyDescent="0.2">
      <c r="A457" s="608">
        <v>3419</v>
      </c>
      <c r="B457" s="582">
        <v>5168</v>
      </c>
      <c r="C457" s="583" t="s">
        <v>270</v>
      </c>
      <c r="D457" s="584">
        <v>0</v>
      </c>
      <c r="E457" s="585">
        <v>115</v>
      </c>
      <c r="F457" s="584">
        <v>115</v>
      </c>
      <c r="G457" s="586">
        <f t="shared" si="7"/>
        <v>100</v>
      </c>
    </row>
    <row r="458" spans="1:7" x14ac:dyDescent="0.2">
      <c r="A458" s="608">
        <v>3419</v>
      </c>
      <c r="B458" s="582">
        <v>5169</v>
      </c>
      <c r="C458" s="583" t="s">
        <v>248</v>
      </c>
      <c r="D458" s="584">
        <v>900</v>
      </c>
      <c r="E458" s="585">
        <v>1058.27</v>
      </c>
      <c r="F458" s="584">
        <v>1047.3780999999999</v>
      </c>
      <c r="G458" s="586">
        <f t="shared" si="7"/>
        <v>98.970782503519885</v>
      </c>
    </row>
    <row r="459" spans="1:7" x14ac:dyDescent="0.2">
      <c r="A459" s="608">
        <v>3419</v>
      </c>
      <c r="B459" s="582">
        <v>5175</v>
      </c>
      <c r="C459" s="583" t="s">
        <v>247</v>
      </c>
      <c r="D459" s="584">
        <v>200</v>
      </c>
      <c r="E459" s="585">
        <v>131.38</v>
      </c>
      <c r="F459" s="584">
        <v>131.37799999999999</v>
      </c>
      <c r="G459" s="586">
        <f t="shared" si="7"/>
        <v>99.998477698279785</v>
      </c>
    </row>
    <row r="460" spans="1:7" x14ac:dyDescent="0.2">
      <c r="A460" s="608">
        <v>3419</v>
      </c>
      <c r="B460" s="582">
        <v>5179</v>
      </c>
      <c r="C460" s="583" t="s">
        <v>265</v>
      </c>
      <c r="D460" s="584">
        <v>400</v>
      </c>
      <c r="E460" s="585">
        <v>0</v>
      </c>
      <c r="F460" s="584">
        <v>0</v>
      </c>
      <c r="G460" s="609" t="s">
        <v>195</v>
      </c>
    </row>
    <row r="461" spans="1:7" x14ac:dyDescent="0.2">
      <c r="A461" s="608">
        <v>3419</v>
      </c>
      <c r="B461" s="582">
        <v>5194</v>
      </c>
      <c r="C461" s="583" t="s">
        <v>262</v>
      </c>
      <c r="D461" s="584">
        <v>50</v>
      </c>
      <c r="E461" s="585">
        <v>0</v>
      </c>
      <c r="F461" s="584">
        <v>0</v>
      </c>
      <c r="G461" s="609" t="s">
        <v>195</v>
      </c>
    </row>
    <row r="462" spans="1:7" x14ac:dyDescent="0.2">
      <c r="A462" s="608">
        <v>3419</v>
      </c>
      <c r="B462" s="582">
        <v>5199</v>
      </c>
      <c r="C462" s="583" t="s">
        <v>878</v>
      </c>
      <c r="D462" s="584">
        <v>800</v>
      </c>
      <c r="E462" s="585">
        <v>53.5</v>
      </c>
      <c r="F462" s="584">
        <v>0</v>
      </c>
      <c r="G462" s="586">
        <f t="shared" si="7"/>
        <v>0</v>
      </c>
    </row>
    <row r="463" spans="1:7" x14ac:dyDescent="0.2">
      <c r="A463" s="608">
        <v>3419</v>
      </c>
      <c r="B463" s="582">
        <v>5212</v>
      </c>
      <c r="C463" s="583" t="s">
        <v>320</v>
      </c>
      <c r="D463" s="584">
        <v>0</v>
      </c>
      <c r="E463" s="585">
        <v>200</v>
      </c>
      <c r="F463" s="584">
        <v>200</v>
      </c>
      <c r="G463" s="586">
        <f t="shared" si="7"/>
        <v>100</v>
      </c>
    </row>
    <row r="464" spans="1:7" x14ac:dyDescent="0.2">
      <c r="A464" s="608">
        <v>3419</v>
      </c>
      <c r="B464" s="582">
        <v>5213</v>
      </c>
      <c r="C464" s="583" t="s">
        <v>314</v>
      </c>
      <c r="D464" s="584">
        <v>11800</v>
      </c>
      <c r="E464" s="585">
        <v>23258.799999999999</v>
      </c>
      <c r="F464" s="584">
        <v>23258.799999999999</v>
      </c>
      <c r="G464" s="586">
        <f t="shared" si="7"/>
        <v>100</v>
      </c>
    </row>
    <row r="465" spans="1:7" x14ac:dyDescent="0.2">
      <c r="A465" s="608">
        <v>3419</v>
      </c>
      <c r="B465" s="582">
        <v>5221</v>
      </c>
      <c r="C465" s="583" t="s">
        <v>302</v>
      </c>
      <c r="D465" s="584">
        <v>0</v>
      </c>
      <c r="E465" s="585">
        <v>30</v>
      </c>
      <c r="F465" s="584">
        <v>30</v>
      </c>
      <c r="G465" s="586">
        <f t="shared" si="7"/>
        <v>100</v>
      </c>
    </row>
    <row r="466" spans="1:7" x14ac:dyDescent="0.2">
      <c r="A466" s="608">
        <v>3419</v>
      </c>
      <c r="B466" s="582">
        <v>5222</v>
      </c>
      <c r="C466" s="583" t="s">
        <v>261</v>
      </c>
      <c r="D466" s="584">
        <v>92616</v>
      </c>
      <c r="E466" s="585">
        <v>93200.23</v>
      </c>
      <c r="F466" s="584">
        <v>89742.342940000002</v>
      </c>
      <c r="G466" s="586">
        <f t="shared" si="7"/>
        <v>96.289829907072118</v>
      </c>
    </row>
    <row r="467" spans="1:7" x14ac:dyDescent="0.2">
      <c r="A467" s="608">
        <v>3419</v>
      </c>
      <c r="B467" s="582">
        <v>5229</v>
      </c>
      <c r="C467" s="583" t="s">
        <v>293</v>
      </c>
      <c r="D467" s="584">
        <v>3200</v>
      </c>
      <c r="E467" s="585">
        <v>3650</v>
      </c>
      <c r="F467" s="584">
        <v>3650</v>
      </c>
      <c r="G467" s="586">
        <f t="shared" si="7"/>
        <v>100</v>
      </c>
    </row>
    <row r="468" spans="1:7" x14ac:dyDescent="0.2">
      <c r="A468" s="608">
        <v>3419</v>
      </c>
      <c r="B468" s="582">
        <v>5321</v>
      </c>
      <c r="C468" s="583" t="s">
        <v>260</v>
      </c>
      <c r="D468" s="584">
        <v>50</v>
      </c>
      <c r="E468" s="585">
        <v>190</v>
      </c>
      <c r="F468" s="584">
        <v>190</v>
      </c>
      <c r="G468" s="586">
        <f t="shared" si="7"/>
        <v>100</v>
      </c>
    </row>
    <row r="469" spans="1:7" x14ac:dyDescent="0.2">
      <c r="A469" s="608">
        <v>3419</v>
      </c>
      <c r="B469" s="582">
        <v>5331</v>
      </c>
      <c r="C469" s="583" t="s">
        <v>306</v>
      </c>
      <c r="D469" s="584">
        <v>0</v>
      </c>
      <c r="E469" s="585">
        <v>800</v>
      </c>
      <c r="F469" s="584">
        <v>800</v>
      </c>
      <c r="G469" s="586">
        <f t="shared" si="7"/>
        <v>100</v>
      </c>
    </row>
    <row r="470" spans="1:7" x14ac:dyDescent="0.2">
      <c r="A470" s="608">
        <v>3419</v>
      </c>
      <c r="B470" s="582">
        <v>5493</v>
      </c>
      <c r="C470" s="583" t="s">
        <v>329</v>
      </c>
      <c r="D470" s="584">
        <v>200</v>
      </c>
      <c r="E470" s="585">
        <v>300</v>
      </c>
      <c r="F470" s="584">
        <v>300</v>
      </c>
      <c r="G470" s="586">
        <f t="shared" si="7"/>
        <v>100</v>
      </c>
    </row>
    <row r="471" spans="1:7" x14ac:dyDescent="0.2">
      <c r="A471" s="608">
        <v>3419</v>
      </c>
      <c r="B471" s="582">
        <v>5494</v>
      </c>
      <c r="C471" s="583" t="s">
        <v>343</v>
      </c>
      <c r="D471" s="584">
        <v>0</v>
      </c>
      <c r="E471" s="585">
        <v>104</v>
      </c>
      <c r="F471" s="584">
        <v>104</v>
      </c>
      <c r="G471" s="586">
        <f t="shared" si="7"/>
        <v>100</v>
      </c>
    </row>
    <row r="472" spans="1:7" x14ac:dyDescent="0.2">
      <c r="A472" s="608">
        <v>3419</v>
      </c>
      <c r="B472" s="582">
        <v>5622</v>
      </c>
      <c r="C472" s="583" t="s">
        <v>3607</v>
      </c>
      <c r="D472" s="584">
        <v>0</v>
      </c>
      <c r="E472" s="585">
        <v>70</v>
      </c>
      <c r="F472" s="584">
        <v>70</v>
      </c>
      <c r="G472" s="586">
        <f t="shared" si="7"/>
        <v>100</v>
      </c>
    </row>
    <row r="473" spans="1:7" x14ac:dyDescent="0.2">
      <c r="A473" s="610">
        <v>3419</v>
      </c>
      <c r="B473" s="589"/>
      <c r="C473" s="590" t="s">
        <v>136</v>
      </c>
      <c r="D473" s="591">
        <v>111996</v>
      </c>
      <c r="E473" s="592">
        <v>125799</v>
      </c>
      <c r="F473" s="591">
        <v>121547.71504</v>
      </c>
      <c r="G473" s="593">
        <f t="shared" si="7"/>
        <v>96.62057332729195</v>
      </c>
    </row>
    <row r="474" spans="1:7" x14ac:dyDescent="0.2">
      <c r="A474" s="581"/>
      <c r="B474" s="594"/>
      <c r="C474" s="583"/>
      <c r="D474" s="585"/>
      <c r="E474" s="585"/>
      <c r="F474" s="585"/>
      <c r="G474" s="586"/>
    </row>
    <row r="475" spans="1:7" x14ac:dyDescent="0.2">
      <c r="A475" s="611">
        <v>3421</v>
      </c>
      <c r="B475" s="596">
        <v>5213</v>
      </c>
      <c r="C475" s="597" t="s">
        <v>314</v>
      </c>
      <c r="D475" s="598">
        <v>0</v>
      </c>
      <c r="E475" s="599">
        <v>50</v>
      </c>
      <c r="F475" s="598">
        <v>50</v>
      </c>
      <c r="G475" s="600">
        <f t="shared" si="7"/>
        <v>100</v>
      </c>
    </row>
    <row r="476" spans="1:7" x14ac:dyDescent="0.2">
      <c r="A476" s="608">
        <v>3421</v>
      </c>
      <c r="B476" s="582">
        <v>5221</v>
      </c>
      <c r="C476" s="583" t="s">
        <v>302</v>
      </c>
      <c r="D476" s="584">
        <v>0</v>
      </c>
      <c r="E476" s="585">
        <v>70</v>
      </c>
      <c r="F476" s="584">
        <v>70</v>
      </c>
      <c r="G476" s="586">
        <f t="shared" si="7"/>
        <v>100</v>
      </c>
    </row>
    <row r="477" spans="1:7" x14ac:dyDescent="0.2">
      <c r="A477" s="608">
        <v>3421</v>
      </c>
      <c r="B477" s="582">
        <v>5222</v>
      </c>
      <c r="C477" s="583" t="s">
        <v>261</v>
      </c>
      <c r="D477" s="584">
        <v>3150</v>
      </c>
      <c r="E477" s="585">
        <v>3304.95</v>
      </c>
      <c r="F477" s="584">
        <v>3108.8</v>
      </c>
      <c r="G477" s="586">
        <f t="shared" si="7"/>
        <v>94.064963161318644</v>
      </c>
    </row>
    <row r="478" spans="1:7" x14ac:dyDescent="0.2">
      <c r="A478" s="608">
        <v>3421</v>
      </c>
      <c r="B478" s="582">
        <v>5229</v>
      </c>
      <c r="C478" s="583" t="s">
        <v>293</v>
      </c>
      <c r="D478" s="584">
        <v>0</v>
      </c>
      <c r="E478" s="585">
        <v>32</v>
      </c>
      <c r="F478" s="584">
        <v>32</v>
      </c>
      <c r="G478" s="586">
        <f t="shared" si="7"/>
        <v>100</v>
      </c>
    </row>
    <row r="479" spans="1:7" x14ac:dyDescent="0.2">
      <c r="A479" s="608">
        <v>3421</v>
      </c>
      <c r="B479" s="582">
        <v>5321</v>
      </c>
      <c r="C479" s="583" t="s">
        <v>260</v>
      </c>
      <c r="D479" s="584">
        <v>150</v>
      </c>
      <c r="E479" s="585">
        <v>447</v>
      </c>
      <c r="F479" s="584">
        <v>399.536</v>
      </c>
      <c r="G479" s="586">
        <f t="shared" ref="G479:G485" si="8">F479/E479*100</f>
        <v>89.38165548098435</v>
      </c>
    </row>
    <row r="480" spans="1:7" x14ac:dyDescent="0.2">
      <c r="A480" s="608">
        <v>3421</v>
      </c>
      <c r="B480" s="582">
        <v>5331</v>
      </c>
      <c r="C480" s="583" t="s">
        <v>306</v>
      </c>
      <c r="D480" s="584">
        <v>0</v>
      </c>
      <c r="E480" s="585">
        <v>88</v>
      </c>
      <c r="F480" s="584">
        <v>88</v>
      </c>
      <c r="G480" s="586">
        <f t="shared" si="8"/>
        <v>100</v>
      </c>
    </row>
    <row r="481" spans="1:7" x14ac:dyDescent="0.2">
      <c r="A481" s="608">
        <v>3421</v>
      </c>
      <c r="B481" s="582">
        <v>5493</v>
      </c>
      <c r="C481" s="583" t="s">
        <v>329</v>
      </c>
      <c r="D481" s="584">
        <v>400</v>
      </c>
      <c r="E481" s="585">
        <v>400</v>
      </c>
      <c r="F481" s="584">
        <v>339.1</v>
      </c>
      <c r="G481" s="586">
        <f t="shared" si="8"/>
        <v>84.775000000000006</v>
      </c>
    </row>
    <row r="482" spans="1:7" x14ac:dyDescent="0.2">
      <c r="A482" s="610">
        <v>3421</v>
      </c>
      <c r="B482" s="589"/>
      <c r="C482" s="590" t="s">
        <v>135</v>
      </c>
      <c r="D482" s="591">
        <v>3700</v>
      </c>
      <c r="E482" s="592">
        <v>4391.95</v>
      </c>
      <c r="F482" s="591">
        <v>4087.4360000000001</v>
      </c>
      <c r="G482" s="593">
        <f t="shared" si="8"/>
        <v>93.06654219651864</v>
      </c>
    </row>
    <row r="483" spans="1:7" x14ac:dyDescent="0.2">
      <c r="A483" s="581"/>
      <c r="B483" s="594"/>
      <c r="C483" s="583"/>
      <c r="D483" s="585"/>
      <c r="E483" s="585"/>
      <c r="F483" s="585"/>
      <c r="G483" s="586"/>
    </row>
    <row r="484" spans="1:7" x14ac:dyDescent="0.2">
      <c r="A484" s="611">
        <v>3429</v>
      </c>
      <c r="B484" s="596">
        <v>5321</v>
      </c>
      <c r="C484" s="597" t="s">
        <v>260</v>
      </c>
      <c r="D484" s="598">
        <v>0</v>
      </c>
      <c r="E484" s="599">
        <v>100</v>
      </c>
      <c r="F484" s="598">
        <v>78.545349999999999</v>
      </c>
      <c r="G484" s="600">
        <f t="shared" si="8"/>
        <v>78.545349999999999</v>
      </c>
    </row>
    <row r="485" spans="1:7" x14ac:dyDescent="0.2">
      <c r="A485" s="588">
        <v>3429</v>
      </c>
      <c r="B485" s="589"/>
      <c r="C485" s="590" t="s">
        <v>879</v>
      </c>
      <c r="D485" s="591">
        <v>0</v>
      </c>
      <c r="E485" s="592">
        <v>100</v>
      </c>
      <c r="F485" s="591">
        <v>78.545349999999999</v>
      </c>
      <c r="G485" s="593">
        <f t="shared" si="8"/>
        <v>78.545349999999999</v>
      </c>
    </row>
    <row r="486" spans="1:7" x14ac:dyDescent="0.2">
      <c r="A486" s="581"/>
      <c r="B486" s="594"/>
      <c r="C486" s="583"/>
      <c r="D486" s="585"/>
      <c r="E486" s="585"/>
      <c r="F486" s="585"/>
      <c r="G486" s="586"/>
    </row>
    <row r="487" spans="1:7" x14ac:dyDescent="0.2">
      <c r="A487" s="611">
        <v>3521</v>
      </c>
      <c r="B487" s="596">
        <v>5339</v>
      </c>
      <c r="C487" s="597" t="s">
        <v>301</v>
      </c>
      <c r="D487" s="598">
        <v>0</v>
      </c>
      <c r="E487" s="599">
        <v>50</v>
      </c>
      <c r="F487" s="598">
        <v>50</v>
      </c>
      <c r="G487" s="600">
        <f t="shared" ref="G487:G550" si="9">F487/E487*100</f>
        <v>100</v>
      </c>
    </row>
    <row r="488" spans="1:7" x14ac:dyDescent="0.2">
      <c r="A488" s="588">
        <v>3521</v>
      </c>
      <c r="B488" s="589"/>
      <c r="C488" s="590" t="s">
        <v>3608</v>
      </c>
      <c r="D488" s="591">
        <v>0</v>
      </c>
      <c r="E488" s="592">
        <v>50</v>
      </c>
      <c r="F488" s="591">
        <v>50</v>
      </c>
      <c r="G488" s="593">
        <f t="shared" si="9"/>
        <v>100</v>
      </c>
    </row>
    <row r="489" spans="1:7" x14ac:dyDescent="0.2">
      <c r="A489" s="581"/>
      <c r="B489" s="594"/>
      <c r="C489" s="583"/>
      <c r="D489" s="585"/>
      <c r="E489" s="585"/>
      <c r="F489" s="585"/>
      <c r="G489" s="586"/>
    </row>
    <row r="490" spans="1:7" x14ac:dyDescent="0.2">
      <c r="A490" s="611">
        <v>3522</v>
      </c>
      <c r="B490" s="596">
        <v>5166</v>
      </c>
      <c r="C490" s="597" t="s">
        <v>249</v>
      </c>
      <c r="D490" s="598">
        <v>450</v>
      </c>
      <c r="E490" s="599">
        <v>3133.9</v>
      </c>
      <c r="F490" s="598">
        <v>514.25</v>
      </c>
      <c r="G490" s="600">
        <f t="shared" si="9"/>
        <v>16.409266409266408</v>
      </c>
    </row>
    <row r="491" spans="1:7" x14ac:dyDescent="0.2">
      <c r="A491" s="608">
        <v>3522</v>
      </c>
      <c r="B491" s="582">
        <v>5169</v>
      </c>
      <c r="C491" s="583" t="s">
        <v>248</v>
      </c>
      <c r="D491" s="584">
        <v>1450</v>
      </c>
      <c r="E491" s="585">
        <v>684.85</v>
      </c>
      <c r="F491" s="584">
        <v>436.56799999999998</v>
      </c>
      <c r="G491" s="586">
        <f t="shared" si="9"/>
        <v>63.746513835146381</v>
      </c>
    </row>
    <row r="492" spans="1:7" x14ac:dyDescent="0.2">
      <c r="A492" s="608">
        <v>3522</v>
      </c>
      <c r="B492" s="582">
        <v>5171</v>
      </c>
      <c r="C492" s="583" t="s">
        <v>269</v>
      </c>
      <c r="D492" s="584">
        <v>5686</v>
      </c>
      <c r="E492" s="585">
        <v>14959.18</v>
      </c>
      <c r="F492" s="584">
        <v>158.28251999999998</v>
      </c>
      <c r="G492" s="586">
        <f t="shared" si="9"/>
        <v>1.0580962325475058</v>
      </c>
    </row>
    <row r="493" spans="1:7" x14ac:dyDescent="0.2">
      <c r="A493" s="608">
        <v>3522</v>
      </c>
      <c r="B493" s="582">
        <v>5179</v>
      </c>
      <c r="C493" s="583" t="s">
        <v>265</v>
      </c>
      <c r="D493" s="584">
        <v>0</v>
      </c>
      <c r="E493" s="585">
        <v>210.91</v>
      </c>
      <c r="F493" s="584">
        <v>210.90299999999999</v>
      </c>
      <c r="G493" s="586">
        <f t="shared" si="9"/>
        <v>99.996681048788588</v>
      </c>
    </row>
    <row r="494" spans="1:7" x14ac:dyDescent="0.2">
      <c r="A494" s="608">
        <v>3522</v>
      </c>
      <c r="B494" s="582">
        <v>5213</v>
      </c>
      <c r="C494" s="583" t="s">
        <v>314</v>
      </c>
      <c r="D494" s="584">
        <v>0</v>
      </c>
      <c r="E494" s="585">
        <v>12624.944</v>
      </c>
      <c r="F494" s="584">
        <v>12624.944</v>
      </c>
      <c r="G494" s="586">
        <f t="shared" si="9"/>
        <v>100</v>
      </c>
    </row>
    <row r="495" spans="1:7" x14ac:dyDescent="0.2">
      <c r="A495" s="608">
        <v>3522</v>
      </c>
      <c r="B495" s="582">
        <v>5321</v>
      </c>
      <c r="C495" s="583" t="s">
        <v>260</v>
      </c>
      <c r="D495" s="584">
        <v>0</v>
      </c>
      <c r="E495" s="585">
        <v>7586.2759999999998</v>
      </c>
      <c r="F495" s="584">
        <v>7586.2759999999998</v>
      </c>
      <c r="G495" s="586">
        <f t="shared" si="9"/>
        <v>100</v>
      </c>
    </row>
    <row r="496" spans="1:7" x14ac:dyDescent="0.2">
      <c r="A496" s="608">
        <v>3522</v>
      </c>
      <c r="B496" s="582">
        <v>5331</v>
      </c>
      <c r="C496" s="583" t="s">
        <v>306</v>
      </c>
      <c r="D496" s="584">
        <v>80601</v>
      </c>
      <c r="E496" s="585">
        <v>153807.834</v>
      </c>
      <c r="F496" s="584">
        <v>151236.57086000001</v>
      </c>
      <c r="G496" s="586">
        <f t="shared" si="9"/>
        <v>98.32826256431126</v>
      </c>
    </row>
    <row r="497" spans="1:7" x14ac:dyDescent="0.2">
      <c r="A497" s="608">
        <v>3522</v>
      </c>
      <c r="B497" s="582">
        <v>5336</v>
      </c>
      <c r="C497" s="583" t="s">
        <v>304</v>
      </c>
      <c r="D497" s="584">
        <v>0</v>
      </c>
      <c r="E497" s="585">
        <v>38982.379000000001</v>
      </c>
      <c r="F497" s="584">
        <v>38982.373269999996</v>
      </c>
      <c r="G497" s="586">
        <f t="shared" si="9"/>
        <v>99.999985301051012</v>
      </c>
    </row>
    <row r="498" spans="1:7" x14ac:dyDescent="0.2">
      <c r="A498" s="608">
        <v>3522</v>
      </c>
      <c r="B498" s="582">
        <v>5339</v>
      </c>
      <c r="C498" s="583" t="s">
        <v>301</v>
      </c>
      <c r="D498" s="584">
        <v>0</v>
      </c>
      <c r="E498" s="585">
        <v>50</v>
      </c>
      <c r="F498" s="584">
        <v>50</v>
      </c>
      <c r="G498" s="586">
        <f t="shared" si="9"/>
        <v>100</v>
      </c>
    </row>
    <row r="499" spans="1:7" x14ac:dyDescent="0.2">
      <c r="A499" s="608">
        <v>3522</v>
      </c>
      <c r="B499" s="582">
        <v>5363</v>
      </c>
      <c r="C499" s="583" t="s">
        <v>258</v>
      </c>
      <c r="D499" s="584">
        <v>0</v>
      </c>
      <c r="E499" s="585">
        <v>8169.6</v>
      </c>
      <c r="F499" s="584">
        <v>0</v>
      </c>
      <c r="G499" s="586">
        <f t="shared" si="9"/>
        <v>0</v>
      </c>
    </row>
    <row r="500" spans="1:7" x14ac:dyDescent="0.2">
      <c r="A500" s="608">
        <v>3522</v>
      </c>
      <c r="B500" s="582">
        <v>5651</v>
      </c>
      <c r="C500" s="583" t="s">
        <v>315</v>
      </c>
      <c r="D500" s="584">
        <v>0</v>
      </c>
      <c r="E500" s="585">
        <v>6212.9440000000004</v>
      </c>
      <c r="F500" s="584">
        <v>1366.8741</v>
      </c>
      <c r="G500" s="586">
        <f t="shared" si="9"/>
        <v>22.000425241238293</v>
      </c>
    </row>
    <row r="501" spans="1:7" x14ac:dyDescent="0.2">
      <c r="A501" s="610">
        <v>3522</v>
      </c>
      <c r="B501" s="589"/>
      <c r="C501" s="590" t="s">
        <v>134</v>
      </c>
      <c r="D501" s="591">
        <v>88187</v>
      </c>
      <c r="E501" s="592">
        <v>246422.81700000001</v>
      </c>
      <c r="F501" s="591">
        <v>213167.04175000003</v>
      </c>
      <c r="G501" s="593">
        <f t="shared" si="9"/>
        <v>86.504587661620647</v>
      </c>
    </row>
    <row r="502" spans="1:7" x14ac:dyDescent="0.2">
      <c r="A502" s="581"/>
      <c r="B502" s="594"/>
      <c r="C502" s="583"/>
      <c r="D502" s="585"/>
      <c r="E502" s="585"/>
      <c r="F502" s="585"/>
      <c r="G502" s="586"/>
    </row>
    <row r="503" spans="1:7" x14ac:dyDescent="0.2">
      <c r="A503" s="611">
        <v>3523</v>
      </c>
      <c r="B503" s="596">
        <v>5166</v>
      </c>
      <c r="C503" s="597" t="s">
        <v>249</v>
      </c>
      <c r="D503" s="598">
        <v>450</v>
      </c>
      <c r="E503" s="599">
        <v>0</v>
      </c>
      <c r="F503" s="598">
        <v>0</v>
      </c>
      <c r="G503" s="612" t="s">
        <v>195</v>
      </c>
    </row>
    <row r="504" spans="1:7" x14ac:dyDescent="0.2">
      <c r="A504" s="608">
        <v>3523</v>
      </c>
      <c r="B504" s="582">
        <v>5169</v>
      </c>
      <c r="C504" s="583" t="s">
        <v>248</v>
      </c>
      <c r="D504" s="584">
        <v>300</v>
      </c>
      <c r="E504" s="585">
        <v>0</v>
      </c>
      <c r="F504" s="584">
        <v>0</v>
      </c>
      <c r="G504" s="609" t="s">
        <v>195</v>
      </c>
    </row>
    <row r="505" spans="1:7" x14ac:dyDescent="0.2">
      <c r="A505" s="608">
        <v>3523</v>
      </c>
      <c r="B505" s="582">
        <v>5213</v>
      </c>
      <c r="C505" s="583" t="s">
        <v>314</v>
      </c>
      <c r="D505" s="584">
        <v>0</v>
      </c>
      <c r="E505" s="585">
        <v>877.04</v>
      </c>
      <c r="F505" s="584">
        <v>877.04</v>
      </c>
      <c r="G505" s="586">
        <f t="shared" si="9"/>
        <v>100</v>
      </c>
    </row>
    <row r="506" spans="1:7" x14ac:dyDescent="0.2">
      <c r="A506" s="608">
        <v>3523</v>
      </c>
      <c r="B506" s="582">
        <v>5331</v>
      </c>
      <c r="C506" s="583" t="s">
        <v>306</v>
      </c>
      <c r="D506" s="584">
        <v>6707</v>
      </c>
      <c r="E506" s="585">
        <v>6707</v>
      </c>
      <c r="F506" s="584">
        <v>6707</v>
      </c>
      <c r="G506" s="586">
        <f t="shared" si="9"/>
        <v>100</v>
      </c>
    </row>
    <row r="507" spans="1:7" x14ac:dyDescent="0.2">
      <c r="A507" s="608">
        <v>3523</v>
      </c>
      <c r="B507" s="582">
        <v>5336</v>
      </c>
      <c r="C507" s="583" t="s">
        <v>304</v>
      </c>
      <c r="D507" s="584">
        <v>0</v>
      </c>
      <c r="E507" s="585">
        <v>134</v>
      </c>
      <c r="F507" s="584">
        <v>134</v>
      </c>
      <c r="G507" s="586">
        <f t="shared" si="9"/>
        <v>100</v>
      </c>
    </row>
    <row r="508" spans="1:7" x14ac:dyDescent="0.2">
      <c r="A508" s="610">
        <v>3523</v>
      </c>
      <c r="B508" s="589"/>
      <c r="C508" s="590" t="s">
        <v>214</v>
      </c>
      <c r="D508" s="591">
        <v>7457</v>
      </c>
      <c r="E508" s="592">
        <v>7718.04</v>
      </c>
      <c r="F508" s="591">
        <v>7718.04</v>
      </c>
      <c r="G508" s="593">
        <f t="shared" si="9"/>
        <v>100</v>
      </c>
    </row>
    <row r="509" spans="1:7" x14ac:dyDescent="0.2">
      <c r="A509" s="581"/>
      <c r="B509" s="594"/>
      <c r="C509" s="583"/>
      <c r="D509" s="585"/>
      <c r="E509" s="585"/>
      <c r="F509" s="585"/>
      <c r="G509" s="586"/>
    </row>
    <row r="510" spans="1:7" x14ac:dyDescent="0.2">
      <c r="A510" s="611">
        <v>3525</v>
      </c>
      <c r="B510" s="596">
        <v>5223</v>
      </c>
      <c r="C510" s="597" t="s">
        <v>303</v>
      </c>
      <c r="D510" s="598">
        <v>0</v>
      </c>
      <c r="E510" s="599">
        <v>242.404</v>
      </c>
      <c r="F510" s="598">
        <v>242.404</v>
      </c>
      <c r="G510" s="600">
        <f t="shared" si="9"/>
        <v>100</v>
      </c>
    </row>
    <row r="511" spans="1:7" x14ac:dyDescent="0.2">
      <c r="A511" s="608">
        <v>3525</v>
      </c>
      <c r="B511" s="582">
        <v>5321</v>
      </c>
      <c r="C511" s="583" t="s">
        <v>260</v>
      </c>
      <c r="D511" s="584">
        <v>0</v>
      </c>
      <c r="E511" s="585">
        <v>112.56</v>
      </c>
      <c r="F511" s="584">
        <v>112.56</v>
      </c>
      <c r="G511" s="586">
        <f t="shared" si="9"/>
        <v>100</v>
      </c>
    </row>
    <row r="512" spans="1:7" x14ac:dyDescent="0.2">
      <c r="A512" s="610">
        <v>3525</v>
      </c>
      <c r="B512" s="589"/>
      <c r="C512" s="590" t="s">
        <v>3609</v>
      </c>
      <c r="D512" s="591">
        <v>0</v>
      </c>
      <c r="E512" s="592">
        <v>354.964</v>
      </c>
      <c r="F512" s="591">
        <v>354.964</v>
      </c>
      <c r="G512" s="593">
        <f t="shared" si="9"/>
        <v>100</v>
      </c>
    </row>
    <row r="513" spans="1:7" x14ac:dyDescent="0.2">
      <c r="A513" s="581"/>
      <c r="B513" s="594"/>
      <c r="C513" s="583"/>
      <c r="D513" s="585"/>
      <c r="E513" s="585"/>
      <c r="F513" s="585"/>
      <c r="G513" s="586"/>
    </row>
    <row r="514" spans="1:7" x14ac:dyDescent="0.2">
      <c r="A514" s="611">
        <v>3526</v>
      </c>
      <c r="B514" s="596">
        <v>5213</v>
      </c>
      <c r="C514" s="597" t="s">
        <v>314</v>
      </c>
      <c r="D514" s="598">
        <v>0</v>
      </c>
      <c r="E514" s="599">
        <v>1263.8879999999999</v>
      </c>
      <c r="F514" s="598">
        <v>1263.8879999999999</v>
      </c>
      <c r="G514" s="600">
        <f t="shared" si="9"/>
        <v>100</v>
      </c>
    </row>
    <row r="515" spans="1:7" x14ac:dyDescent="0.2">
      <c r="A515" s="588">
        <v>3526</v>
      </c>
      <c r="B515" s="589"/>
      <c r="C515" s="590" t="s">
        <v>3610</v>
      </c>
      <c r="D515" s="591">
        <v>0</v>
      </c>
      <c r="E515" s="592">
        <v>1263.8879999999999</v>
      </c>
      <c r="F515" s="591">
        <v>1263.8879999999999</v>
      </c>
      <c r="G515" s="593">
        <f t="shared" si="9"/>
        <v>100</v>
      </c>
    </row>
    <row r="516" spans="1:7" x14ac:dyDescent="0.2">
      <c r="A516" s="581"/>
      <c r="B516" s="594"/>
      <c r="C516" s="583"/>
      <c r="D516" s="585"/>
      <c r="E516" s="585"/>
      <c r="F516" s="585"/>
      <c r="G516" s="586"/>
    </row>
    <row r="517" spans="1:7" x14ac:dyDescent="0.2">
      <c r="A517" s="611">
        <v>3529</v>
      </c>
      <c r="B517" s="596">
        <v>5331</v>
      </c>
      <c r="C517" s="597" t="s">
        <v>306</v>
      </c>
      <c r="D517" s="598">
        <v>48126</v>
      </c>
      <c r="E517" s="599">
        <v>48202</v>
      </c>
      <c r="F517" s="598">
        <v>48199.760249999999</v>
      </c>
      <c r="G517" s="600">
        <f t="shared" si="9"/>
        <v>99.995353408572257</v>
      </c>
    </row>
    <row r="518" spans="1:7" x14ac:dyDescent="0.2">
      <c r="A518" s="588">
        <v>3529</v>
      </c>
      <c r="B518" s="589"/>
      <c r="C518" s="590" t="s">
        <v>338</v>
      </c>
      <c r="D518" s="591">
        <v>48126</v>
      </c>
      <c r="E518" s="592">
        <v>48202</v>
      </c>
      <c r="F518" s="591">
        <v>48199.760249999999</v>
      </c>
      <c r="G518" s="593">
        <f t="shared" si="9"/>
        <v>99.995353408572257</v>
      </c>
    </row>
    <row r="519" spans="1:7" x14ac:dyDescent="0.2">
      <c r="A519" s="581"/>
      <c r="B519" s="594"/>
      <c r="C519" s="583"/>
      <c r="D519" s="585"/>
      <c r="E519" s="585"/>
      <c r="F519" s="585"/>
      <c r="G519" s="586"/>
    </row>
    <row r="520" spans="1:7" x14ac:dyDescent="0.2">
      <c r="A520" s="611">
        <v>3531</v>
      </c>
      <c r="B520" s="596">
        <v>5319</v>
      </c>
      <c r="C520" s="597" t="s">
        <v>300</v>
      </c>
      <c r="D520" s="598">
        <v>0</v>
      </c>
      <c r="E520" s="599">
        <v>50</v>
      </c>
      <c r="F520" s="598">
        <v>50</v>
      </c>
      <c r="G520" s="600">
        <f t="shared" si="9"/>
        <v>100</v>
      </c>
    </row>
    <row r="521" spans="1:7" x14ac:dyDescent="0.2">
      <c r="A521" s="588">
        <v>3531</v>
      </c>
      <c r="B521" s="589"/>
      <c r="C521" s="590" t="s">
        <v>337</v>
      </c>
      <c r="D521" s="591">
        <v>0</v>
      </c>
      <c r="E521" s="592">
        <v>50</v>
      </c>
      <c r="F521" s="591">
        <v>50</v>
      </c>
      <c r="G521" s="593">
        <f t="shared" si="9"/>
        <v>100</v>
      </c>
    </row>
    <row r="522" spans="1:7" x14ac:dyDescent="0.2">
      <c r="A522" s="581"/>
      <c r="B522" s="594"/>
      <c r="C522" s="583"/>
      <c r="D522" s="585"/>
      <c r="E522" s="585"/>
      <c r="F522" s="585"/>
      <c r="G522" s="586"/>
    </row>
    <row r="523" spans="1:7" x14ac:dyDescent="0.2">
      <c r="A523" s="611">
        <v>3533</v>
      </c>
      <c r="B523" s="596">
        <v>5169</v>
      </c>
      <c r="C523" s="597" t="s">
        <v>248</v>
      </c>
      <c r="D523" s="598">
        <v>600</v>
      </c>
      <c r="E523" s="599">
        <v>824.67</v>
      </c>
      <c r="F523" s="598">
        <v>104.229</v>
      </c>
      <c r="G523" s="600">
        <f t="shared" si="9"/>
        <v>12.638873731310706</v>
      </c>
    </row>
    <row r="524" spans="1:7" x14ac:dyDescent="0.2">
      <c r="A524" s="608">
        <v>3533</v>
      </c>
      <c r="B524" s="582">
        <v>5331</v>
      </c>
      <c r="C524" s="583" t="s">
        <v>306</v>
      </c>
      <c r="D524" s="584">
        <v>404170</v>
      </c>
      <c r="E524" s="585">
        <v>404829.2</v>
      </c>
      <c r="F524" s="584">
        <v>404829.2</v>
      </c>
      <c r="G524" s="586">
        <f t="shared" si="9"/>
        <v>100</v>
      </c>
    </row>
    <row r="525" spans="1:7" x14ac:dyDescent="0.2">
      <c r="A525" s="608">
        <v>3533</v>
      </c>
      <c r="B525" s="582">
        <v>5336</v>
      </c>
      <c r="C525" s="583" t="s">
        <v>304</v>
      </c>
      <c r="D525" s="584">
        <v>0</v>
      </c>
      <c r="E525" s="585">
        <v>6458.79</v>
      </c>
      <c r="F525" s="584">
        <v>6458.79</v>
      </c>
      <c r="G525" s="586">
        <f t="shared" si="9"/>
        <v>100</v>
      </c>
    </row>
    <row r="526" spans="1:7" x14ac:dyDescent="0.2">
      <c r="A526" s="588">
        <v>3533</v>
      </c>
      <c r="B526" s="589"/>
      <c r="C526" s="590" t="s">
        <v>133</v>
      </c>
      <c r="D526" s="591">
        <v>404770</v>
      </c>
      <c r="E526" s="592">
        <v>412112.66</v>
      </c>
      <c r="F526" s="591">
        <v>411392.21899999998</v>
      </c>
      <c r="G526" s="593">
        <f t="shared" si="9"/>
        <v>99.825183482594298</v>
      </c>
    </row>
    <row r="527" spans="1:7" x14ac:dyDescent="0.2">
      <c r="A527" s="581"/>
      <c r="B527" s="594"/>
      <c r="C527" s="583"/>
      <c r="D527" s="585"/>
      <c r="E527" s="585"/>
      <c r="F527" s="585"/>
      <c r="G527" s="586"/>
    </row>
    <row r="528" spans="1:7" x14ac:dyDescent="0.2">
      <c r="A528" s="611">
        <v>3539</v>
      </c>
      <c r="B528" s="596">
        <v>5213</v>
      </c>
      <c r="C528" s="597" t="s">
        <v>314</v>
      </c>
      <c r="D528" s="598">
        <v>0</v>
      </c>
      <c r="E528" s="599">
        <v>685.27599999999995</v>
      </c>
      <c r="F528" s="598">
        <v>685.27599999999995</v>
      </c>
      <c r="G528" s="600">
        <f t="shared" si="9"/>
        <v>100</v>
      </c>
    </row>
    <row r="529" spans="1:7" x14ac:dyDescent="0.2">
      <c r="A529" s="588">
        <v>3539</v>
      </c>
      <c r="B529" s="589"/>
      <c r="C529" s="590" t="s">
        <v>3611</v>
      </c>
      <c r="D529" s="591">
        <v>0</v>
      </c>
      <c r="E529" s="592">
        <v>685.27599999999995</v>
      </c>
      <c r="F529" s="591">
        <v>685.27599999999995</v>
      </c>
      <c r="G529" s="593">
        <f t="shared" si="9"/>
        <v>100</v>
      </c>
    </row>
    <row r="530" spans="1:7" x14ac:dyDescent="0.2">
      <c r="A530" s="581"/>
      <c r="B530" s="594"/>
      <c r="C530" s="583"/>
      <c r="D530" s="585"/>
      <c r="E530" s="585"/>
      <c r="F530" s="585"/>
      <c r="G530" s="586"/>
    </row>
    <row r="531" spans="1:7" x14ac:dyDescent="0.2">
      <c r="A531" s="611">
        <v>3541</v>
      </c>
      <c r="B531" s="596">
        <v>5021</v>
      </c>
      <c r="C531" s="597" t="s">
        <v>290</v>
      </c>
      <c r="D531" s="598">
        <v>10</v>
      </c>
      <c r="E531" s="599">
        <v>33.200000000000003</v>
      </c>
      <c r="F531" s="598">
        <v>27.4</v>
      </c>
      <c r="G531" s="600">
        <f t="shared" si="9"/>
        <v>82.53012048192771</v>
      </c>
    </row>
    <row r="532" spans="1:7" x14ac:dyDescent="0.2">
      <c r="A532" s="608">
        <v>3541</v>
      </c>
      <c r="B532" s="582">
        <v>5139</v>
      </c>
      <c r="C532" s="583" t="s">
        <v>251</v>
      </c>
      <c r="D532" s="584">
        <v>0</v>
      </c>
      <c r="E532" s="585">
        <v>10.84</v>
      </c>
      <c r="F532" s="584">
        <v>10.84</v>
      </c>
      <c r="G532" s="586">
        <f t="shared" si="9"/>
        <v>100</v>
      </c>
    </row>
    <row r="533" spans="1:7" x14ac:dyDescent="0.2">
      <c r="A533" s="608">
        <v>3541</v>
      </c>
      <c r="B533" s="582">
        <v>5164</v>
      </c>
      <c r="C533" s="583" t="s">
        <v>250</v>
      </c>
      <c r="D533" s="584">
        <v>0</v>
      </c>
      <c r="E533" s="585">
        <v>2</v>
      </c>
      <c r="F533" s="584">
        <v>2</v>
      </c>
      <c r="G533" s="586">
        <f t="shared" si="9"/>
        <v>100</v>
      </c>
    </row>
    <row r="534" spans="1:7" x14ac:dyDescent="0.2">
      <c r="A534" s="608">
        <v>3541</v>
      </c>
      <c r="B534" s="582">
        <v>5169</v>
      </c>
      <c r="C534" s="583" t="s">
        <v>248</v>
      </c>
      <c r="D534" s="584">
        <v>130</v>
      </c>
      <c r="E534" s="585">
        <v>289.14</v>
      </c>
      <c r="F534" s="584">
        <v>256.45999999999998</v>
      </c>
      <c r="G534" s="586">
        <f t="shared" si="9"/>
        <v>88.697516773881162</v>
      </c>
    </row>
    <row r="535" spans="1:7" x14ac:dyDescent="0.2">
      <c r="A535" s="608">
        <v>3541</v>
      </c>
      <c r="B535" s="582">
        <v>5173</v>
      </c>
      <c r="C535" s="583" t="s">
        <v>267</v>
      </c>
      <c r="D535" s="584">
        <v>0</v>
      </c>
      <c r="E535" s="585">
        <v>39.82</v>
      </c>
      <c r="F535" s="584">
        <v>39.82</v>
      </c>
      <c r="G535" s="586">
        <f t="shared" si="9"/>
        <v>100</v>
      </c>
    </row>
    <row r="536" spans="1:7" x14ac:dyDescent="0.2">
      <c r="A536" s="608">
        <v>3541</v>
      </c>
      <c r="B536" s="582">
        <v>5175</v>
      </c>
      <c r="C536" s="583" t="s">
        <v>247</v>
      </c>
      <c r="D536" s="584">
        <v>0</v>
      </c>
      <c r="E536" s="585">
        <v>5</v>
      </c>
      <c r="F536" s="584">
        <v>4.9880000000000004</v>
      </c>
      <c r="G536" s="586">
        <f t="shared" si="9"/>
        <v>99.76</v>
      </c>
    </row>
    <row r="537" spans="1:7" x14ac:dyDescent="0.2">
      <c r="A537" s="608">
        <v>3541</v>
      </c>
      <c r="B537" s="582">
        <v>5194</v>
      </c>
      <c r="C537" s="583" t="s">
        <v>262</v>
      </c>
      <c r="D537" s="584">
        <v>60</v>
      </c>
      <c r="E537" s="585">
        <v>60</v>
      </c>
      <c r="F537" s="584">
        <v>30</v>
      </c>
      <c r="G537" s="586">
        <f t="shared" si="9"/>
        <v>50</v>
      </c>
    </row>
    <row r="538" spans="1:7" x14ac:dyDescent="0.2">
      <c r="A538" s="608">
        <v>3541</v>
      </c>
      <c r="B538" s="582">
        <v>5213</v>
      </c>
      <c r="C538" s="583" t="s">
        <v>314</v>
      </c>
      <c r="D538" s="584">
        <v>0</v>
      </c>
      <c r="E538" s="585">
        <v>80</v>
      </c>
      <c r="F538" s="584">
        <v>80</v>
      </c>
      <c r="G538" s="586">
        <f t="shared" si="9"/>
        <v>100</v>
      </c>
    </row>
    <row r="539" spans="1:7" x14ac:dyDescent="0.2">
      <c r="A539" s="608">
        <v>3541</v>
      </c>
      <c r="B539" s="582">
        <v>5221</v>
      </c>
      <c r="C539" s="583" t="s">
        <v>302</v>
      </c>
      <c r="D539" s="584">
        <v>0</v>
      </c>
      <c r="E539" s="585">
        <v>193</v>
      </c>
      <c r="F539" s="584">
        <v>193</v>
      </c>
      <c r="G539" s="586">
        <f t="shared" si="9"/>
        <v>100</v>
      </c>
    </row>
    <row r="540" spans="1:7" x14ac:dyDescent="0.2">
      <c r="A540" s="608">
        <v>3541</v>
      </c>
      <c r="B540" s="582">
        <v>5222</v>
      </c>
      <c r="C540" s="583" t="s">
        <v>261</v>
      </c>
      <c r="D540" s="584">
        <v>0</v>
      </c>
      <c r="E540" s="585">
        <v>150</v>
      </c>
      <c r="F540" s="584">
        <v>150</v>
      </c>
      <c r="G540" s="586">
        <f t="shared" si="9"/>
        <v>100</v>
      </c>
    </row>
    <row r="541" spans="1:7" x14ac:dyDescent="0.2">
      <c r="A541" s="608">
        <v>3541</v>
      </c>
      <c r="B541" s="582">
        <v>5229</v>
      </c>
      <c r="C541" s="583" t="s">
        <v>293</v>
      </c>
      <c r="D541" s="584">
        <v>1500</v>
      </c>
      <c r="E541" s="585">
        <v>0</v>
      </c>
      <c r="F541" s="584">
        <v>0</v>
      </c>
      <c r="G541" s="609" t="s">
        <v>195</v>
      </c>
    </row>
    <row r="542" spans="1:7" x14ac:dyDescent="0.2">
      <c r="A542" s="608">
        <v>3541</v>
      </c>
      <c r="B542" s="582">
        <v>5321</v>
      </c>
      <c r="C542" s="583" t="s">
        <v>260</v>
      </c>
      <c r="D542" s="584">
        <v>0</v>
      </c>
      <c r="E542" s="585">
        <v>807.7</v>
      </c>
      <c r="F542" s="584">
        <v>807.7</v>
      </c>
      <c r="G542" s="586">
        <f t="shared" si="9"/>
        <v>100</v>
      </c>
    </row>
    <row r="543" spans="1:7" x14ac:dyDescent="0.2">
      <c r="A543" s="608">
        <v>3541</v>
      </c>
      <c r="B543" s="582">
        <v>5331</v>
      </c>
      <c r="C543" s="583" t="s">
        <v>306</v>
      </c>
      <c r="D543" s="584">
        <v>0</v>
      </c>
      <c r="E543" s="585">
        <v>269.3</v>
      </c>
      <c r="F543" s="584">
        <v>269.3</v>
      </c>
      <c r="G543" s="586">
        <f t="shared" si="9"/>
        <v>100</v>
      </c>
    </row>
    <row r="544" spans="1:7" x14ac:dyDescent="0.2">
      <c r="A544" s="608">
        <v>3541</v>
      </c>
      <c r="B544" s="582">
        <v>5336</v>
      </c>
      <c r="C544" s="583" t="s">
        <v>304</v>
      </c>
      <c r="D544" s="584">
        <v>0</v>
      </c>
      <c r="E544" s="585">
        <v>560</v>
      </c>
      <c r="F544" s="584">
        <v>560</v>
      </c>
      <c r="G544" s="586">
        <f t="shared" si="9"/>
        <v>100</v>
      </c>
    </row>
    <row r="545" spans="1:7" x14ac:dyDescent="0.2">
      <c r="A545" s="610">
        <v>3541</v>
      </c>
      <c r="B545" s="589"/>
      <c r="C545" s="590" t="s">
        <v>336</v>
      </c>
      <c r="D545" s="591">
        <v>1700</v>
      </c>
      <c r="E545" s="592">
        <v>2500</v>
      </c>
      <c r="F545" s="591">
        <v>2431.5079999999998</v>
      </c>
      <c r="G545" s="593">
        <f t="shared" si="9"/>
        <v>97.260319999999993</v>
      </c>
    </row>
    <row r="546" spans="1:7" x14ac:dyDescent="0.2">
      <c r="A546" s="581"/>
      <c r="B546" s="594"/>
      <c r="C546" s="583"/>
      <c r="D546" s="585"/>
      <c r="E546" s="585"/>
      <c r="F546" s="585"/>
      <c r="G546" s="586"/>
    </row>
    <row r="547" spans="1:7" x14ac:dyDescent="0.2">
      <c r="A547" s="611">
        <v>3549</v>
      </c>
      <c r="B547" s="596">
        <v>5212</v>
      </c>
      <c r="C547" s="597" t="s">
        <v>320</v>
      </c>
      <c r="D547" s="598">
        <v>0</v>
      </c>
      <c r="E547" s="599">
        <v>136.1</v>
      </c>
      <c r="F547" s="598">
        <v>136.1</v>
      </c>
      <c r="G547" s="600">
        <f t="shared" si="9"/>
        <v>100</v>
      </c>
    </row>
    <row r="548" spans="1:7" x14ac:dyDescent="0.2">
      <c r="A548" s="608">
        <v>3549</v>
      </c>
      <c r="B548" s="582">
        <v>5213</v>
      </c>
      <c r="C548" s="583" t="s">
        <v>314</v>
      </c>
      <c r="D548" s="584">
        <v>1000</v>
      </c>
      <c r="E548" s="585">
        <v>313.3</v>
      </c>
      <c r="F548" s="584">
        <v>313.3</v>
      </c>
      <c r="G548" s="586">
        <f t="shared" si="9"/>
        <v>100</v>
      </c>
    </row>
    <row r="549" spans="1:7" x14ac:dyDescent="0.2">
      <c r="A549" s="608">
        <v>3549</v>
      </c>
      <c r="B549" s="582">
        <v>5221</v>
      </c>
      <c r="C549" s="583" t="s">
        <v>302</v>
      </c>
      <c r="D549" s="584">
        <v>0</v>
      </c>
      <c r="E549" s="585">
        <v>950</v>
      </c>
      <c r="F549" s="584">
        <v>950</v>
      </c>
      <c r="G549" s="586">
        <f t="shared" si="9"/>
        <v>100</v>
      </c>
    </row>
    <row r="550" spans="1:7" x14ac:dyDescent="0.2">
      <c r="A550" s="608">
        <v>3549</v>
      </c>
      <c r="B550" s="582">
        <v>5222</v>
      </c>
      <c r="C550" s="583" t="s">
        <v>261</v>
      </c>
      <c r="D550" s="584">
        <v>0</v>
      </c>
      <c r="E550" s="585">
        <v>778</v>
      </c>
      <c r="F550" s="584">
        <v>778</v>
      </c>
      <c r="G550" s="586">
        <f t="shared" si="9"/>
        <v>100</v>
      </c>
    </row>
    <row r="551" spans="1:7" x14ac:dyDescent="0.2">
      <c r="A551" s="608">
        <v>3549</v>
      </c>
      <c r="B551" s="582">
        <v>5223</v>
      </c>
      <c r="C551" s="583" t="s">
        <v>303</v>
      </c>
      <c r="D551" s="584">
        <v>0</v>
      </c>
      <c r="E551" s="585">
        <v>927.8</v>
      </c>
      <c r="F551" s="584">
        <v>927.8</v>
      </c>
      <c r="G551" s="586">
        <f t="shared" ref="G551:G613" si="10">F551/E551*100</f>
        <v>100</v>
      </c>
    </row>
    <row r="552" spans="1:7" x14ac:dyDescent="0.2">
      <c r="A552" s="608">
        <v>3549</v>
      </c>
      <c r="B552" s="582">
        <v>5229</v>
      </c>
      <c r="C552" s="583" t="s">
        <v>293</v>
      </c>
      <c r="D552" s="584">
        <v>4000</v>
      </c>
      <c r="E552" s="585">
        <v>102.2</v>
      </c>
      <c r="F552" s="584">
        <v>102.2</v>
      </c>
      <c r="G552" s="586">
        <f t="shared" si="10"/>
        <v>100</v>
      </c>
    </row>
    <row r="553" spans="1:7" x14ac:dyDescent="0.2">
      <c r="A553" s="610">
        <v>3549</v>
      </c>
      <c r="B553" s="589"/>
      <c r="C553" s="590" t="s">
        <v>335</v>
      </c>
      <c r="D553" s="591">
        <v>5000</v>
      </c>
      <c r="E553" s="592">
        <v>3207.4</v>
      </c>
      <c r="F553" s="591">
        <v>3207.4</v>
      </c>
      <c r="G553" s="593">
        <f t="shared" si="10"/>
        <v>100</v>
      </c>
    </row>
    <row r="554" spans="1:7" x14ac:dyDescent="0.2">
      <c r="A554" s="581"/>
      <c r="B554" s="594"/>
      <c r="C554" s="583"/>
      <c r="D554" s="585"/>
      <c r="E554" s="585"/>
      <c r="F554" s="585"/>
      <c r="G554" s="586"/>
    </row>
    <row r="555" spans="1:7" x14ac:dyDescent="0.2">
      <c r="A555" s="611">
        <v>3591</v>
      </c>
      <c r="B555" s="596">
        <v>5041</v>
      </c>
      <c r="C555" s="597" t="s">
        <v>285</v>
      </c>
      <c r="D555" s="598">
        <v>0</v>
      </c>
      <c r="E555" s="599">
        <v>148.86000000000001</v>
      </c>
      <c r="F555" s="598">
        <v>148.851</v>
      </c>
      <c r="G555" s="600">
        <f t="shared" si="10"/>
        <v>99.993954050785959</v>
      </c>
    </row>
    <row r="556" spans="1:7" x14ac:dyDescent="0.2">
      <c r="A556" s="608">
        <v>3591</v>
      </c>
      <c r="B556" s="582">
        <v>5139</v>
      </c>
      <c r="C556" s="583" t="s">
        <v>251</v>
      </c>
      <c r="D556" s="584">
        <v>0</v>
      </c>
      <c r="E556" s="585">
        <v>190.11</v>
      </c>
      <c r="F556" s="584">
        <v>190.10499999999999</v>
      </c>
      <c r="G556" s="586">
        <f t="shared" si="10"/>
        <v>99.997369943716791</v>
      </c>
    </row>
    <row r="557" spans="1:7" x14ac:dyDescent="0.2">
      <c r="A557" s="608">
        <v>3591</v>
      </c>
      <c r="B557" s="582">
        <v>5164</v>
      </c>
      <c r="C557" s="583" t="s">
        <v>250</v>
      </c>
      <c r="D557" s="584">
        <v>0</v>
      </c>
      <c r="E557" s="585">
        <v>2217.5</v>
      </c>
      <c r="F557" s="584">
        <v>2217.4949900000001</v>
      </c>
      <c r="G557" s="586">
        <f t="shared" si="10"/>
        <v>99.999774069898535</v>
      </c>
    </row>
    <row r="558" spans="1:7" x14ac:dyDescent="0.2">
      <c r="A558" s="608">
        <v>3591</v>
      </c>
      <c r="B558" s="582">
        <v>5169</v>
      </c>
      <c r="C558" s="583" t="s">
        <v>248</v>
      </c>
      <c r="D558" s="584">
        <v>5000</v>
      </c>
      <c r="E558" s="585">
        <v>190.82</v>
      </c>
      <c r="F558" s="584">
        <v>189.64598999999998</v>
      </c>
      <c r="G558" s="586">
        <f t="shared" si="10"/>
        <v>99.384755266743525</v>
      </c>
    </row>
    <row r="559" spans="1:7" x14ac:dyDescent="0.2">
      <c r="A559" s="608">
        <v>3591</v>
      </c>
      <c r="B559" s="582">
        <v>5175</v>
      </c>
      <c r="C559" s="583" t="s">
        <v>247</v>
      </c>
      <c r="D559" s="584">
        <v>0</v>
      </c>
      <c r="E559" s="585">
        <v>52.94</v>
      </c>
      <c r="F559" s="584">
        <v>52.930999999999997</v>
      </c>
      <c r="G559" s="586">
        <f t="shared" si="10"/>
        <v>99.982999622213825</v>
      </c>
    </row>
    <row r="560" spans="1:7" x14ac:dyDescent="0.2">
      <c r="A560" s="608">
        <v>3591</v>
      </c>
      <c r="B560" s="582">
        <v>5492</v>
      </c>
      <c r="C560" s="583" t="s">
        <v>291</v>
      </c>
      <c r="D560" s="584">
        <v>0</v>
      </c>
      <c r="E560" s="585">
        <v>5</v>
      </c>
      <c r="F560" s="584">
        <v>5</v>
      </c>
      <c r="G560" s="586">
        <f t="shared" si="10"/>
        <v>100</v>
      </c>
    </row>
    <row r="561" spans="1:7" x14ac:dyDescent="0.2">
      <c r="A561" s="610">
        <v>3591</v>
      </c>
      <c r="B561" s="589"/>
      <c r="C561" s="590" t="s">
        <v>3612</v>
      </c>
      <c r="D561" s="591">
        <v>5000</v>
      </c>
      <c r="E561" s="592">
        <v>2805.23</v>
      </c>
      <c r="F561" s="591">
        <v>2804.0279800000003</v>
      </c>
      <c r="G561" s="593">
        <f t="shared" si="10"/>
        <v>99.957150750562349</v>
      </c>
    </row>
    <row r="562" spans="1:7" x14ac:dyDescent="0.2">
      <c r="A562" s="581"/>
      <c r="B562" s="594"/>
      <c r="C562" s="583"/>
      <c r="D562" s="585"/>
      <c r="E562" s="585"/>
      <c r="F562" s="585"/>
      <c r="G562" s="586"/>
    </row>
    <row r="563" spans="1:7" x14ac:dyDescent="0.2">
      <c r="A563" s="611">
        <v>3599</v>
      </c>
      <c r="B563" s="596">
        <v>5021</v>
      </c>
      <c r="C563" s="597" t="s">
        <v>290</v>
      </c>
      <c r="D563" s="598">
        <v>200</v>
      </c>
      <c r="E563" s="599">
        <v>2794.65</v>
      </c>
      <c r="F563" s="598">
        <v>673.8</v>
      </c>
      <c r="G563" s="600">
        <f t="shared" si="10"/>
        <v>24.110353711556005</v>
      </c>
    </row>
    <row r="564" spans="1:7" x14ac:dyDescent="0.2">
      <c r="A564" s="608">
        <v>3599</v>
      </c>
      <c r="B564" s="582">
        <v>5041</v>
      </c>
      <c r="C564" s="583" t="s">
        <v>285</v>
      </c>
      <c r="D564" s="584">
        <v>0</v>
      </c>
      <c r="E564" s="585">
        <v>342.43</v>
      </c>
      <c r="F564" s="584">
        <v>342.43</v>
      </c>
      <c r="G564" s="586">
        <f t="shared" si="10"/>
        <v>100</v>
      </c>
    </row>
    <row r="565" spans="1:7" x14ac:dyDescent="0.2">
      <c r="A565" s="608">
        <v>3599</v>
      </c>
      <c r="B565" s="582">
        <v>5139</v>
      </c>
      <c r="C565" s="583" t="s">
        <v>251</v>
      </c>
      <c r="D565" s="584">
        <v>44</v>
      </c>
      <c r="E565" s="585">
        <v>44</v>
      </c>
      <c r="F565" s="584">
        <v>43.076000000000001</v>
      </c>
      <c r="G565" s="586">
        <f t="shared" si="10"/>
        <v>97.899999999999991</v>
      </c>
    </row>
    <row r="566" spans="1:7" x14ac:dyDescent="0.2">
      <c r="A566" s="608">
        <v>3599</v>
      </c>
      <c r="B566" s="582">
        <v>5162</v>
      </c>
      <c r="C566" s="583" t="s">
        <v>272</v>
      </c>
      <c r="D566" s="584">
        <v>30</v>
      </c>
      <c r="E566" s="585">
        <v>30</v>
      </c>
      <c r="F566" s="584">
        <v>29.086710000000004</v>
      </c>
      <c r="G566" s="586">
        <f t="shared" si="10"/>
        <v>96.955700000000007</v>
      </c>
    </row>
    <row r="567" spans="1:7" x14ac:dyDescent="0.2">
      <c r="A567" s="608">
        <v>3599</v>
      </c>
      <c r="B567" s="582">
        <v>5166</v>
      </c>
      <c r="C567" s="583" t="s">
        <v>249</v>
      </c>
      <c r="D567" s="584">
        <v>2050</v>
      </c>
      <c r="E567" s="585">
        <v>405.77</v>
      </c>
      <c r="F567" s="584">
        <v>375.61</v>
      </c>
      <c r="G567" s="586">
        <f t="shared" si="10"/>
        <v>92.567217882051409</v>
      </c>
    </row>
    <row r="568" spans="1:7" x14ac:dyDescent="0.2">
      <c r="A568" s="608">
        <v>3599</v>
      </c>
      <c r="B568" s="582">
        <v>5167</v>
      </c>
      <c r="C568" s="583" t="s">
        <v>271</v>
      </c>
      <c r="D568" s="584">
        <v>0</v>
      </c>
      <c r="E568" s="585">
        <v>212.96</v>
      </c>
      <c r="F568" s="584">
        <v>212.96</v>
      </c>
      <c r="G568" s="586">
        <f t="shared" si="10"/>
        <v>100</v>
      </c>
    </row>
    <row r="569" spans="1:7" x14ac:dyDescent="0.2">
      <c r="A569" s="608">
        <v>3599</v>
      </c>
      <c r="B569" s="582">
        <v>5168</v>
      </c>
      <c r="C569" s="583" t="s">
        <v>270</v>
      </c>
      <c r="D569" s="584">
        <v>4342</v>
      </c>
      <c r="E569" s="585">
        <v>4683.1000000000004</v>
      </c>
      <c r="F569" s="584">
        <v>3667.37898</v>
      </c>
      <c r="G569" s="586">
        <f t="shared" si="10"/>
        <v>78.310926095962074</v>
      </c>
    </row>
    <row r="570" spans="1:7" x14ac:dyDescent="0.2">
      <c r="A570" s="608">
        <v>3599</v>
      </c>
      <c r="B570" s="582">
        <v>5169</v>
      </c>
      <c r="C570" s="583" t="s">
        <v>248</v>
      </c>
      <c r="D570" s="584">
        <v>16203</v>
      </c>
      <c r="E570" s="585">
        <v>21982.373</v>
      </c>
      <c r="F570" s="584">
        <v>18799.0805</v>
      </c>
      <c r="G570" s="586">
        <f t="shared" si="10"/>
        <v>85.518885972865618</v>
      </c>
    </row>
    <row r="571" spans="1:7" x14ac:dyDescent="0.2">
      <c r="A571" s="608">
        <v>3599</v>
      </c>
      <c r="B571" s="582">
        <v>5175</v>
      </c>
      <c r="C571" s="583" t="s">
        <v>247</v>
      </c>
      <c r="D571" s="584">
        <v>121</v>
      </c>
      <c r="E571" s="585">
        <v>228</v>
      </c>
      <c r="F571" s="584">
        <v>227.26050000000001</v>
      </c>
      <c r="G571" s="586">
        <f t="shared" si="10"/>
        <v>99.675657894736844</v>
      </c>
    </row>
    <row r="572" spans="1:7" x14ac:dyDescent="0.2">
      <c r="A572" s="608">
        <v>3599</v>
      </c>
      <c r="B572" s="582">
        <v>5179</v>
      </c>
      <c r="C572" s="583" t="s">
        <v>265</v>
      </c>
      <c r="D572" s="584">
        <v>182</v>
      </c>
      <c r="E572" s="585">
        <v>585.64</v>
      </c>
      <c r="F572" s="584">
        <v>585.64</v>
      </c>
      <c r="G572" s="586">
        <f t="shared" si="10"/>
        <v>100</v>
      </c>
    </row>
    <row r="573" spans="1:7" x14ac:dyDescent="0.2">
      <c r="A573" s="608">
        <v>3599</v>
      </c>
      <c r="B573" s="582">
        <v>5213</v>
      </c>
      <c r="C573" s="583" t="s">
        <v>314</v>
      </c>
      <c r="D573" s="584">
        <v>0</v>
      </c>
      <c r="E573" s="585">
        <v>869</v>
      </c>
      <c r="F573" s="584">
        <v>869</v>
      </c>
      <c r="G573" s="586">
        <f t="shared" si="10"/>
        <v>100</v>
      </c>
    </row>
    <row r="574" spans="1:7" x14ac:dyDescent="0.2">
      <c r="A574" s="608">
        <v>3599</v>
      </c>
      <c r="B574" s="582">
        <v>5221</v>
      </c>
      <c r="C574" s="583" t="s">
        <v>302</v>
      </c>
      <c r="D574" s="584">
        <v>0</v>
      </c>
      <c r="E574" s="585">
        <v>30</v>
      </c>
      <c r="F574" s="584">
        <v>30</v>
      </c>
      <c r="G574" s="586">
        <f t="shared" si="10"/>
        <v>100</v>
      </c>
    </row>
    <row r="575" spans="1:7" x14ac:dyDescent="0.2">
      <c r="A575" s="608">
        <v>3599</v>
      </c>
      <c r="B575" s="582">
        <v>5222</v>
      </c>
      <c r="C575" s="583" t="s">
        <v>261</v>
      </c>
      <c r="D575" s="584">
        <v>0</v>
      </c>
      <c r="E575" s="585">
        <v>375.62</v>
      </c>
      <c r="F575" s="584">
        <v>375.62</v>
      </c>
      <c r="G575" s="586">
        <f t="shared" si="10"/>
        <v>100</v>
      </c>
    </row>
    <row r="576" spans="1:7" x14ac:dyDescent="0.2">
      <c r="A576" s="608">
        <v>3599</v>
      </c>
      <c r="B576" s="582">
        <v>5229</v>
      </c>
      <c r="C576" s="583" t="s">
        <v>293</v>
      </c>
      <c r="D576" s="584">
        <v>3000</v>
      </c>
      <c r="E576" s="585">
        <v>54.96</v>
      </c>
      <c r="F576" s="584">
        <v>50</v>
      </c>
      <c r="G576" s="586">
        <f t="shared" si="10"/>
        <v>90.975254730713246</v>
      </c>
    </row>
    <row r="577" spans="1:7" x14ac:dyDescent="0.2">
      <c r="A577" s="608">
        <v>3599</v>
      </c>
      <c r="B577" s="582">
        <v>5321</v>
      </c>
      <c r="C577" s="583" t="s">
        <v>260</v>
      </c>
      <c r="D577" s="584">
        <v>8000</v>
      </c>
      <c r="E577" s="585">
        <v>7781.19</v>
      </c>
      <c r="F577" s="584">
        <v>6449.36</v>
      </c>
      <c r="G577" s="586">
        <f t="shared" si="10"/>
        <v>82.88398047085343</v>
      </c>
    </row>
    <row r="578" spans="1:7" x14ac:dyDescent="0.2">
      <c r="A578" s="608">
        <v>3599</v>
      </c>
      <c r="B578" s="582">
        <v>5332</v>
      </c>
      <c r="C578" s="583" t="s">
        <v>332</v>
      </c>
      <c r="D578" s="584">
        <v>0</v>
      </c>
      <c r="E578" s="585">
        <v>30</v>
      </c>
      <c r="F578" s="584">
        <v>30</v>
      </c>
      <c r="G578" s="586">
        <f t="shared" si="10"/>
        <v>100</v>
      </c>
    </row>
    <row r="579" spans="1:7" x14ac:dyDescent="0.2">
      <c r="A579" s="608">
        <v>3599</v>
      </c>
      <c r="B579" s="582">
        <v>5494</v>
      </c>
      <c r="C579" s="583" t="s">
        <v>343</v>
      </c>
      <c r="D579" s="584">
        <v>0</v>
      </c>
      <c r="E579" s="585">
        <v>110</v>
      </c>
      <c r="F579" s="584">
        <v>110</v>
      </c>
      <c r="G579" s="586">
        <f t="shared" si="10"/>
        <v>100</v>
      </c>
    </row>
    <row r="580" spans="1:7" x14ac:dyDescent="0.2">
      <c r="A580" s="610">
        <v>3599</v>
      </c>
      <c r="B580" s="589"/>
      <c r="C580" s="590" t="s">
        <v>132</v>
      </c>
      <c r="D580" s="591">
        <v>34172</v>
      </c>
      <c r="E580" s="592">
        <v>40559.692999999999</v>
      </c>
      <c r="F580" s="591">
        <v>32870.302690000004</v>
      </c>
      <c r="G580" s="593">
        <f t="shared" si="10"/>
        <v>81.04179361022284</v>
      </c>
    </row>
    <row r="581" spans="1:7" x14ac:dyDescent="0.2">
      <c r="A581" s="581"/>
      <c r="B581" s="594"/>
      <c r="C581" s="583"/>
      <c r="D581" s="585"/>
      <c r="E581" s="585"/>
      <c r="F581" s="585"/>
      <c r="G581" s="586"/>
    </row>
    <row r="582" spans="1:7" x14ac:dyDescent="0.2">
      <c r="A582" s="611">
        <v>3635</v>
      </c>
      <c r="B582" s="537">
        <v>5166</v>
      </c>
      <c r="C582" s="538" t="s">
        <v>249</v>
      </c>
      <c r="D582" s="616">
        <v>800</v>
      </c>
      <c r="E582" s="599">
        <v>396.8</v>
      </c>
      <c r="F582" s="598">
        <v>96.8</v>
      </c>
      <c r="G582" s="600">
        <f t="shared" si="10"/>
        <v>24.39516129032258</v>
      </c>
    </row>
    <row r="583" spans="1:7" x14ac:dyDescent="0.2">
      <c r="A583" s="608">
        <v>3635</v>
      </c>
      <c r="B583" s="582">
        <v>5169</v>
      </c>
      <c r="C583" s="491" t="s">
        <v>248</v>
      </c>
      <c r="D583" s="584">
        <v>100</v>
      </c>
      <c r="E583" s="585">
        <v>3273.44</v>
      </c>
      <c r="F583" s="584">
        <v>2233.06</v>
      </c>
      <c r="G583" s="586">
        <f t="shared" si="10"/>
        <v>68.217532626228063</v>
      </c>
    </row>
    <row r="584" spans="1:7" x14ac:dyDescent="0.2">
      <c r="A584" s="610">
        <v>3635</v>
      </c>
      <c r="B584" s="589"/>
      <c r="C584" s="590" t="s">
        <v>213</v>
      </c>
      <c r="D584" s="591">
        <v>900</v>
      </c>
      <c r="E584" s="592">
        <v>3670.24</v>
      </c>
      <c r="F584" s="591">
        <v>2329.86</v>
      </c>
      <c r="G584" s="593">
        <f t="shared" si="10"/>
        <v>63.479772439949436</v>
      </c>
    </row>
    <row r="585" spans="1:7" x14ac:dyDescent="0.2">
      <c r="A585" s="581"/>
      <c r="B585" s="594"/>
      <c r="C585" s="583"/>
      <c r="D585" s="585"/>
      <c r="E585" s="585"/>
      <c r="F585" s="585"/>
      <c r="G585" s="586"/>
    </row>
    <row r="586" spans="1:7" x14ac:dyDescent="0.2">
      <c r="A586" s="611">
        <v>3636</v>
      </c>
      <c r="B586" s="596">
        <v>5011</v>
      </c>
      <c r="C586" s="597" t="s">
        <v>877</v>
      </c>
      <c r="D586" s="598">
        <v>0</v>
      </c>
      <c r="E586" s="599">
        <v>150</v>
      </c>
      <c r="F586" s="598">
        <v>0</v>
      </c>
      <c r="G586" s="600">
        <f t="shared" si="10"/>
        <v>0</v>
      </c>
    </row>
    <row r="587" spans="1:7" x14ac:dyDescent="0.2">
      <c r="A587" s="608">
        <v>3636</v>
      </c>
      <c r="B587" s="582">
        <v>5031</v>
      </c>
      <c r="C587" s="583" t="s">
        <v>288</v>
      </c>
      <c r="D587" s="584">
        <v>0</v>
      </c>
      <c r="E587" s="585">
        <v>37.5</v>
      </c>
      <c r="F587" s="584">
        <v>0</v>
      </c>
      <c r="G587" s="586">
        <f t="shared" si="10"/>
        <v>0</v>
      </c>
    </row>
    <row r="588" spans="1:7" x14ac:dyDescent="0.2">
      <c r="A588" s="608">
        <v>3636</v>
      </c>
      <c r="B588" s="582">
        <v>5032</v>
      </c>
      <c r="C588" s="583" t="s">
        <v>287</v>
      </c>
      <c r="D588" s="584">
        <v>0</v>
      </c>
      <c r="E588" s="585">
        <v>13.5</v>
      </c>
      <c r="F588" s="584">
        <v>0</v>
      </c>
      <c r="G588" s="586">
        <f t="shared" si="10"/>
        <v>0</v>
      </c>
    </row>
    <row r="589" spans="1:7" x14ac:dyDescent="0.2">
      <c r="A589" s="608">
        <v>3636</v>
      </c>
      <c r="B589" s="582">
        <v>5038</v>
      </c>
      <c r="C589" s="583" t="s">
        <v>286</v>
      </c>
      <c r="D589" s="584">
        <v>0</v>
      </c>
      <c r="E589" s="585">
        <v>6.6</v>
      </c>
      <c r="F589" s="584">
        <v>0</v>
      </c>
      <c r="G589" s="586">
        <f t="shared" si="10"/>
        <v>0</v>
      </c>
    </row>
    <row r="590" spans="1:7" x14ac:dyDescent="0.2">
      <c r="A590" s="608">
        <v>3636</v>
      </c>
      <c r="B590" s="582">
        <v>5137</v>
      </c>
      <c r="C590" s="583" t="s">
        <v>252</v>
      </c>
      <c r="D590" s="584">
        <v>0</v>
      </c>
      <c r="E590" s="585">
        <v>20</v>
      </c>
      <c r="F590" s="584">
        <v>0</v>
      </c>
      <c r="G590" s="586">
        <f t="shared" si="10"/>
        <v>0</v>
      </c>
    </row>
    <row r="591" spans="1:7" x14ac:dyDescent="0.2">
      <c r="A591" s="608">
        <v>3636</v>
      </c>
      <c r="B591" s="582">
        <v>5139</v>
      </c>
      <c r="C591" s="583" t="s">
        <v>251</v>
      </c>
      <c r="D591" s="584">
        <v>0</v>
      </c>
      <c r="E591" s="585">
        <v>80</v>
      </c>
      <c r="F591" s="584">
        <v>0</v>
      </c>
      <c r="G591" s="586">
        <f t="shared" si="10"/>
        <v>0</v>
      </c>
    </row>
    <row r="592" spans="1:7" x14ac:dyDescent="0.2">
      <c r="A592" s="608">
        <v>3636</v>
      </c>
      <c r="B592" s="582">
        <v>5166</v>
      </c>
      <c r="C592" s="583" t="s">
        <v>249</v>
      </c>
      <c r="D592" s="584">
        <v>900</v>
      </c>
      <c r="E592" s="585">
        <v>654</v>
      </c>
      <c r="F592" s="584">
        <v>653.88400000000001</v>
      </c>
      <c r="G592" s="586">
        <f t="shared" si="10"/>
        <v>99.982262996941898</v>
      </c>
    </row>
    <row r="593" spans="1:7" x14ac:dyDescent="0.2">
      <c r="A593" s="608">
        <v>3636</v>
      </c>
      <c r="B593" s="582">
        <v>5169</v>
      </c>
      <c r="C593" s="583" t="s">
        <v>248</v>
      </c>
      <c r="D593" s="584">
        <v>15850</v>
      </c>
      <c r="E593" s="585">
        <v>422.4</v>
      </c>
      <c r="F593" s="584">
        <v>0</v>
      </c>
      <c r="G593" s="586">
        <f t="shared" si="10"/>
        <v>0</v>
      </c>
    </row>
    <row r="594" spans="1:7" x14ac:dyDescent="0.2">
      <c r="A594" s="608">
        <v>3636</v>
      </c>
      <c r="B594" s="582">
        <v>5173</v>
      </c>
      <c r="C594" s="583" t="s">
        <v>267</v>
      </c>
      <c r="D594" s="584">
        <v>0</v>
      </c>
      <c r="E594" s="585">
        <v>40</v>
      </c>
      <c r="F594" s="584">
        <v>0</v>
      </c>
      <c r="G594" s="586">
        <f t="shared" si="10"/>
        <v>0</v>
      </c>
    </row>
    <row r="595" spans="1:7" x14ac:dyDescent="0.2">
      <c r="A595" s="608">
        <v>3636</v>
      </c>
      <c r="B595" s="582">
        <v>5175</v>
      </c>
      <c r="C595" s="583" t="s">
        <v>247</v>
      </c>
      <c r="D595" s="584">
        <v>0</v>
      </c>
      <c r="E595" s="585">
        <v>30</v>
      </c>
      <c r="F595" s="584">
        <v>0</v>
      </c>
      <c r="G595" s="586">
        <f t="shared" si="10"/>
        <v>0</v>
      </c>
    </row>
    <row r="596" spans="1:7" x14ac:dyDescent="0.2">
      <c r="A596" s="608">
        <v>3636</v>
      </c>
      <c r="B596" s="582">
        <v>5179</v>
      </c>
      <c r="C596" s="583" t="s">
        <v>265</v>
      </c>
      <c r="D596" s="584">
        <v>0</v>
      </c>
      <c r="E596" s="585">
        <v>5000</v>
      </c>
      <c r="F596" s="584">
        <v>5000</v>
      </c>
      <c r="G596" s="586">
        <f t="shared" si="10"/>
        <v>100</v>
      </c>
    </row>
    <row r="597" spans="1:7" x14ac:dyDescent="0.2">
      <c r="A597" s="608">
        <v>3636</v>
      </c>
      <c r="B597" s="582">
        <v>5213</v>
      </c>
      <c r="C597" s="583" t="s">
        <v>314</v>
      </c>
      <c r="D597" s="584">
        <v>9000</v>
      </c>
      <c r="E597" s="585">
        <v>17592.88</v>
      </c>
      <c r="F597" s="584">
        <v>10544.274249999999</v>
      </c>
      <c r="G597" s="586">
        <f t="shared" si="10"/>
        <v>59.934895537285527</v>
      </c>
    </row>
    <row r="598" spans="1:7" x14ac:dyDescent="0.2">
      <c r="A598" s="608">
        <v>3636</v>
      </c>
      <c r="B598" s="582">
        <v>5222</v>
      </c>
      <c r="C598" s="583" t="s">
        <v>261</v>
      </c>
      <c r="D598" s="584">
        <v>3000</v>
      </c>
      <c r="E598" s="585">
        <v>2209.44</v>
      </c>
      <c r="F598" s="584">
        <v>1701.3910000000001</v>
      </c>
      <c r="G598" s="586">
        <f t="shared" si="10"/>
        <v>77.005530813237741</v>
      </c>
    </row>
    <row r="599" spans="1:7" x14ac:dyDescent="0.2">
      <c r="A599" s="608">
        <v>3636</v>
      </c>
      <c r="B599" s="582">
        <v>5229</v>
      </c>
      <c r="C599" s="583" t="s">
        <v>293</v>
      </c>
      <c r="D599" s="584">
        <v>5000</v>
      </c>
      <c r="E599" s="585">
        <v>0</v>
      </c>
      <c r="F599" s="584">
        <v>0</v>
      </c>
      <c r="G599" s="609" t="s">
        <v>195</v>
      </c>
    </row>
    <row r="600" spans="1:7" x14ac:dyDescent="0.2">
      <c r="A600" s="608">
        <v>3636</v>
      </c>
      <c r="B600" s="582">
        <v>5321</v>
      </c>
      <c r="C600" s="583" t="s">
        <v>260</v>
      </c>
      <c r="D600" s="584">
        <v>525</v>
      </c>
      <c r="E600" s="585">
        <v>704.1</v>
      </c>
      <c r="F600" s="584">
        <v>525</v>
      </c>
      <c r="G600" s="586">
        <f t="shared" si="10"/>
        <v>74.563272262462718</v>
      </c>
    </row>
    <row r="601" spans="1:7" x14ac:dyDescent="0.2">
      <c r="A601" s="608">
        <v>3636</v>
      </c>
      <c r="B601" s="582">
        <v>5329</v>
      </c>
      <c r="C601" s="583" t="s">
        <v>326</v>
      </c>
      <c r="D601" s="584">
        <v>0</v>
      </c>
      <c r="E601" s="585">
        <v>1619.88</v>
      </c>
      <c r="F601" s="584">
        <v>1366.27523</v>
      </c>
      <c r="G601" s="586">
        <f t="shared" si="10"/>
        <v>84.344224880855364</v>
      </c>
    </row>
    <row r="602" spans="1:7" x14ac:dyDescent="0.2">
      <c r="A602" s="608">
        <v>3636</v>
      </c>
      <c r="B602" s="582">
        <v>5332</v>
      </c>
      <c r="C602" s="583" t="s">
        <v>332</v>
      </c>
      <c r="D602" s="584">
        <v>10300</v>
      </c>
      <c r="E602" s="585">
        <v>26839.84</v>
      </c>
      <c r="F602" s="584">
        <v>13866.067859999999</v>
      </c>
      <c r="G602" s="586">
        <f t="shared" si="10"/>
        <v>51.662259760117792</v>
      </c>
    </row>
    <row r="603" spans="1:7" x14ac:dyDescent="0.2">
      <c r="A603" s="608">
        <v>3636</v>
      </c>
      <c r="B603" s="582">
        <v>5334</v>
      </c>
      <c r="C603" s="583" t="s">
        <v>334</v>
      </c>
      <c r="D603" s="584">
        <v>0</v>
      </c>
      <c r="E603" s="585">
        <v>137.6</v>
      </c>
      <c r="F603" s="584">
        <v>137.6</v>
      </c>
      <c r="G603" s="586">
        <f t="shared" si="10"/>
        <v>100</v>
      </c>
    </row>
    <row r="604" spans="1:7" x14ac:dyDescent="0.2">
      <c r="A604" s="608">
        <v>3636</v>
      </c>
      <c r="B604" s="582">
        <v>5339</v>
      </c>
      <c r="C604" s="583" t="s">
        <v>301</v>
      </c>
      <c r="D604" s="584">
        <v>0</v>
      </c>
      <c r="E604" s="585">
        <v>247.31</v>
      </c>
      <c r="F604" s="584">
        <v>247.30500000000001</v>
      </c>
      <c r="G604" s="586">
        <f t="shared" si="10"/>
        <v>99.997978245926163</v>
      </c>
    </row>
    <row r="605" spans="1:7" x14ac:dyDescent="0.2">
      <c r="A605" s="610">
        <v>3636</v>
      </c>
      <c r="B605" s="589"/>
      <c r="C605" s="590" t="s">
        <v>131</v>
      </c>
      <c r="D605" s="591">
        <v>44575</v>
      </c>
      <c r="E605" s="592">
        <v>55805.05</v>
      </c>
      <c r="F605" s="591">
        <v>34041.797339999997</v>
      </c>
      <c r="G605" s="593">
        <f t="shared" si="10"/>
        <v>61.001284543244736</v>
      </c>
    </row>
    <row r="606" spans="1:7" x14ac:dyDescent="0.2">
      <c r="A606" s="581"/>
      <c r="B606" s="594"/>
      <c r="C606" s="583"/>
      <c r="D606" s="585"/>
      <c r="E606" s="585"/>
      <c r="F606" s="585"/>
      <c r="G606" s="586"/>
    </row>
    <row r="607" spans="1:7" x14ac:dyDescent="0.2">
      <c r="A607" s="611">
        <v>3639</v>
      </c>
      <c r="B607" s="596">
        <v>5011</v>
      </c>
      <c r="C607" s="597" t="s">
        <v>877</v>
      </c>
      <c r="D607" s="598">
        <v>0</v>
      </c>
      <c r="E607" s="599">
        <v>2551.9899999999998</v>
      </c>
      <c r="F607" s="598">
        <v>2281.6225700000005</v>
      </c>
      <c r="G607" s="600">
        <f t="shared" si="10"/>
        <v>89.405623454637379</v>
      </c>
    </row>
    <row r="608" spans="1:7" x14ac:dyDescent="0.2">
      <c r="A608" s="608">
        <v>3639</v>
      </c>
      <c r="B608" s="582">
        <v>5021</v>
      </c>
      <c r="C608" s="583" t="s">
        <v>290</v>
      </c>
      <c r="D608" s="584">
        <v>0</v>
      </c>
      <c r="E608" s="585">
        <v>412.6</v>
      </c>
      <c r="F608" s="584">
        <v>195.75</v>
      </c>
      <c r="G608" s="586">
        <f t="shared" si="10"/>
        <v>47.443044110518663</v>
      </c>
    </row>
    <row r="609" spans="1:7" x14ac:dyDescent="0.2">
      <c r="A609" s="608">
        <v>3639</v>
      </c>
      <c r="B609" s="582">
        <v>5031</v>
      </c>
      <c r="C609" s="583" t="s">
        <v>288</v>
      </c>
      <c r="D609" s="584">
        <v>0</v>
      </c>
      <c r="E609" s="585">
        <v>698.02</v>
      </c>
      <c r="F609" s="584">
        <v>587.31399999999996</v>
      </c>
      <c r="G609" s="586">
        <f t="shared" si="10"/>
        <v>84.13999598865361</v>
      </c>
    </row>
    <row r="610" spans="1:7" x14ac:dyDescent="0.2">
      <c r="A610" s="608">
        <v>3639</v>
      </c>
      <c r="B610" s="582">
        <v>5032</v>
      </c>
      <c r="C610" s="583" t="s">
        <v>287</v>
      </c>
      <c r="D610" s="584">
        <v>0</v>
      </c>
      <c r="E610" s="585">
        <v>250.13</v>
      </c>
      <c r="F610" s="584">
        <v>211.43</v>
      </c>
      <c r="G610" s="586">
        <f t="shared" si="10"/>
        <v>84.528045416383478</v>
      </c>
    </row>
    <row r="611" spans="1:7" x14ac:dyDescent="0.2">
      <c r="A611" s="608">
        <v>3639</v>
      </c>
      <c r="B611" s="582">
        <v>5038</v>
      </c>
      <c r="C611" s="583" t="s">
        <v>286</v>
      </c>
      <c r="D611" s="584">
        <v>0</v>
      </c>
      <c r="E611" s="585">
        <v>11.75</v>
      </c>
      <c r="F611" s="584">
        <v>9.8559999999999999</v>
      </c>
      <c r="G611" s="586">
        <f t="shared" si="10"/>
        <v>83.88085106382978</v>
      </c>
    </row>
    <row r="612" spans="1:7" x14ac:dyDescent="0.2">
      <c r="A612" s="608">
        <v>3639</v>
      </c>
      <c r="B612" s="582">
        <v>5041</v>
      </c>
      <c r="C612" s="583" t="s">
        <v>285</v>
      </c>
      <c r="D612" s="584">
        <v>0</v>
      </c>
      <c r="E612" s="585">
        <v>34.28</v>
      </c>
      <c r="F612" s="584">
        <v>34.274500000000003</v>
      </c>
      <c r="G612" s="586">
        <f t="shared" si="10"/>
        <v>99.98395565927656</v>
      </c>
    </row>
    <row r="613" spans="1:7" x14ac:dyDescent="0.2">
      <c r="A613" s="608">
        <v>3639</v>
      </c>
      <c r="B613" s="582">
        <v>5122</v>
      </c>
      <c r="C613" s="583" t="s">
        <v>3613</v>
      </c>
      <c r="D613" s="584">
        <v>0</v>
      </c>
      <c r="E613" s="585">
        <v>55</v>
      </c>
      <c r="F613" s="584">
        <v>41.1995</v>
      </c>
      <c r="G613" s="586">
        <f t="shared" si="10"/>
        <v>74.908181818181816</v>
      </c>
    </row>
    <row r="614" spans="1:7" x14ac:dyDescent="0.2">
      <c r="A614" s="608">
        <v>3639</v>
      </c>
      <c r="B614" s="582">
        <v>5137</v>
      </c>
      <c r="C614" s="583" t="s">
        <v>252</v>
      </c>
      <c r="D614" s="584">
        <v>140</v>
      </c>
      <c r="E614" s="585">
        <v>0</v>
      </c>
      <c r="F614" s="584">
        <v>0</v>
      </c>
      <c r="G614" s="609" t="s">
        <v>195</v>
      </c>
    </row>
    <row r="615" spans="1:7" x14ac:dyDescent="0.2">
      <c r="A615" s="608">
        <v>3639</v>
      </c>
      <c r="B615" s="582">
        <v>5139</v>
      </c>
      <c r="C615" s="583" t="s">
        <v>251</v>
      </c>
      <c r="D615" s="584">
        <v>600</v>
      </c>
      <c r="E615" s="585">
        <v>558.32000000000005</v>
      </c>
      <c r="F615" s="584">
        <v>523.71726000000001</v>
      </c>
      <c r="G615" s="586">
        <f t="shared" ref="G615:G678" si="11">F615/E615*100</f>
        <v>93.802346324688344</v>
      </c>
    </row>
    <row r="616" spans="1:7" x14ac:dyDescent="0.2">
      <c r="A616" s="608">
        <v>3639</v>
      </c>
      <c r="B616" s="582">
        <v>5141</v>
      </c>
      <c r="C616" s="583" t="s">
        <v>245</v>
      </c>
      <c r="D616" s="584">
        <v>5436</v>
      </c>
      <c r="E616" s="585">
        <v>5436</v>
      </c>
      <c r="F616" s="584">
        <v>5435.5280000000002</v>
      </c>
      <c r="G616" s="586">
        <f t="shared" si="11"/>
        <v>99.991317144959538</v>
      </c>
    </row>
    <row r="617" spans="1:7" x14ac:dyDescent="0.2">
      <c r="A617" s="608">
        <v>3639</v>
      </c>
      <c r="B617" s="582">
        <v>5151</v>
      </c>
      <c r="C617" s="583" t="s">
        <v>277</v>
      </c>
      <c r="D617" s="584">
        <v>180</v>
      </c>
      <c r="E617" s="585">
        <v>180</v>
      </c>
      <c r="F617" s="584">
        <v>135.57243</v>
      </c>
      <c r="G617" s="586">
        <f t="shared" si="11"/>
        <v>75.318016666666665</v>
      </c>
    </row>
    <row r="618" spans="1:7" x14ac:dyDescent="0.2">
      <c r="A618" s="608">
        <v>3639</v>
      </c>
      <c r="B618" s="582">
        <v>5152</v>
      </c>
      <c r="C618" s="583" t="s">
        <v>276</v>
      </c>
      <c r="D618" s="584">
        <v>730</v>
      </c>
      <c r="E618" s="585">
        <v>730</v>
      </c>
      <c r="F618" s="584">
        <v>566.20985999999994</v>
      </c>
      <c r="G618" s="586">
        <f t="shared" si="11"/>
        <v>77.562994520547932</v>
      </c>
    </row>
    <row r="619" spans="1:7" x14ac:dyDescent="0.2">
      <c r="A619" s="608">
        <v>3639</v>
      </c>
      <c r="B619" s="582">
        <v>5154</v>
      </c>
      <c r="C619" s="583" t="s">
        <v>275</v>
      </c>
      <c r="D619" s="584">
        <v>750</v>
      </c>
      <c r="E619" s="585">
        <v>750</v>
      </c>
      <c r="F619" s="584">
        <v>447.14536000000004</v>
      </c>
      <c r="G619" s="586">
        <f t="shared" si="11"/>
        <v>59.619381333333344</v>
      </c>
    </row>
    <row r="620" spans="1:7" x14ac:dyDescent="0.2">
      <c r="A620" s="608">
        <v>3639</v>
      </c>
      <c r="B620" s="582">
        <v>5162</v>
      </c>
      <c r="C620" s="583" t="s">
        <v>272</v>
      </c>
      <c r="D620" s="584">
        <v>4</v>
      </c>
      <c r="E620" s="585">
        <v>4</v>
      </c>
      <c r="F620" s="584">
        <v>1.0121</v>
      </c>
      <c r="G620" s="586">
        <f t="shared" si="11"/>
        <v>25.302499999999998</v>
      </c>
    </row>
    <row r="621" spans="1:7" x14ac:dyDescent="0.2">
      <c r="A621" s="608">
        <v>3639</v>
      </c>
      <c r="B621" s="582">
        <v>5164</v>
      </c>
      <c r="C621" s="583" t="s">
        <v>250</v>
      </c>
      <c r="D621" s="584">
        <v>405</v>
      </c>
      <c r="E621" s="585">
        <v>376.32</v>
      </c>
      <c r="F621" s="584">
        <v>313.11940000000004</v>
      </c>
      <c r="G621" s="586">
        <f t="shared" si="11"/>
        <v>83.205622874149682</v>
      </c>
    </row>
    <row r="622" spans="1:7" x14ac:dyDescent="0.2">
      <c r="A622" s="608">
        <v>3639</v>
      </c>
      <c r="B622" s="582">
        <v>5166</v>
      </c>
      <c r="C622" s="583" t="s">
        <v>249</v>
      </c>
      <c r="D622" s="584">
        <v>600</v>
      </c>
      <c r="E622" s="585">
        <v>3414.36</v>
      </c>
      <c r="F622" s="584">
        <v>1724.43</v>
      </c>
      <c r="G622" s="586">
        <f t="shared" si="11"/>
        <v>50.505219133307556</v>
      </c>
    </row>
    <row r="623" spans="1:7" x14ac:dyDescent="0.2">
      <c r="A623" s="608">
        <v>3639</v>
      </c>
      <c r="B623" s="582">
        <v>5167</v>
      </c>
      <c r="C623" s="583" t="s">
        <v>271</v>
      </c>
      <c r="D623" s="584">
        <v>0</v>
      </c>
      <c r="E623" s="585">
        <v>6.05</v>
      </c>
      <c r="F623" s="584">
        <v>0</v>
      </c>
      <c r="G623" s="586">
        <f t="shared" si="11"/>
        <v>0</v>
      </c>
    </row>
    <row r="624" spans="1:7" x14ac:dyDescent="0.2">
      <c r="A624" s="608">
        <v>3639</v>
      </c>
      <c r="B624" s="582">
        <v>5168</v>
      </c>
      <c r="C624" s="583" t="s">
        <v>270</v>
      </c>
      <c r="D624" s="584">
        <v>1827</v>
      </c>
      <c r="E624" s="585">
        <v>2240.5500000000002</v>
      </c>
      <c r="F624" s="584">
        <v>1296.7603999999999</v>
      </c>
      <c r="G624" s="586">
        <f t="shared" si="11"/>
        <v>57.876878445024651</v>
      </c>
    </row>
    <row r="625" spans="1:7" x14ac:dyDescent="0.2">
      <c r="A625" s="608">
        <v>3639</v>
      </c>
      <c r="B625" s="582">
        <v>5169</v>
      </c>
      <c r="C625" s="583" t="s">
        <v>248</v>
      </c>
      <c r="D625" s="584">
        <v>132504</v>
      </c>
      <c r="E625" s="585">
        <v>54938.699000000001</v>
      </c>
      <c r="F625" s="584">
        <v>17829.954150000001</v>
      </c>
      <c r="G625" s="586">
        <f t="shared" si="11"/>
        <v>32.45427080462899</v>
      </c>
    </row>
    <row r="626" spans="1:7" x14ac:dyDescent="0.2">
      <c r="A626" s="608">
        <v>3639</v>
      </c>
      <c r="B626" s="582">
        <v>5173</v>
      </c>
      <c r="C626" s="583" t="s">
        <v>267</v>
      </c>
      <c r="D626" s="584">
        <v>22</v>
      </c>
      <c r="E626" s="585">
        <v>22</v>
      </c>
      <c r="F626" s="584">
        <v>16.806419999999999</v>
      </c>
      <c r="G626" s="586">
        <f t="shared" si="11"/>
        <v>76.392818181818171</v>
      </c>
    </row>
    <row r="627" spans="1:7" x14ac:dyDescent="0.2">
      <c r="A627" s="608">
        <v>3639</v>
      </c>
      <c r="B627" s="582">
        <v>5175</v>
      </c>
      <c r="C627" s="583" t="s">
        <v>247</v>
      </c>
      <c r="D627" s="584">
        <v>403</v>
      </c>
      <c r="E627" s="585">
        <v>372.37</v>
      </c>
      <c r="F627" s="584">
        <v>245.88300000000001</v>
      </c>
      <c r="G627" s="586">
        <f t="shared" si="11"/>
        <v>66.031903751644876</v>
      </c>
    </row>
    <row r="628" spans="1:7" x14ac:dyDescent="0.2">
      <c r="A628" s="608">
        <v>3639</v>
      </c>
      <c r="B628" s="582">
        <v>5179</v>
      </c>
      <c r="C628" s="583" t="s">
        <v>265</v>
      </c>
      <c r="D628" s="584">
        <v>700</v>
      </c>
      <c r="E628" s="585">
        <v>765</v>
      </c>
      <c r="F628" s="584">
        <v>762.93799999999999</v>
      </c>
      <c r="G628" s="586">
        <f t="shared" si="11"/>
        <v>99.730457516339868</v>
      </c>
    </row>
    <row r="629" spans="1:7" x14ac:dyDescent="0.2">
      <c r="A629" s="608">
        <v>3639</v>
      </c>
      <c r="B629" s="582">
        <v>5192</v>
      </c>
      <c r="C629" s="583" t="s">
        <v>263</v>
      </c>
      <c r="D629" s="584">
        <v>0</v>
      </c>
      <c r="E629" s="585">
        <v>14.17</v>
      </c>
      <c r="F629" s="584">
        <v>14.169</v>
      </c>
      <c r="G629" s="586">
        <f t="shared" si="11"/>
        <v>99.992942836979537</v>
      </c>
    </row>
    <row r="630" spans="1:7" x14ac:dyDescent="0.2">
      <c r="A630" s="608">
        <v>3639</v>
      </c>
      <c r="B630" s="582">
        <v>5194</v>
      </c>
      <c r="C630" s="583" t="s">
        <v>262</v>
      </c>
      <c r="D630" s="584">
        <v>0</v>
      </c>
      <c r="E630" s="585">
        <v>4.5</v>
      </c>
      <c r="F630" s="584">
        <v>4.5</v>
      </c>
      <c r="G630" s="586">
        <f t="shared" si="11"/>
        <v>100</v>
      </c>
    </row>
    <row r="631" spans="1:7" x14ac:dyDescent="0.2">
      <c r="A631" s="608">
        <v>3639</v>
      </c>
      <c r="B631" s="582">
        <v>5212</v>
      </c>
      <c r="C631" s="583" t="s">
        <v>320</v>
      </c>
      <c r="D631" s="584">
        <v>0</v>
      </c>
      <c r="E631" s="585">
        <v>50</v>
      </c>
      <c r="F631" s="584">
        <v>50</v>
      </c>
      <c r="G631" s="586">
        <f t="shared" si="11"/>
        <v>100</v>
      </c>
    </row>
    <row r="632" spans="1:7" x14ac:dyDescent="0.2">
      <c r="A632" s="608">
        <v>3639</v>
      </c>
      <c r="B632" s="582">
        <v>5213</v>
      </c>
      <c r="C632" s="583" t="s">
        <v>314</v>
      </c>
      <c r="D632" s="584">
        <v>0</v>
      </c>
      <c r="E632" s="585">
        <v>19047.16</v>
      </c>
      <c r="F632" s="584">
        <v>16224.724950000002</v>
      </c>
      <c r="G632" s="586">
        <f t="shared" si="11"/>
        <v>85.181858870298782</v>
      </c>
    </row>
    <row r="633" spans="1:7" x14ac:dyDescent="0.2">
      <c r="A633" s="608">
        <v>3639</v>
      </c>
      <c r="B633" s="582">
        <v>5222</v>
      </c>
      <c r="C633" s="583" t="s">
        <v>261</v>
      </c>
      <c r="D633" s="584">
        <v>3000</v>
      </c>
      <c r="E633" s="585">
        <v>2709.8</v>
      </c>
      <c r="F633" s="584">
        <v>2569.8000000000002</v>
      </c>
      <c r="G633" s="586">
        <f t="shared" si="11"/>
        <v>94.833567052919037</v>
      </c>
    </row>
    <row r="634" spans="1:7" x14ac:dyDescent="0.2">
      <c r="A634" s="608">
        <v>3639</v>
      </c>
      <c r="B634" s="582">
        <v>5230</v>
      </c>
      <c r="C634" s="583" t="s">
        <v>333</v>
      </c>
      <c r="D634" s="584">
        <v>350</v>
      </c>
      <c r="E634" s="585">
        <v>349</v>
      </c>
      <c r="F634" s="584">
        <v>139</v>
      </c>
      <c r="G634" s="586">
        <f t="shared" si="11"/>
        <v>39.828080229226359</v>
      </c>
    </row>
    <row r="635" spans="1:7" x14ac:dyDescent="0.2">
      <c r="A635" s="608">
        <v>3639</v>
      </c>
      <c r="B635" s="582">
        <v>5321</v>
      </c>
      <c r="C635" s="583" t="s">
        <v>260</v>
      </c>
      <c r="D635" s="584">
        <v>0</v>
      </c>
      <c r="E635" s="585">
        <v>2450</v>
      </c>
      <c r="F635" s="584">
        <v>250</v>
      </c>
      <c r="G635" s="586">
        <f t="shared" si="11"/>
        <v>10.204081632653061</v>
      </c>
    </row>
    <row r="636" spans="1:7" x14ac:dyDescent="0.2">
      <c r="A636" s="608">
        <v>3639</v>
      </c>
      <c r="B636" s="582">
        <v>5332</v>
      </c>
      <c r="C636" s="583" t="s">
        <v>332</v>
      </c>
      <c r="D636" s="584">
        <v>500</v>
      </c>
      <c r="E636" s="585">
        <v>6904.9</v>
      </c>
      <c r="F636" s="584">
        <v>5532.7764200000001</v>
      </c>
      <c r="G636" s="586">
        <f t="shared" si="11"/>
        <v>80.128262827846896</v>
      </c>
    </row>
    <row r="637" spans="1:7" x14ac:dyDescent="0.2">
      <c r="A637" s="608">
        <v>3639</v>
      </c>
      <c r="B637" s="582">
        <v>5334</v>
      </c>
      <c r="C637" s="583" t="s">
        <v>334</v>
      </c>
      <c r="D637" s="584">
        <v>0</v>
      </c>
      <c r="E637" s="585">
        <v>514</v>
      </c>
      <c r="F637" s="584">
        <v>514</v>
      </c>
      <c r="G637" s="586">
        <f t="shared" si="11"/>
        <v>100</v>
      </c>
    </row>
    <row r="638" spans="1:7" x14ac:dyDescent="0.2">
      <c r="A638" s="608">
        <v>3639</v>
      </c>
      <c r="B638" s="582">
        <v>5339</v>
      </c>
      <c r="C638" s="583" t="s">
        <v>301</v>
      </c>
      <c r="D638" s="584">
        <v>0</v>
      </c>
      <c r="E638" s="585">
        <v>100</v>
      </c>
      <c r="F638" s="584">
        <v>98.784000000000006</v>
      </c>
      <c r="G638" s="586">
        <f t="shared" si="11"/>
        <v>98.784000000000006</v>
      </c>
    </row>
    <row r="639" spans="1:7" x14ac:dyDescent="0.2">
      <c r="A639" s="608">
        <v>3639</v>
      </c>
      <c r="B639" s="582">
        <v>5362</v>
      </c>
      <c r="C639" s="583" t="s">
        <v>242</v>
      </c>
      <c r="D639" s="584">
        <v>800</v>
      </c>
      <c r="E639" s="585">
        <v>743.25</v>
      </c>
      <c r="F639" s="584">
        <v>742.49599999999998</v>
      </c>
      <c r="G639" s="586">
        <f t="shared" si="11"/>
        <v>99.89855364951228</v>
      </c>
    </row>
    <row r="640" spans="1:7" x14ac:dyDescent="0.2">
      <c r="A640" s="608">
        <v>3639</v>
      </c>
      <c r="B640" s="582">
        <v>5363</v>
      </c>
      <c r="C640" s="583" t="s">
        <v>258</v>
      </c>
      <c r="D640" s="584">
        <v>0</v>
      </c>
      <c r="E640" s="585">
        <v>2.9</v>
      </c>
      <c r="F640" s="584">
        <v>2.8849999999999998</v>
      </c>
      <c r="G640" s="586">
        <f t="shared" si="11"/>
        <v>99.482758620689651</v>
      </c>
    </row>
    <row r="641" spans="1:7" x14ac:dyDescent="0.2">
      <c r="A641" s="608">
        <v>3639</v>
      </c>
      <c r="B641" s="582">
        <v>5494</v>
      </c>
      <c r="C641" s="583" t="s">
        <v>343</v>
      </c>
      <c r="D641" s="584">
        <v>0</v>
      </c>
      <c r="E641" s="585">
        <v>100</v>
      </c>
      <c r="F641" s="584">
        <v>100</v>
      </c>
      <c r="G641" s="586">
        <f t="shared" si="11"/>
        <v>100</v>
      </c>
    </row>
    <row r="642" spans="1:7" x14ac:dyDescent="0.2">
      <c r="A642" s="608">
        <v>3639</v>
      </c>
      <c r="B642" s="582">
        <v>5909</v>
      </c>
      <c r="C642" s="583" t="s">
        <v>237</v>
      </c>
      <c r="D642" s="584">
        <v>258</v>
      </c>
      <c r="E642" s="585">
        <v>3597.56</v>
      </c>
      <c r="F642" s="584">
        <v>41.87</v>
      </c>
      <c r="G642" s="586">
        <f t="shared" si="11"/>
        <v>1.163844383415426</v>
      </c>
    </row>
    <row r="643" spans="1:7" x14ac:dyDescent="0.2">
      <c r="A643" s="610">
        <v>3639</v>
      </c>
      <c r="B643" s="589"/>
      <c r="C643" s="590" t="s">
        <v>90</v>
      </c>
      <c r="D643" s="591">
        <v>149209</v>
      </c>
      <c r="E643" s="592">
        <v>110394.679</v>
      </c>
      <c r="F643" s="591">
        <v>58945.528319999998</v>
      </c>
      <c r="G643" s="593">
        <f t="shared" si="11"/>
        <v>53.395262211868008</v>
      </c>
    </row>
    <row r="644" spans="1:7" x14ac:dyDescent="0.2">
      <c r="A644" s="581"/>
      <c r="B644" s="594"/>
      <c r="C644" s="583"/>
      <c r="D644" s="585"/>
      <c r="E644" s="585"/>
      <c r="F644" s="585"/>
      <c r="G644" s="586"/>
    </row>
    <row r="645" spans="1:7" x14ac:dyDescent="0.2">
      <c r="A645" s="611">
        <v>3713</v>
      </c>
      <c r="B645" s="596">
        <v>5011</v>
      </c>
      <c r="C645" s="597" t="s">
        <v>877</v>
      </c>
      <c r="D645" s="598">
        <v>0</v>
      </c>
      <c r="E645" s="599">
        <v>13563.15</v>
      </c>
      <c r="F645" s="598">
        <v>6021.8770000000004</v>
      </c>
      <c r="G645" s="600">
        <f t="shared" si="11"/>
        <v>44.398808536365081</v>
      </c>
    </row>
    <row r="646" spans="1:7" x14ac:dyDescent="0.2">
      <c r="A646" s="608">
        <v>3713</v>
      </c>
      <c r="B646" s="582">
        <v>5021</v>
      </c>
      <c r="C646" s="583" t="s">
        <v>290</v>
      </c>
      <c r="D646" s="584">
        <v>0</v>
      </c>
      <c r="E646" s="585">
        <v>2597.6</v>
      </c>
      <c r="F646" s="584">
        <v>1047.9949999999999</v>
      </c>
      <c r="G646" s="586">
        <f t="shared" si="11"/>
        <v>40.344741299661223</v>
      </c>
    </row>
    <row r="647" spans="1:7" x14ac:dyDescent="0.2">
      <c r="A647" s="608">
        <v>3713</v>
      </c>
      <c r="B647" s="582">
        <v>5031</v>
      </c>
      <c r="C647" s="583" t="s">
        <v>288</v>
      </c>
      <c r="D647" s="584">
        <v>0</v>
      </c>
      <c r="E647" s="585">
        <v>4013.86</v>
      </c>
      <c r="F647" s="584">
        <v>1766.5250000000001</v>
      </c>
      <c r="G647" s="586">
        <f t="shared" si="11"/>
        <v>44.010628173379239</v>
      </c>
    </row>
    <row r="648" spans="1:7" x14ac:dyDescent="0.2">
      <c r="A648" s="608">
        <v>3713</v>
      </c>
      <c r="B648" s="582">
        <v>5032</v>
      </c>
      <c r="C648" s="583" t="s">
        <v>287</v>
      </c>
      <c r="D648" s="584">
        <v>0</v>
      </c>
      <c r="E648" s="585">
        <v>1445.06</v>
      </c>
      <c r="F648" s="584">
        <v>635.93799999999999</v>
      </c>
      <c r="G648" s="586">
        <f t="shared" si="11"/>
        <v>44.007722862718502</v>
      </c>
    </row>
    <row r="649" spans="1:7" x14ac:dyDescent="0.2">
      <c r="A649" s="608">
        <v>3713</v>
      </c>
      <c r="B649" s="582">
        <v>5038</v>
      </c>
      <c r="C649" s="583" t="s">
        <v>286</v>
      </c>
      <c r="D649" s="584">
        <v>0</v>
      </c>
      <c r="E649" s="585">
        <v>83.77</v>
      </c>
      <c r="F649" s="584">
        <v>29.687999999999999</v>
      </c>
      <c r="G649" s="586">
        <f t="shared" si="11"/>
        <v>35.439894950459596</v>
      </c>
    </row>
    <row r="650" spans="1:7" x14ac:dyDescent="0.2">
      <c r="A650" s="608">
        <v>3713</v>
      </c>
      <c r="B650" s="582">
        <v>5137</v>
      </c>
      <c r="C650" s="583" t="s">
        <v>252</v>
      </c>
      <c r="D650" s="584">
        <v>0</v>
      </c>
      <c r="E650" s="585">
        <v>4</v>
      </c>
      <c r="F650" s="584">
        <v>3.6179999999999999</v>
      </c>
      <c r="G650" s="586">
        <f t="shared" si="11"/>
        <v>90.45</v>
      </c>
    </row>
    <row r="651" spans="1:7" x14ac:dyDescent="0.2">
      <c r="A651" s="608">
        <v>3713</v>
      </c>
      <c r="B651" s="582">
        <v>5139</v>
      </c>
      <c r="C651" s="583" t="s">
        <v>251</v>
      </c>
      <c r="D651" s="584">
        <v>0</v>
      </c>
      <c r="E651" s="585">
        <v>350</v>
      </c>
      <c r="F651" s="584">
        <v>237.16</v>
      </c>
      <c r="G651" s="586">
        <f t="shared" si="11"/>
        <v>67.759999999999991</v>
      </c>
    </row>
    <row r="652" spans="1:7" x14ac:dyDescent="0.2">
      <c r="A652" s="608">
        <v>3713</v>
      </c>
      <c r="B652" s="582">
        <v>5167</v>
      </c>
      <c r="C652" s="583" t="s">
        <v>271</v>
      </c>
      <c r="D652" s="584">
        <v>0</v>
      </c>
      <c r="E652" s="585">
        <v>30</v>
      </c>
      <c r="F652" s="584">
        <v>29.997</v>
      </c>
      <c r="G652" s="586">
        <f t="shared" si="11"/>
        <v>99.99</v>
      </c>
    </row>
    <row r="653" spans="1:7" x14ac:dyDescent="0.2">
      <c r="A653" s="608">
        <v>3713</v>
      </c>
      <c r="B653" s="582">
        <v>5169</v>
      </c>
      <c r="C653" s="583" t="s">
        <v>248</v>
      </c>
      <c r="D653" s="584">
        <v>1500</v>
      </c>
      <c r="E653" s="585">
        <v>596</v>
      </c>
      <c r="F653" s="584">
        <v>213.88</v>
      </c>
      <c r="G653" s="586">
        <f t="shared" si="11"/>
        <v>35.885906040268459</v>
      </c>
    </row>
    <row r="654" spans="1:7" x14ac:dyDescent="0.2">
      <c r="A654" s="608">
        <v>3713</v>
      </c>
      <c r="B654" s="582">
        <v>5175</v>
      </c>
      <c r="C654" s="583" t="s">
        <v>247</v>
      </c>
      <c r="D654" s="584">
        <v>0</v>
      </c>
      <c r="E654" s="585">
        <v>30</v>
      </c>
      <c r="F654" s="584">
        <v>25.702000000000002</v>
      </c>
      <c r="G654" s="586">
        <f t="shared" si="11"/>
        <v>85.673333333333332</v>
      </c>
    </row>
    <row r="655" spans="1:7" x14ac:dyDescent="0.2">
      <c r="A655" s="608">
        <v>3713</v>
      </c>
      <c r="B655" s="582">
        <v>5424</v>
      </c>
      <c r="C655" s="583" t="s">
        <v>257</v>
      </c>
      <c r="D655" s="584">
        <v>0</v>
      </c>
      <c r="E655" s="585">
        <v>210.87</v>
      </c>
      <c r="F655" s="584">
        <v>17.491</v>
      </c>
      <c r="G655" s="586">
        <f t="shared" si="11"/>
        <v>8.2946839284867462</v>
      </c>
    </row>
    <row r="656" spans="1:7" x14ac:dyDescent="0.2">
      <c r="A656" s="610">
        <v>3713</v>
      </c>
      <c r="B656" s="589"/>
      <c r="C656" s="590" t="s">
        <v>331</v>
      </c>
      <c r="D656" s="591">
        <v>1500</v>
      </c>
      <c r="E656" s="592">
        <v>22924.31</v>
      </c>
      <c r="F656" s="591">
        <v>10029.870999999999</v>
      </c>
      <c r="G656" s="593">
        <f t="shared" si="11"/>
        <v>43.75211729382476</v>
      </c>
    </row>
    <row r="657" spans="1:7" x14ac:dyDescent="0.2">
      <c r="A657" s="581"/>
      <c r="B657" s="594"/>
      <c r="C657" s="583"/>
      <c r="D657" s="585"/>
      <c r="E657" s="585"/>
      <c r="F657" s="585"/>
      <c r="G657" s="586"/>
    </row>
    <row r="658" spans="1:7" x14ac:dyDescent="0.2">
      <c r="A658" s="611">
        <v>3716</v>
      </c>
      <c r="B658" s="596">
        <v>5168</v>
      </c>
      <c r="C658" s="597" t="s">
        <v>270</v>
      </c>
      <c r="D658" s="598">
        <v>0</v>
      </c>
      <c r="E658" s="599">
        <v>57.48</v>
      </c>
      <c r="F658" s="598">
        <v>57.475000000000001</v>
      </c>
      <c r="G658" s="600">
        <f t="shared" si="11"/>
        <v>99.991301322199035</v>
      </c>
    </row>
    <row r="659" spans="1:7" x14ac:dyDescent="0.2">
      <c r="A659" s="608">
        <v>3716</v>
      </c>
      <c r="B659" s="582">
        <v>5339</v>
      </c>
      <c r="C659" s="583" t="s">
        <v>301</v>
      </c>
      <c r="D659" s="584">
        <v>2500</v>
      </c>
      <c r="E659" s="585">
        <v>2500</v>
      </c>
      <c r="F659" s="584">
        <v>2500</v>
      </c>
      <c r="G659" s="586">
        <f t="shared" si="11"/>
        <v>100</v>
      </c>
    </row>
    <row r="660" spans="1:7" x14ac:dyDescent="0.2">
      <c r="A660" s="610">
        <v>3716</v>
      </c>
      <c r="B660" s="589"/>
      <c r="C660" s="590" t="s">
        <v>330</v>
      </c>
      <c r="D660" s="591">
        <v>2500</v>
      </c>
      <c r="E660" s="592">
        <v>2557.48</v>
      </c>
      <c r="F660" s="591">
        <v>2557.4749999999999</v>
      </c>
      <c r="G660" s="593">
        <f t="shared" si="11"/>
        <v>99.999804495049816</v>
      </c>
    </row>
    <row r="661" spans="1:7" x14ac:dyDescent="0.2">
      <c r="A661" s="581"/>
      <c r="B661" s="594"/>
      <c r="C661" s="583"/>
      <c r="D661" s="585"/>
      <c r="E661" s="585"/>
      <c r="F661" s="585"/>
      <c r="G661" s="586"/>
    </row>
    <row r="662" spans="1:7" x14ac:dyDescent="0.2">
      <c r="A662" s="611">
        <v>3719</v>
      </c>
      <c r="B662" s="596">
        <v>5166</v>
      </c>
      <c r="C662" s="597" t="s">
        <v>249</v>
      </c>
      <c r="D662" s="598">
        <v>100</v>
      </c>
      <c r="E662" s="599">
        <v>102.5</v>
      </c>
      <c r="F662" s="598">
        <v>102.48699999999999</v>
      </c>
      <c r="G662" s="600">
        <f t="shared" si="11"/>
        <v>99.987317073170729</v>
      </c>
    </row>
    <row r="663" spans="1:7" x14ac:dyDescent="0.2">
      <c r="A663" s="608">
        <v>3719</v>
      </c>
      <c r="B663" s="582">
        <v>5169</v>
      </c>
      <c r="C663" s="583" t="s">
        <v>248</v>
      </c>
      <c r="D663" s="584">
        <v>1200</v>
      </c>
      <c r="E663" s="585">
        <v>0</v>
      </c>
      <c r="F663" s="584">
        <v>0</v>
      </c>
      <c r="G663" s="609" t="s">
        <v>195</v>
      </c>
    </row>
    <row r="664" spans="1:7" x14ac:dyDescent="0.2">
      <c r="A664" s="610">
        <v>3719</v>
      </c>
      <c r="B664" s="589"/>
      <c r="C664" s="590" t="s">
        <v>205</v>
      </c>
      <c r="D664" s="591">
        <v>1300</v>
      </c>
      <c r="E664" s="592">
        <v>102.5</v>
      </c>
      <c r="F664" s="591">
        <v>102.48699999999999</v>
      </c>
      <c r="G664" s="593">
        <f t="shared" si="11"/>
        <v>99.987317073170729</v>
      </c>
    </row>
    <row r="665" spans="1:7" x14ac:dyDescent="0.2">
      <c r="A665" s="581"/>
      <c r="B665" s="594"/>
      <c r="C665" s="583"/>
      <c r="D665" s="585"/>
      <c r="E665" s="585"/>
      <c r="F665" s="585"/>
      <c r="G665" s="586"/>
    </row>
    <row r="666" spans="1:7" x14ac:dyDescent="0.2">
      <c r="A666" s="611">
        <v>3724</v>
      </c>
      <c r="B666" s="596">
        <v>5212</v>
      </c>
      <c r="C666" s="597" t="s">
        <v>320</v>
      </c>
      <c r="D666" s="598">
        <v>0</v>
      </c>
      <c r="E666" s="599">
        <v>61.662999999999997</v>
      </c>
      <c r="F666" s="598">
        <v>61.6616</v>
      </c>
      <c r="G666" s="600">
        <f t="shared" si="11"/>
        <v>99.997729594732661</v>
      </c>
    </row>
    <row r="667" spans="1:7" x14ac:dyDescent="0.2">
      <c r="A667" s="608">
        <v>3724</v>
      </c>
      <c r="B667" s="582">
        <v>5213</v>
      </c>
      <c r="C667" s="583" t="s">
        <v>314</v>
      </c>
      <c r="D667" s="584">
        <v>0</v>
      </c>
      <c r="E667" s="585">
        <v>1017.18</v>
      </c>
      <c r="F667" s="584">
        <v>1017.1783999999999</v>
      </c>
      <c r="G667" s="586">
        <f t="shared" si="11"/>
        <v>99.999842702373215</v>
      </c>
    </row>
    <row r="668" spans="1:7" x14ac:dyDescent="0.2">
      <c r="A668" s="608">
        <v>3724</v>
      </c>
      <c r="B668" s="582">
        <v>5336</v>
      </c>
      <c r="C668" s="583" t="s">
        <v>304</v>
      </c>
      <c r="D668" s="584">
        <v>0</v>
      </c>
      <c r="E668" s="585">
        <v>15.96</v>
      </c>
      <c r="F668" s="584">
        <v>15.959299999999999</v>
      </c>
      <c r="G668" s="586">
        <f t="shared" si="11"/>
        <v>99.995614035087712</v>
      </c>
    </row>
    <row r="669" spans="1:7" x14ac:dyDescent="0.2">
      <c r="A669" s="610">
        <v>3724</v>
      </c>
      <c r="B669" s="589"/>
      <c r="C669" s="590" t="s">
        <v>328</v>
      </c>
      <c r="D669" s="591">
        <v>0</v>
      </c>
      <c r="E669" s="592">
        <v>1094.8030000000001</v>
      </c>
      <c r="F669" s="591">
        <v>1094.7993000000001</v>
      </c>
      <c r="G669" s="593">
        <f t="shared" si="11"/>
        <v>99.999662039654623</v>
      </c>
    </row>
    <row r="670" spans="1:7" x14ac:dyDescent="0.2">
      <c r="A670" s="581"/>
      <c r="B670" s="594"/>
      <c r="C670" s="583"/>
      <c r="D670" s="585"/>
      <c r="E670" s="585"/>
      <c r="F670" s="585"/>
      <c r="G670" s="586"/>
    </row>
    <row r="671" spans="1:7" x14ac:dyDescent="0.2">
      <c r="A671" s="611">
        <v>3727</v>
      </c>
      <c r="B671" s="596">
        <v>5139</v>
      </c>
      <c r="C671" s="597" t="s">
        <v>251</v>
      </c>
      <c r="D671" s="598">
        <v>0</v>
      </c>
      <c r="E671" s="599">
        <v>402.08</v>
      </c>
      <c r="F671" s="598">
        <v>398.88200000000001</v>
      </c>
      <c r="G671" s="600">
        <f t="shared" si="11"/>
        <v>99.204635893354563</v>
      </c>
    </row>
    <row r="672" spans="1:7" x14ac:dyDescent="0.2">
      <c r="A672" s="608">
        <v>3727</v>
      </c>
      <c r="B672" s="582">
        <v>5169</v>
      </c>
      <c r="C672" s="583" t="s">
        <v>248</v>
      </c>
      <c r="D672" s="584">
        <v>0</v>
      </c>
      <c r="E672" s="585">
        <v>7</v>
      </c>
      <c r="F672" s="584">
        <v>7</v>
      </c>
      <c r="G672" s="586">
        <f t="shared" si="11"/>
        <v>100</v>
      </c>
    </row>
    <row r="673" spans="1:7" x14ac:dyDescent="0.2">
      <c r="A673" s="610">
        <v>3727</v>
      </c>
      <c r="B673" s="589"/>
      <c r="C673" s="590" t="s">
        <v>880</v>
      </c>
      <c r="D673" s="591">
        <v>0</v>
      </c>
      <c r="E673" s="592">
        <v>409.08</v>
      </c>
      <c r="F673" s="591">
        <v>405.88200000000001</v>
      </c>
      <c r="G673" s="593">
        <f t="shared" si="11"/>
        <v>99.218245819888537</v>
      </c>
    </row>
    <row r="674" spans="1:7" x14ac:dyDescent="0.2">
      <c r="A674" s="581"/>
      <c r="B674" s="594"/>
      <c r="C674" s="583"/>
      <c r="D674" s="585"/>
      <c r="E674" s="585"/>
      <c r="F674" s="585"/>
      <c r="G674" s="586"/>
    </row>
    <row r="675" spans="1:7" x14ac:dyDescent="0.2">
      <c r="A675" s="611">
        <v>3729</v>
      </c>
      <c r="B675" s="596">
        <v>5139</v>
      </c>
      <c r="C675" s="597" t="s">
        <v>251</v>
      </c>
      <c r="D675" s="598">
        <v>200</v>
      </c>
      <c r="E675" s="599">
        <v>197.3</v>
      </c>
      <c r="F675" s="598">
        <v>190.23451</v>
      </c>
      <c r="G675" s="600">
        <f t="shared" si="11"/>
        <v>96.41891028890015</v>
      </c>
    </row>
    <row r="676" spans="1:7" x14ac:dyDescent="0.2">
      <c r="A676" s="608">
        <v>3729</v>
      </c>
      <c r="B676" s="582">
        <v>5169</v>
      </c>
      <c r="C676" s="583" t="s">
        <v>248</v>
      </c>
      <c r="D676" s="584">
        <v>850</v>
      </c>
      <c r="E676" s="585">
        <v>1613.48</v>
      </c>
      <c r="F676" s="584">
        <v>1258.4864</v>
      </c>
      <c r="G676" s="586">
        <f t="shared" si="11"/>
        <v>77.998264620571675</v>
      </c>
    </row>
    <row r="677" spans="1:7" x14ac:dyDescent="0.2">
      <c r="A677" s="608">
        <v>3729</v>
      </c>
      <c r="B677" s="582">
        <v>5213</v>
      </c>
      <c r="C677" s="583" t="s">
        <v>314</v>
      </c>
      <c r="D677" s="584">
        <v>300</v>
      </c>
      <c r="E677" s="585">
        <v>300</v>
      </c>
      <c r="F677" s="584">
        <v>150</v>
      </c>
      <c r="G677" s="586">
        <f t="shared" si="11"/>
        <v>50</v>
      </c>
    </row>
    <row r="678" spans="1:7" x14ac:dyDescent="0.2">
      <c r="A678" s="608">
        <v>3729</v>
      </c>
      <c r="B678" s="582">
        <v>5223</v>
      </c>
      <c r="C678" s="583" t="s">
        <v>303</v>
      </c>
      <c r="D678" s="584">
        <v>0</v>
      </c>
      <c r="E678" s="585">
        <v>10</v>
      </c>
      <c r="F678" s="584">
        <v>10</v>
      </c>
      <c r="G678" s="586">
        <f t="shared" si="11"/>
        <v>100</v>
      </c>
    </row>
    <row r="679" spans="1:7" x14ac:dyDescent="0.2">
      <c r="A679" s="608">
        <v>3729</v>
      </c>
      <c r="B679" s="582">
        <v>5321</v>
      </c>
      <c r="C679" s="583" t="s">
        <v>260</v>
      </c>
      <c r="D679" s="584">
        <v>300</v>
      </c>
      <c r="E679" s="585">
        <v>300</v>
      </c>
      <c r="F679" s="584">
        <v>300</v>
      </c>
      <c r="G679" s="586">
        <f t="shared" ref="G679:G744" si="12">F679/E679*100</f>
        <v>100</v>
      </c>
    </row>
    <row r="680" spans="1:7" x14ac:dyDescent="0.2">
      <c r="A680" s="610">
        <v>3729</v>
      </c>
      <c r="B680" s="589"/>
      <c r="C680" s="590" t="s">
        <v>203</v>
      </c>
      <c r="D680" s="591">
        <v>1650</v>
      </c>
      <c r="E680" s="592">
        <v>2420.7800000000002</v>
      </c>
      <c r="F680" s="591">
        <v>1908.72091</v>
      </c>
      <c r="G680" s="593">
        <f t="shared" si="12"/>
        <v>78.847351266947001</v>
      </c>
    </row>
    <row r="681" spans="1:7" x14ac:dyDescent="0.2">
      <c r="A681" s="581"/>
      <c r="B681" s="594"/>
      <c r="C681" s="583"/>
      <c r="D681" s="585"/>
      <c r="E681" s="585"/>
      <c r="F681" s="585"/>
      <c r="G681" s="586"/>
    </row>
    <row r="682" spans="1:7" x14ac:dyDescent="0.2">
      <c r="A682" s="611">
        <v>3741</v>
      </c>
      <c r="B682" s="596">
        <v>5169</v>
      </c>
      <c r="C682" s="597" t="s">
        <v>248</v>
      </c>
      <c r="D682" s="598">
        <v>10300</v>
      </c>
      <c r="E682" s="599">
        <v>1179.3699999999999</v>
      </c>
      <c r="F682" s="598">
        <v>575.37900000000002</v>
      </c>
      <c r="G682" s="600">
        <f t="shared" si="12"/>
        <v>48.786979489049244</v>
      </c>
    </row>
    <row r="683" spans="1:7" x14ac:dyDescent="0.2">
      <c r="A683" s="608">
        <v>3741</v>
      </c>
      <c r="B683" s="582">
        <v>5192</v>
      </c>
      <c r="C683" s="583" t="s">
        <v>263</v>
      </c>
      <c r="D683" s="584">
        <v>0</v>
      </c>
      <c r="E683" s="585">
        <v>522.70899999999995</v>
      </c>
      <c r="F683" s="584">
        <v>522.67899999999997</v>
      </c>
      <c r="G683" s="586">
        <f t="shared" si="12"/>
        <v>99.994260668938168</v>
      </c>
    </row>
    <row r="684" spans="1:7" x14ac:dyDescent="0.2">
      <c r="A684" s="608">
        <v>3741</v>
      </c>
      <c r="B684" s="582">
        <v>5222</v>
      </c>
      <c r="C684" s="583" t="s">
        <v>261</v>
      </c>
      <c r="D684" s="584">
        <v>1000</v>
      </c>
      <c r="E684" s="585">
        <v>950</v>
      </c>
      <c r="F684" s="584">
        <v>950</v>
      </c>
      <c r="G684" s="586">
        <f t="shared" si="12"/>
        <v>100</v>
      </c>
    </row>
    <row r="685" spans="1:7" x14ac:dyDescent="0.2">
      <c r="A685" s="610">
        <v>3741</v>
      </c>
      <c r="B685" s="589"/>
      <c r="C685" s="590" t="s">
        <v>327</v>
      </c>
      <c r="D685" s="591">
        <v>11300</v>
      </c>
      <c r="E685" s="592">
        <v>2652.0790000000002</v>
      </c>
      <c r="F685" s="591">
        <v>2048.058</v>
      </c>
      <c r="G685" s="593">
        <f t="shared" si="12"/>
        <v>77.224622645102187</v>
      </c>
    </row>
    <row r="686" spans="1:7" x14ac:dyDescent="0.2">
      <c r="A686" s="581"/>
      <c r="B686" s="594"/>
      <c r="C686" s="583"/>
      <c r="D686" s="585"/>
      <c r="E686" s="585"/>
      <c r="F686" s="585"/>
      <c r="G686" s="586"/>
    </row>
    <row r="687" spans="1:7" x14ac:dyDescent="0.2">
      <c r="A687" s="611">
        <v>3742</v>
      </c>
      <c r="B687" s="596">
        <v>5139</v>
      </c>
      <c r="C687" s="597" t="s">
        <v>251</v>
      </c>
      <c r="D687" s="598">
        <v>0</v>
      </c>
      <c r="E687" s="599">
        <v>32.5</v>
      </c>
      <c r="F687" s="598">
        <v>32.427999999999997</v>
      </c>
      <c r="G687" s="600">
        <f t="shared" si="12"/>
        <v>99.778461538461528</v>
      </c>
    </row>
    <row r="688" spans="1:7" x14ac:dyDescent="0.2">
      <c r="A688" s="608">
        <v>3742</v>
      </c>
      <c r="B688" s="582">
        <v>5169</v>
      </c>
      <c r="C688" s="583" t="s">
        <v>248</v>
      </c>
      <c r="D688" s="584">
        <v>2800</v>
      </c>
      <c r="E688" s="585">
        <v>3786</v>
      </c>
      <c r="F688" s="584">
        <v>3579.9092900000001</v>
      </c>
      <c r="G688" s="586">
        <f t="shared" si="12"/>
        <v>94.556505282620179</v>
      </c>
    </row>
    <row r="689" spans="1:7" x14ac:dyDescent="0.2">
      <c r="A689" s="608">
        <v>3742</v>
      </c>
      <c r="B689" s="582">
        <v>5192</v>
      </c>
      <c r="C689" s="583" t="s">
        <v>263</v>
      </c>
      <c r="D689" s="584">
        <v>700</v>
      </c>
      <c r="E689" s="585">
        <v>0</v>
      </c>
      <c r="F689" s="584">
        <v>0</v>
      </c>
      <c r="G689" s="609" t="s">
        <v>195</v>
      </c>
    </row>
    <row r="690" spans="1:7" x14ac:dyDescent="0.2">
      <c r="A690" s="610">
        <v>3742</v>
      </c>
      <c r="B690" s="589"/>
      <c r="C690" s="590" t="s">
        <v>128</v>
      </c>
      <c r="D690" s="591">
        <v>3500</v>
      </c>
      <c r="E690" s="592">
        <v>3818.5</v>
      </c>
      <c r="F690" s="591">
        <v>3612.3372899999999</v>
      </c>
      <c r="G690" s="593">
        <f t="shared" si="12"/>
        <v>94.600950373183196</v>
      </c>
    </row>
    <row r="691" spans="1:7" x14ac:dyDescent="0.2">
      <c r="A691" s="581"/>
      <c r="B691" s="594"/>
      <c r="C691" s="583"/>
      <c r="D691" s="585"/>
      <c r="E691" s="585"/>
      <c r="F691" s="585"/>
      <c r="G691" s="586"/>
    </row>
    <row r="692" spans="1:7" x14ac:dyDescent="0.2">
      <c r="A692" s="611">
        <v>3744</v>
      </c>
      <c r="B692" s="596">
        <v>5169</v>
      </c>
      <c r="C692" s="597" t="s">
        <v>248</v>
      </c>
      <c r="D692" s="598">
        <v>100</v>
      </c>
      <c r="E692" s="599">
        <v>0</v>
      </c>
      <c r="F692" s="598">
        <v>0</v>
      </c>
      <c r="G692" s="612" t="s">
        <v>195</v>
      </c>
    </row>
    <row r="693" spans="1:7" x14ac:dyDescent="0.2">
      <c r="A693" s="588">
        <v>3744</v>
      </c>
      <c r="B693" s="589"/>
      <c r="C693" s="590" t="s">
        <v>201</v>
      </c>
      <c r="D693" s="591">
        <v>100</v>
      </c>
      <c r="E693" s="592">
        <v>0</v>
      </c>
      <c r="F693" s="591">
        <v>0</v>
      </c>
      <c r="G693" s="613" t="s">
        <v>195</v>
      </c>
    </row>
    <row r="694" spans="1:7" x14ac:dyDescent="0.2">
      <c r="A694" s="581"/>
      <c r="B694" s="594"/>
      <c r="C694" s="583"/>
      <c r="D694" s="585"/>
      <c r="E694" s="585"/>
      <c r="F694" s="585"/>
      <c r="G694" s="586"/>
    </row>
    <row r="695" spans="1:7" x14ac:dyDescent="0.2">
      <c r="A695" s="611">
        <v>3749</v>
      </c>
      <c r="B695" s="596">
        <v>5169</v>
      </c>
      <c r="C695" s="597" t="s">
        <v>248</v>
      </c>
      <c r="D695" s="598">
        <v>500</v>
      </c>
      <c r="E695" s="599">
        <v>383.83</v>
      </c>
      <c r="F695" s="598">
        <v>383.81200000000001</v>
      </c>
      <c r="G695" s="600">
        <f t="shared" si="12"/>
        <v>99.995310423885584</v>
      </c>
    </row>
    <row r="696" spans="1:7" x14ac:dyDescent="0.2">
      <c r="A696" s="588">
        <v>3749</v>
      </c>
      <c r="B696" s="589"/>
      <c r="C696" s="590" t="s">
        <v>881</v>
      </c>
      <c r="D696" s="591">
        <v>500</v>
      </c>
      <c r="E696" s="592">
        <v>383.83</v>
      </c>
      <c r="F696" s="591">
        <v>383.81200000000001</v>
      </c>
      <c r="G696" s="593">
        <f t="shared" si="12"/>
        <v>99.995310423885584</v>
      </c>
    </row>
    <row r="697" spans="1:7" x14ac:dyDescent="0.2">
      <c r="A697" s="581"/>
      <c r="B697" s="594"/>
      <c r="C697" s="583"/>
      <c r="D697" s="585"/>
      <c r="E697" s="585"/>
      <c r="F697" s="585"/>
      <c r="G697" s="586"/>
    </row>
    <row r="698" spans="1:7" x14ac:dyDescent="0.2">
      <c r="A698" s="611">
        <v>3769</v>
      </c>
      <c r="B698" s="596">
        <v>5139</v>
      </c>
      <c r="C698" s="597" t="s">
        <v>251</v>
      </c>
      <c r="D698" s="598">
        <v>100</v>
      </c>
      <c r="E698" s="599">
        <v>100</v>
      </c>
      <c r="F698" s="598">
        <v>26.876000000000001</v>
      </c>
      <c r="G698" s="600">
        <f t="shared" si="12"/>
        <v>26.876000000000001</v>
      </c>
    </row>
    <row r="699" spans="1:7" x14ac:dyDescent="0.2">
      <c r="A699" s="608">
        <v>3769</v>
      </c>
      <c r="B699" s="582">
        <v>5164</v>
      </c>
      <c r="C699" s="583" t="s">
        <v>250</v>
      </c>
      <c r="D699" s="584">
        <v>50</v>
      </c>
      <c r="E699" s="585">
        <v>50</v>
      </c>
      <c r="F699" s="584">
        <v>0</v>
      </c>
      <c r="G699" s="586">
        <f t="shared" si="12"/>
        <v>0</v>
      </c>
    </row>
    <row r="700" spans="1:7" x14ac:dyDescent="0.2">
      <c r="A700" s="608">
        <v>3769</v>
      </c>
      <c r="B700" s="582">
        <v>5166</v>
      </c>
      <c r="C700" s="583" t="s">
        <v>249</v>
      </c>
      <c r="D700" s="584">
        <v>800</v>
      </c>
      <c r="E700" s="585">
        <v>2078.6999999999998</v>
      </c>
      <c r="F700" s="584">
        <v>21.658999999999999</v>
      </c>
      <c r="G700" s="586">
        <f t="shared" si="12"/>
        <v>1.0419492952325975</v>
      </c>
    </row>
    <row r="701" spans="1:7" x14ac:dyDescent="0.2">
      <c r="A701" s="608">
        <v>3769</v>
      </c>
      <c r="B701" s="582">
        <v>5169</v>
      </c>
      <c r="C701" s="583" t="s">
        <v>248</v>
      </c>
      <c r="D701" s="584">
        <v>2700</v>
      </c>
      <c r="E701" s="585">
        <v>1625.42</v>
      </c>
      <c r="F701" s="584">
        <v>361.4486</v>
      </c>
      <c r="G701" s="586">
        <f t="shared" si="12"/>
        <v>22.23724329711705</v>
      </c>
    </row>
    <row r="702" spans="1:7" x14ac:dyDescent="0.2">
      <c r="A702" s="608">
        <v>3769</v>
      </c>
      <c r="B702" s="582">
        <v>5229</v>
      </c>
      <c r="C702" s="583" t="s">
        <v>293</v>
      </c>
      <c r="D702" s="584">
        <v>3000</v>
      </c>
      <c r="E702" s="585">
        <v>0</v>
      </c>
      <c r="F702" s="584">
        <v>0</v>
      </c>
      <c r="G702" s="609" t="s">
        <v>195</v>
      </c>
    </row>
    <row r="703" spans="1:7" x14ac:dyDescent="0.2">
      <c r="A703" s="608">
        <v>3769</v>
      </c>
      <c r="B703" s="582">
        <v>5909</v>
      </c>
      <c r="C703" s="583" t="s">
        <v>237</v>
      </c>
      <c r="D703" s="584">
        <v>0</v>
      </c>
      <c r="E703" s="585">
        <v>6735.0749999999998</v>
      </c>
      <c r="F703" s="584">
        <v>0</v>
      </c>
      <c r="G703" s="586">
        <f t="shared" si="12"/>
        <v>0</v>
      </c>
    </row>
    <row r="704" spans="1:7" x14ac:dyDescent="0.2">
      <c r="A704" s="610">
        <v>3769</v>
      </c>
      <c r="B704" s="589"/>
      <c r="C704" s="590" t="s">
        <v>127</v>
      </c>
      <c r="D704" s="591">
        <v>6650</v>
      </c>
      <c r="E704" s="592">
        <v>10589.195</v>
      </c>
      <c r="F704" s="591">
        <v>409.98359999999997</v>
      </c>
      <c r="G704" s="593">
        <f t="shared" si="12"/>
        <v>3.8717164052602677</v>
      </c>
    </row>
    <row r="705" spans="1:7" x14ac:dyDescent="0.2">
      <c r="A705" s="581"/>
      <c r="B705" s="594"/>
      <c r="C705" s="583"/>
      <c r="D705" s="585"/>
      <c r="E705" s="585"/>
      <c r="F705" s="585"/>
      <c r="G705" s="586"/>
    </row>
    <row r="706" spans="1:7" x14ac:dyDescent="0.2">
      <c r="A706" s="611">
        <v>3771</v>
      </c>
      <c r="B706" s="596">
        <v>5169</v>
      </c>
      <c r="C706" s="597" t="s">
        <v>248</v>
      </c>
      <c r="D706" s="598">
        <v>10</v>
      </c>
      <c r="E706" s="599">
        <v>10</v>
      </c>
      <c r="F706" s="598">
        <v>0</v>
      </c>
      <c r="G706" s="600">
        <f t="shared" si="12"/>
        <v>0</v>
      </c>
    </row>
    <row r="707" spans="1:7" x14ac:dyDescent="0.2">
      <c r="A707" s="588">
        <v>3771</v>
      </c>
      <c r="B707" s="589"/>
      <c r="C707" s="590" t="s">
        <v>882</v>
      </c>
      <c r="D707" s="591">
        <v>10</v>
      </c>
      <c r="E707" s="592">
        <v>10</v>
      </c>
      <c r="F707" s="591">
        <v>0</v>
      </c>
      <c r="G707" s="593">
        <f t="shared" si="12"/>
        <v>0</v>
      </c>
    </row>
    <row r="708" spans="1:7" x14ac:dyDescent="0.2">
      <c r="A708" s="581"/>
      <c r="B708" s="594"/>
      <c r="C708" s="583"/>
      <c r="D708" s="585"/>
      <c r="E708" s="585"/>
      <c r="F708" s="585"/>
      <c r="G708" s="586"/>
    </row>
    <row r="709" spans="1:7" x14ac:dyDescent="0.2">
      <c r="A709" s="611">
        <v>3792</v>
      </c>
      <c r="B709" s="596">
        <v>5137</v>
      </c>
      <c r="C709" s="597" t="s">
        <v>252</v>
      </c>
      <c r="D709" s="598">
        <v>0</v>
      </c>
      <c r="E709" s="599">
        <v>10</v>
      </c>
      <c r="F709" s="598">
        <v>10</v>
      </c>
      <c r="G709" s="600">
        <f t="shared" si="12"/>
        <v>100</v>
      </c>
    </row>
    <row r="710" spans="1:7" x14ac:dyDescent="0.2">
      <c r="A710" s="608">
        <v>3792</v>
      </c>
      <c r="B710" s="582">
        <v>5139</v>
      </c>
      <c r="C710" s="583" t="s">
        <v>251</v>
      </c>
      <c r="D710" s="584">
        <v>367</v>
      </c>
      <c r="E710" s="585">
        <v>234</v>
      </c>
      <c r="F710" s="584">
        <v>148.251</v>
      </c>
      <c r="G710" s="586">
        <f t="shared" si="12"/>
        <v>63.35512820512821</v>
      </c>
    </row>
    <row r="711" spans="1:7" x14ac:dyDescent="0.2">
      <c r="A711" s="608">
        <v>3792</v>
      </c>
      <c r="B711" s="582">
        <v>5166</v>
      </c>
      <c r="C711" s="583" t="s">
        <v>249</v>
      </c>
      <c r="D711" s="584">
        <v>150</v>
      </c>
      <c r="E711" s="585">
        <v>380.3</v>
      </c>
      <c r="F711" s="584">
        <v>313.185</v>
      </c>
      <c r="G711" s="586">
        <f t="shared" si="12"/>
        <v>82.35209045490403</v>
      </c>
    </row>
    <row r="712" spans="1:7" x14ac:dyDescent="0.2">
      <c r="A712" s="608">
        <v>3792</v>
      </c>
      <c r="B712" s="582">
        <v>5169</v>
      </c>
      <c r="C712" s="583" t="s">
        <v>248</v>
      </c>
      <c r="D712" s="584">
        <v>404</v>
      </c>
      <c r="E712" s="585">
        <v>417.7</v>
      </c>
      <c r="F712" s="584">
        <v>337.16836000000001</v>
      </c>
      <c r="G712" s="586">
        <f t="shared" si="12"/>
        <v>80.720220253770663</v>
      </c>
    </row>
    <row r="713" spans="1:7" x14ac:dyDescent="0.2">
      <c r="A713" s="608">
        <v>3792</v>
      </c>
      <c r="B713" s="582">
        <v>5175</v>
      </c>
      <c r="C713" s="583" t="s">
        <v>247</v>
      </c>
      <c r="D713" s="584">
        <v>10</v>
      </c>
      <c r="E713" s="585">
        <v>10</v>
      </c>
      <c r="F713" s="584">
        <v>10</v>
      </c>
      <c r="G713" s="586">
        <f t="shared" si="12"/>
        <v>100</v>
      </c>
    </row>
    <row r="714" spans="1:7" x14ac:dyDescent="0.2">
      <c r="A714" s="608">
        <v>3792</v>
      </c>
      <c r="B714" s="582">
        <v>5179</v>
      </c>
      <c r="C714" s="583" t="s">
        <v>265</v>
      </c>
      <c r="D714" s="584">
        <v>0</v>
      </c>
      <c r="E714" s="585">
        <v>99</v>
      </c>
      <c r="F714" s="584">
        <v>99</v>
      </c>
      <c r="G714" s="586">
        <f t="shared" si="12"/>
        <v>100</v>
      </c>
    </row>
    <row r="715" spans="1:7" x14ac:dyDescent="0.2">
      <c r="A715" s="608">
        <v>3792</v>
      </c>
      <c r="B715" s="582">
        <v>5194</v>
      </c>
      <c r="C715" s="583" t="s">
        <v>262</v>
      </c>
      <c r="D715" s="584">
        <v>160</v>
      </c>
      <c r="E715" s="585">
        <v>160</v>
      </c>
      <c r="F715" s="584">
        <v>160</v>
      </c>
      <c r="G715" s="586">
        <f t="shared" si="12"/>
        <v>100</v>
      </c>
    </row>
    <row r="716" spans="1:7" x14ac:dyDescent="0.2">
      <c r="A716" s="608">
        <v>3792</v>
      </c>
      <c r="B716" s="582">
        <v>5222</v>
      </c>
      <c r="C716" s="583" t="s">
        <v>261</v>
      </c>
      <c r="D716" s="584">
        <v>0</v>
      </c>
      <c r="E716" s="585">
        <v>1012.1</v>
      </c>
      <c r="F716" s="584">
        <v>1012.1</v>
      </c>
      <c r="G716" s="586">
        <f t="shared" si="12"/>
        <v>100</v>
      </c>
    </row>
    <row r="717" spans="1:7" x14ac:dyDescent="0.2">
      <c r="A717" s="608">
        <v>3792</v>
      </c>
      <c r="B717" s="582">
        <v>5229</v>
      </c>
      <c r="C717" s="583" t="s">
        <v>293</v>
      </c>
      <c r="D717" s="584">
        <v>2099</v>
      </c>
      <c r="E717" s="585">
        <v>78.2</v>
      </c>
      <c r="F717" s="584">
        <v>0</v>
      </c>
      <c r="G717" s="586">
        <f t="shared" si="12"/>
        <v>0</v>
      </c>
    </row>
    <row r="718" spans="1:7" x14ac:dyDescent="0.2">
      <c r="A718" s="608">
        <v>3792</v>
      </c>
      <c r="B718" s="582">
        <v>5321</v>
      </c>
      <c r="C718" s="583" t="s">
        <v>260</v>
      </c>
      <c r="D718" s="584">
        <v>1500</v>
      </c>
      <c r="E718" s="585">
        <v>1651.7</v>
      </c>
      <c r="F718" s="584">
        <v>1130.5840000000001</v>
      </c>
      <c r="G718" s="586">
        <f t="shared" si="12"/>
        <v>68.449718471877461</v>
      </c>
    </row>
    <row r="719" spans="1:7" x14ac:dyDescent="0.2">
      <c r="A719" s="608">
        <v>3792</v>
      </c>
      <c r="B719" s="582">
        <v>5331</v>
      </c>
      <c r="C719" s="583" t="s">
        <v>306</v>
      </c>
      <c r="D719" s="584">
        <v>610</v>
      </c>
      <c r="E719" s="585">
        <v>1510</v>
      </c>
      <c r="F719" s="584">
        <v>1510</v>
      </c>
      <c r="G719" s="586">
        <f t="shared" si="12"/>
        <v>100</v>
      </c>
    </row>
    <row r="720" spans="1:7" x14ac:dyDescent="0.2">
      <c r="A720" s="610">
        <v>3792</v>
      </c>
      <c r="B720" s="589"/>
      <c r="C720" s="590" t="s">
        <v>200</v>
      </c>
      <c r="D720" s="591">
        <v>5300</v>
      </c>
      <c r="E720" s="592">
        <v>5563</v>
      </c>
      <c r="F720" s="591">
        <v>4730.2883600000005</v>
      </c>
      <c r="G720" s="593">
        <f t="shared" si="12"/>
        <v>85.031248606866811</v>
      </c>
    </row>
    <row r="721" spans="1:7" x14ac:dyDescent="0.2">
      <c r="A721" s="581"/>
      <c r="B721" s="594"/>
      <c r="C721" s="583"/>
      <c r="D721" s="585"/>
      <c r="E721" s="585"/>
      <c r="F721" s="585"/>
      <c r="G721" s="586"/>
    </row>
    <row r="722" spans="1:7" x14ac:dyDescent="0.2">
      <c r="A722" s="611">
        <v>3799</v>
      </c>
      <c r="B722" s="596">
        <v>5213</v>
      </c>
      <c r="C722" s="597" t="s">
        <v>314</v>
      </c>
      <c r="D722" s="598">
        <v>0</v>
      </c>
      <c r="E722" s="599">
        <v>250</v>
      </c>
      <c r="F722" s="598">
        <v>250</v>
      </c>
      <c r="G722" s="600">
        <f t="shared" si="12"/>
        <v>100</v>
      </c>
    </row>
    <row r="723" spans="1:7" x14ac:dyDescent="0.2">
      <c r="A723" s="608">
        <v>3799</v>
      </c>
      <c r="B723" s="582">
        <v>5222</v>
      </c>
      <c r="C723" s="583" t="s">
        <v>261</v>
      </c>
      <c r="D723" s="584">
        <v>0</v>
      </c>
      <c r="E723" s="585">
        <v>205</v>
      </c>
      <c r="F723" s="584">
        <v>205</v>
      </c>
      <c r="G723" s="586">
        <f t="shared" si="12"/>
        <v>100</v>
      </c>
    </row>
    <row r="724" spans="1:7" x14ac:dyDescent="0.2">
      <c r="A724" s="608">
        <v>3799</v>
      </c>
      <c r="B724" s="582">
        <v>5229</v>
      </c>
      <c r="C724" s="583" t="s">
        <v>293</v>
      </c>
      <c r="D724" s="584">
        <v>500</v>
      </c>
      <c r="E724" s="585">
        <v>200</v>
      </c>
      <c r="F724" s="584">
        <v>200</v>
      </c>
      <c r="G724" s="586">
        <f t="shared" si="12"/>
        <v>100</v>
      </c>
    </row>
    <row r="725" spans="1:7" x14ac:dyDescent="0.2">
      <c r="A725" s="610">
        <v>3799</v>
      </c>
      <c r="B725" s="589"/>
      <c r="C725" s="590" t="s">
        <v>199</v>
      </c>
      <c r="D725" s="591">
        <v>500</v>
      </c>
      <c r="E725" s="592">
        <v>655</v>
      </c>
      <c r="F725" s="591">
        <v>655</v>
      </c>
      <c r="G725" s="593">
        <f t="shared" si="12"/>
        <v>100</v>
      </c>
    </row>
    <row r="726" spans="1:7" x14ac:dyDescent="0.2">
      <c r="A726" s="581"/>
      <c r="B726" s="594"/>
      <c r="C726" s="583"/>
      <c r="D726" s="585"/>
      <c r="E726" s="585"/>
      <c r="F726" s="585"/>
      <c r="G726" s="586"/>
    </row>
    <row r="727" spans="1:7" x14ac:dyDescent="0.2">
      <c r="A727" s="611">
        <v>3900</v>
      </c>
      <c r="B727" s="596">
        <v>5136</v>
      </c>
      <c r="C727" s="597" t="s">
        <v>279</v>
      </c>
      <c r="D727" s="598">
        <v>0</v>
      </c>
      <c r="E727" s="599">
        <v>152.09</v>
      </c>
      <c r="F727" s="598">
        <v>152.07599999999999</v>
      </c>
      <c r="G727" s="600">
        <f t="shared" si="12"/>
        <v>99.990794924058108</v>
      </c>
    </row>
    <row r="728" spans="1:7" x14ac:dyDescent="0.2">
      <c r="A728" s="608">
        <v>3900</v>
      </c>
      <c r="B728" s="582">
        <v>5137</v>
      </c>
      <c r="C728" s="583" t="s">
        <v>252</v>
      </c>
      <c r="D728" s="584">
        <v>0</v>
      </c>
      <c r="E728" s="585">
        <v>355</v>
      </c>
      <c r="F728" s="584">
        <v>345.5138</v>
      </c>
      <c r="G728" s="586">
        <f t="shared" si="12"/>
        <v>97.327830985915497</v>
      </c>
    </row>
    <row r="729" spans="1:7" x14ac:dyDescent="0.2">
      <c r="A729" s="608">
        <v>3900</v>
      </c>
      <c r="B729" s="582">
        <v>5139</v>
      </c>
      <c r="C729" s="583" t="s">
        <v>251</v>
      </c>
      <c r="D729" s="584">
        <v>0</v>
      </c>
      <c r="E729" s="585">
        <v>7</v>
      </c>
      <c r="F729" s="584">
        <v>6.9108000000000001</v>
      </c>
      <c r="G729" s="586">
        <f t="shared" si="12"/>
        <v>98.72571428571429</v>
      </c>
    </row>
    <row r="730" spans="1:7" x14ac:dyDescent="0.2">
      <c r="A730" s="608">
        <v>3900</v>
      </c>
      <c r="B730" s="582">
        <v>5169</v>
      </c>
      <c r="C730" s="583" t="s">
        <v>248</v>
      </c>
      <c r="D730" s="584">
        <v>0</v>
      </c>
      <c r="E730" s="585">
        <v>876</v>
      </c>
      <c r="F730" s="584">
        <v>602.76149999999996</v>
      </c>
      <c r="G730" s="586">
        <f t="shared" si="12"/>
        <v>68.808390410958893</v>
      </c>
    </row>
    <row r="731" spans="1:7" x14ac:dyDescent="0.2">
      <c r="A731" s="608">
        <v>3900</v>
      </c>
      <c r="B731" s="582">
        <v>5172</v>
      </c>
      <c r="C731" s="583" t="s">
        <v>268</v>
      </c>
      <c r="D731" s="584">
        <v>0</v>
      </c>
      <c r="E731" s="585">
        <v>48</v>
      </c>
      <c r="F731" s="584">
        <v>47.238399999999999</v>
      </c>
      <c r="G731" s="586">
        <f t="shared" si="12"/>
        <v>98.413333333333327</v>
      </c>
    </row>
    <row r="732" spans="1:7" x14ac:dyDescent="0.2">
      <c r="A732" s="608">
        <v>3900</v>
      </c>
      <c r="B732" s="582">
        <v>5212</v>
      </c>
      <c r="C732" s="583" t="s">
        <v>320</v>
      </c>
      <c r="D732" s="584">
        <v>0</v>
      </c>
      <c r="E732" s="585">
        <v>200</v>
      </c>
      <c r="F732" s="584">
        <v>200</v>
      </c>
      <c r="G732" s="586">
        <f t="shared" si="12"/>
        <v>100</v>
      </c>
    </row>
    <row r="733" spans="1:7" x14ac:dyDescent="0.2">
      <c r="A733" s="608">
        <v>3900</v>
      </c>
      <c r="B733" s="582">
        <v>5213</v>
      </c>
      <c r="C733" s="583" t="s">
        <v>314</v>
      </c>
      <c r="D733" s="584">
        <v>0</v>
      </c>
      <c r="E733" s="585">
        <v>314</v>
      </c>
      <c r="F733" s="584">
        <v>314</v>
      </c>
      <c r="G733" s="586">
        <f t="shared" si="12"/>
        <v>100</v>
      </c>
    </row>
    <row r="734" spans="1:7" x14ac:dyDescent="0.2">
      <c r="A734" s="608">
        <v>3900</v>
      </c>
      <c r="B734" s="582">
        <v>5221</v>
      </c>
      <c r="C734" s="583" t="s">
        <v>302</v>
      </c>
      <c r="D734" s="584">
        <v>0</v>
      </c>
      <c r="E734" s="585">
        <v>156.30000000000001</v>
      </c>
      <c r="F734" s="584">
        <v>156.30000000000001</v>
      </c>
      <c r="G734" s="586">
        <f t="shared" si="12"/>
        <v>100</v>
      </c>
    </row>
    <row r="735" spans="1:7" x14ac:dyDescent="0.2">
      <c r="A735" s="608">
        <v>3900</v>
      </c>
      <c r="B735" s="582">
        <v>5222</v>
      </c>
      <c r="C735" s="583" t="s">
        <v>261</v>
      </c>
      <c r="D735" s="584">
        <v>0</v>
      </c>
      <c r="E735" s="585">
        <v>965.4</v>
      </c>
      <c r="F735" s="584">
        <v>965.4</v>
      </c>
      <c r="G735" s="586">
        <f t="shared" si="12"/>
        <v>100</v>
      </c>
    </row>
    <row r="736" spans="1:7" x14ac:dyDescent="0.2">
      <c r="A736" s="608">
        <v>3900</v>
      </c>
      <c r="B736" s="582">
        <v>5223</v>
      </c>
      <c r="C736" s="583" t="s">
        <v>303</v>
      </c>
      <c r="D736" s="584">
        <v>0</v>
      </c>
      <c r="E736" s="585">
        <v>32</v>
      </c>
      <c r="F736" s="584">
        <v>32</v>
      </c>
      <c r="G736" s="586">
        <f t="shared" si="12"/>
        <v>100</v>
      </c>
    </row>
    <row r="737" spans="1:15" x14ac:dyDescent="0.2">
      <c r="A737" s="608">
        <v>3900</v>
      </c>
      <c r="B737" s="582">
        <v>5321</v>
      </c>
      <c r="C737" s="583" t="s">
        <v>260</v>
      </c>
      <c r="D737" s="584">
        <v>0</v>
      </c>
      <c r="E737" s="585">
        <v>4310.76</v>
      </c>
      <c r="F737" s="584">
        <v>2314.6015499999999</v>
      </c>
      <c r="G737" s="586">
        <f t="shared" si="12"/>
        <v>53.693584193970437</v>
      </c>
    </row>
    <row r="738" spans="1:15" x14ac:dyDescent="0.2">
      <c r="A738" s="610">
        <v>3900</v>
      </c>
      <c r="B738" s="589"/>
      <c r="C738" s="590" t="s">
        <v>325</v>
      </c>
      <c r="D738" s="591">
        <v>0</v>
      </c>
      <c r="E738" s="592">
        <v>7416.55</v>
      </c>
      <c r="F738" s="591">
        <v>5136.8020499999993</v>
      </c>
      <c r="G738" s="593">
        <f t="shared" si="12"/>
        <v>69.261341863804589</v>
      </c>
    </row>
    <row r="739" spans="1:15" s="475" customFormat="1" x14ac:dyDescent="0.2">
      <c r="A739" s="581"/>
      <c r="B739" s="594"/>
      <c r="C739" s="583"/>
      <c r="D739" s="601"/>
      <c r="E739" s="601"/>
      <c r="F739" s="601"/>
      <c r="G739" s="586"/>
    </row>
    <row r="740" spans="1:15" s="475" customFormat="1" x14ac:dyDescent="0.2">
      <c r="A740" s="1117" t="s">
        <v>198</v>
      </c>
      <c r="B740" s="1118"/>
      <c r="C740" s="1118"/>
      <c r="D740" s="602">
        <v>2152311</v>
      </c>
      <c r="E740" s="603">
        <v>14074860.704</v>
      </c>
      <c r="F740" s="602">
        <v>13852011.218289999</v>
      </c>
      <c r="G740" s="604">
        <f>F740/E740*100</f>
        <v>98.416684254312599</v>
      </c>
      <c r="I740" s="474"/>
      <c r="J740" s="474"/>
      <c r="K740" s="474"/>
      <c r="L740" s="474"/>
      <c r="M740" s="474"/>
      <c r="N740" s="474"/>
      <c r="O740" s="474"/>
    </row>
    <row r="741" spans="1:15" s="475" customFormat="1" x14ac:dyDescent="0.2">
      <c r="A741" s="532"/>
      <c r="B741" s="533"/>
      <c r="C741" s="614"/>
      <c r="D741" s="534"/>
      <c r="E741" s="534"/>
      <c r="F741" s="534"/>
      <c r="G741" s="535"/>
      <c r="I741" s="474"/>
      <c r="J741" s="474"/>
      <c r="K741" s="474"/>
      <c r="L741" s="474"/>
      <c r="M741" s="474"/>
      <c r="N741" s="474"/>
      <c r="O741" s="474"/>
    </row>
    <row r="742" spans="1:15" x14ac:dyDescent="0.2">
      <c r="A742" s="611">
        <v>4312</v>
      </c>
      <c r="B742" s="596">
        <v>5169</v>
      </c>
      <c r="C742" s="597" t="s">
        <v>248</v>
      </c>
      <c r="D742" s="598">
        <v>1115</v>
      </c>
      <c r="E742" s="599">
        <v>0</v>
      </c>
      <c r="F742" s="598">
        <v>0</v>
      </c>
      <c r="G742" s="612" t="s">
        <v>195</v>
      </c>
    </row>
    <row r="743" spans="1:15" x14ac:dyDescent="0.2">
      <c r="A743" s="608">
        <v>4312</v>
      </c>
      <c r="B743" s="582">
        <v>5221</v>
      </c>
      <c r="C743" s="583" t="s">
        <v>302</v>
      </c>
      <c r="D743" s="584">
        <v>0</v>
      </c>
      <c r="E743" s="585">
        <v>10490</v>
      </c>
      <c r="F743" s="584">
        <v>10490</v>
      </c>
      <c r="G743" s="586">
        <f t="shared" si="12"/>
        <v>100</v>
      </c>
    </row>
    <row r="744" spans="1:15" x14ac:dyDescent="0.2">
      <c r="A744" s="608">
        <v>4312</v>
      </c>
      <c r="B744" s="582">
        <v>5222</v>
      </c>
      <c r="C744" s="583" t="s">
        <v>261</v>
      </c>
      <c r="D744" s="584">
        <v>0</v>
      </c>
      <c r="E744" s="585">
        <v>7518.5</v>
      </c>
      <c r="F744" s="584">
        <v>7518.5</v>
      </c>
      <c r="G744" s="586">
        <f t="shared" si="12"/>
        <v>100</v>
      </c>
    </row>
    <row r="745" spans="1:15" x14ac:dyDescent="0.2">
      <c r="A745" s="608">
        <v>4312</v>
      </c>
      <c r="B745" s="582">
        <v>5223</v>
      </c>
      <c r="C745" s="583" t="s">
        <v>303</v>
      </c>
      <c r="D745" s="584">
        <v>0</v>
      </c>
      <c r="E745" s="585">
        <v>10858</v>
      </c>
      <c r="F745" s="584">
        <v>10858</v>
      </c>
      <c r="G745" s="586">
        <f t="shared" ref="G745:G808" si="13">F745/E745*100</f>
        <v>100</v>
      </c>
    </row>
    <row r="746" spans="1:15" x14ac:dyDescent="0.2">
      <c r="A746" s="608">
        <v>4312</v>
      </c>
      <c r="B746" s="582">
        <v>5229</v>
      </c>
      <c r="C746" s="583" t="s">
        <v>293</v>
      </c>
      <c r="D746" s="584">
        <v>0</v>
      </c>
      <c r="E746" s="585">
        <v>1075</v>
      </c>
      <c r="F746" s="584">
        <v>1075</v>
      </c>
      <c r="G746" s="586">
        <f t="shared" si="13"/>
        <v>100</v>
      </c>
    </row>
    <row r="747" spans="1:15" x14ac:dyDescent="0.2">
      <c r="A747" s="608">
        <v>4312</v>
      </c>
      <c r="B747" s="582">
        <v>5321</v>
      </c>
      <c r="C747" s="583" t="s">
        <v>260</v>
      </c>
      <c r="D747" s="584">
        <v>0</v>
      </c>
      <c r="E747" s="585">
        <v>2880</v>
      </c>
      <c r="F747" s="584">
        <v>2880</v>
      </c>
      <c r="G747" s="586">
        <f t="shared" si="13"/>
        <v>100</v>
      </c>
    </row>
    <row r="748" spans="1:15" x14ac:dyDescent="0.2">
      <c r="A748" s="608">
        <v>4312</v>
      </c>
      <c r="B748" s="582">
        <v>5331</v>
      </c>
      <c r="C748" s="583" t="s">
        <v>306</v>
      </c>
      <c r="D748" s="584">
        <v>3700</v>
      </c>
      <c r="E748" s="585">
        <v>3700</v>
      </c>
      <c r="F748" s="584">
        <v>3700</v>
      </c>
      <c r="G748" s="586">
        <f t="shared" si="13"/>
        <v>100</v>
      </c>
    </row>
    <row r="749" spans="1:15" x14ac:dyDescent="0.2">
      <c r="A749" s="608">
        <v>4312</v>
      </c>
      <c r="B749" s="582">
        <v>5336</v>
      </c>
      <c r="C749" s="583" t="s">
        <v>304</v>
      </c>
      <c r="D749" s="584">
        <v>0</v>
      </c>
      <c r="E749" s="585">
        <v>4884</v>
      </c>
      <c r="F749" s="584">
        <v>4884</v>
      </c>
      <c r="G749" s="586">
        <f t="shared" si="13"/>
        <v>100</v>
      </c>
    </row>
    <row r="750" spans="1:15" x14ac:dyDescent="0.2">
      <c r="A750" s="608">
        <v>4312</v>
      </c>
      <c r="B750" s="582">
        <v>5621</v>
      </c>
      <c r="C750" s="583" t="s">
        <v>3614</v>
      </c>
      <c r="D750" s="584">
        <v>797</v>
      </c>
      <c r="E750" s="585">
        <v>797</v>
      </c>
      <c r="F750" s="584">
        <v>797</v>
      </c>
      <c r="G750" s="586">
        <f t="shared" si="13"/>
        <v>100</v>
      </c>
    </row>
    <row r="751" spans="1:15" x14ac:dyDescent="0.2">
      <c r="A751" s="608">
        <v>4312</v>
      </c>
      <c r="B751" s="582">
        <v>5622</v>
      </c>
      <c r="C751" s="583" t="s">
        <v>3607</v>
      </c>
      <c r="D751" s="584">
        <v>512</v>
      </c>
      <c r="E751" s="585">
        <v>512</v>
      </c>
      <c r="F751" s="584">
        <v>512</v>
      </c>
      <c r="G751" s="586">
        <f t="shared" si="13"/>
        <v>100</v>
      </c>
    </row>
    <row r="752" spans="1:15" x14ac:dyDescent="0.2">
      <c r="A752" s="608">
        <v>4312</v>
      </c>
      <c r="B752" s="582">
        <v>5623</v>
      </c>
      <c r="C752" s="583" t="s">
        <v>3615</v>
      </c>
      <c r="D752" s="584">
        <v>72</v>
      </c>
      <c r="E752" s="585">
        <v>72</v>
      </c>
      <c r="F752" s="584">
        <v>72</v>
      </c>
      <c r="G752" s="586">
        <f t="shared" si="13"/>
        <v>100</v>
      </c>
    </row>
    <row r="753" spans="1:7" x14ac:dyDescent="0.2">
      <c r="A753" s="610">
        <v>4312</v>
      </c>
      <c r="B753" s="589"/>
      <c r="C753" s="590" t="s">
        <v>197</v>
      </c>
      <c r="D753" s="591">
        <v>6196</v>
      </c>
      <c r="E753" s="592">
        <v>42786.5</v>
      </c>
      <c r="F753" s="591">
        <v>42786.5</v>
      </c>
      <c r="G753" s="593">
        <f t="shared" si="13"/>
        <v>100</v>
      </c>
    </row>
    <row r="754" spans="1:7" x14ac:dyDescent="0.2">
      <c r="A754" s="581"/>
      <c r="B754" s="594"/>
      <c r="C754" s="583"/>
      <c r="D754" s="585"/>
      <c r="E754" s="585"/>
      <c r="F754" s="585"/>
      <c r="G754" s="586"/>
    </row>
    <row r="755" spans="1:7" x14ac:dyDescent="0.2">
      <c r="A755" s="611">
        <v>4319</v>
      </c>
      <c r="B755" s="596">
        <v>5011</v>
      </c>
      <c r="C755" s="597" t="s">
        <v>877</v>
      </c>
      <c r="D755" s="598">
        <v>0</v>
      </c>
      <c r="E755" s="599">
        <v>100</v>
      </c>
      <c r="F755" s="598">
        <v>24.82959</v>
      </c>
      <c r="G755" s="600">
        <f t="shared" si="13"/>
        <v>24.82959</v>
      </c>
    </row>
    <row r="756" spans="1:7" x14ac:dyDescent="0.2">
      <c r="A756" s="608">
        <v>4319</v>
      </c>
      <c r="B756" s="582">
        <v>5021</v>
      </c>
      <c r="C756" s="583" t="s">
        <v>290</v>
      </c>
      <c r="D756" s="584">
        <v>0</v>
      </c>
      <c r="E756" s="585">
        <v>450</v>
      </c>
      <c r="F756" s="584">
        <v>449.78</v>
      </c>
      <c r="G756" s="586">
        <f t="shared" si="13"/>
        <v>99.951111111111103</v>
      </c>
    </row>
    <row r="757" spans="1:7" x14ac:dyDescent="0.2">
      <c r="A757" s="608">
        <v>4319</v>
      </c>
      <c r="B757" s="582">
        <v>5031</v>
      </c>
      <c r="C757" s="583" t="s">
        <v>288</v>
      </c>
      <c r="D757" s="584">
        <v>0</v>
      </c>
      <c r="E757" s="585">
        <v>50</v>
      </c>
      <c r="F757" s="584">
        <v>21.818000000000001</v>
      </c>
      <c r="G757" s="586">
        <f t="shared" si="13"/>
        <v>43.636000000000003</v>
      </c>
    </row>
    <row r="758" spans="1:7" x14ac:dyDescent="0.2">
      <c r="A758" s="608">
        <v>4319</v>
      </c>
      <c r="B758" s="582">
        <v>5032</v>
      </c>
      <c r="C758" s="583" t="s">
        <v>287</v>
      </c>
      <c r="D758" s="584">
        <v>0</v>
      </c>
      <c r="E758" s="585">
        <v>18</v>
      </c>
      <c r="F758" s="584">
        <v>7.8440000000000003</v>
      </c>
      <c r="G758" s="586">
        <f t="shared" si="13"/>
        <v>43.577777777777783</v>
      </c>
    </row>
    <row r="759" spans="1:7" x14ac:dyDescent="0.2">
      <c r="A759" s="608">
        <v>4319</v>
      </c>
      <c r="B759" s="582">
        <v>5038</v>
      </c>
      <c r="C759" s="583" t="s">
        <v>286</v>
      </c>
      <c r="D759" s="584">
        <v>0</v>
      </c>
      <c r="E759" s="585">
        <v>0.84</v>
      </c>
      <c r="F759" s="584">
        <v>0.35199999999999998</v>
      </c>
      <c r="G759" s="586">
        <f t="shared" si="13"/>
        <v>41.904761904761905</v>
      </c>
    </row>
    <row r="760" spans="1:7" x14ac:dyDescent="0.2">
      <c r="A760" s="608">
        <v>4319</v>
      </c>
      <c r="B760" s="582">
        <v>5136</v>
      </c>
      <c r="C760" s="583" t="s">
        <v>279</v>
      </c>
      <c r="D760" s="584">
        <v>0</v>
      </c>
      <c r="E760" s="585">
        <v>10</v>
      </c>
      <c r="F760" s="584">
        <v>0</v>
      </c>
      <c r="G760" s="586">
        <f t="shared" si="13"/>
        <v>0</v>
      </c>
    </row>
    <row r="761" spans="1:7" x14ac:dyDescent="0.2">
      <c r="A761" s="608">
        <v>4319</v>
      </c>
      <c r="B761" s="582">
        <v>5139</v>
      </c>
      <c r="C761" s="583" t="s">
        <v>251</v>
      </c>
      <c r="D761" s="584">
        <v>0</v>
      </c>
      <c r="E761" s="585">
        <v>50</v>
      </c>
      <c r="F761" s="584">
        <v>9.0129999999999999</v>
      </c>
      <c r="G761" s="586">
        <f t="shared" si="13"/>
        <v>18.026</v>
      </c>
    </row>
    <row r="762" spans="1:7" x14ac:dyDescent="0.2">
      <c r="A762" s="608">
        <v>4319</v>
      </c>
      <c r="B762" s="582">
        <v>5162</v>
      </c>
      <c r="C762" s="583" t="s">
        <v>272</v>
      </c>
      <c r="D762" s="584">
        <v>0</v>
      </c>
      <c r="E762" s="585">
        <v>0.5</v>
      </c>
      <c r="F762" s="584">
        <v>0.39299999999999996</v>
      </c>
      <c r="G762" s="586">
        <f t="shared" si="13"/>
        <v>78.599999999999994</v>
      </c>
    </row>
    <row r="763" spans="1:7" x14ac:dyDescent="0.2">
      <c r="A763" s="608">
        <v>4319</v>
      </c>
      <c r="B763" s="582">
        <v>5164</v>
      </c>
      <c r="C763" s="583" t="s">
        <v>250</v>
      </c>
      <c r="D763" s="584">
        <v>0</v>
      </c>
      <c r="E763" s="585">
        <v>200</v>
      </c>
      <c r="F763" s="584">
        <v>122.857</v>
      </c>
      <c r="G763" s="586">
        <f t="shared" si="13"/>
        <v>61.4285</v>
      </c>
    </row>
    <row r="764" spans="1:7" x14ac:dyDescent="0.2">
      <c r="A764" s="608">
        <v>4319</v>
      </c>
      <c r="B764" s="582">
        <v>5167</v>
      </c>
      <c r="C764" s="583" t="s">
        <v>271</v>
      </c>
      <c r="D764" s="584">
        <v>0</v>
      </c>
      <c r="E764" s="585">
        <v>879.93</v>
      </c>
      <c r="F764" s="584">
        <v>256.57900000000001</v>
      </c>
      <c r="G764" s="586">
        <f t="shared" si="13"/>
        <v>29.159024013273786</v>
      </c>
    </row>
    <row r="765" spans="1:7" x14ac:dyDescent="0.2">
      <c r="A765" s="608">
        <v>4319</v>
      </c>
      <c r="B765" s="582">
        <v>5169</v>
      </c>
      <c r="C765" s="583" t="s">
        <v>248</v>
      </c>
      <c r="D765" s="584">
        <v>450</v>
      </c>
      <c r="E765" s="585">
        <v>5744.61</v>
      </c>
      <c r="F765" s="584">
        <v>3320.9250400000001</v>
      </c>
      <c r="G765" s="586">
        <f t="shared" si="13"/>
        <v>57.809408123440932</v>
      </c>
    </row>
    <row r="766" spans="1:7" x14ac:dyDescent="0.2">
      <c r="A766" s="608">
        <v>4319</v>
      </c>
      <c r="B766" s="582">
        <v>5173</v>
      </c>
      <c r="C766" s="583" t="s">
        <v>267</v>
      </c>
      <c r="D766" s="584">
        <v>0</v>
      </c>
      <c r="E766" s="585">
        <v>3500</v>
      </c>
      <c r="F766" s="584">
        <v>2932.9140000000007</v>
      </c>
      <c r="G766" s="586">
        <f t="shared" si="13"/>
        <v>83.797542857142886</v>
      </c>
    </row>
    <row r="767" spans="1:7" x14ac:dyDescent="0.2">
      <c r="A767" s="608">
        <v>4319</v>
      </c>
      <c r="B767" s="582">
        <v>5175</v>
      </c>
      <c r="C767" s="583" t="s">
        <v>247</v>
      </c>
      <c r="D767" s="584">
        <v>0</v>
      </c>
      <c r="E767" s="585">
        <v>150</v>
      </c>
      <c r="F767" s="584">
        <v>39.100999999999999</v>
      </c>
      <c r="G767" s="586">
        <f t="shared" si="13"/>
        <v>26.06733333333333</v>
      </c>
    </row>
    <row r="768" spans="1:7" x14ac:dyDescent="0.2">
      <c r="A768" s="608">
        <v>4319</v>
      </c>
      <c r="B768" s="582">
        <v>5194</v>
      </c>
      <c r="C768" s="583" t="s">
        <v>262</v>
      </c>
      <c r="D768" s="584">
        <v>0</v>
      </c>
      <c r="E768" s="585">
        <v>800</v>
      </c>
      <c r="F768" s="584">
        <v>282.82299999999998</v>
      </c>
      <c r="G768" s="586">
        <f t="shared" si="13"/>
        <v>35.352874999999997</v>
      </c>
    </row>
    <row r="769" spans="1:7" x14ac:dyDescent="0.2">
      <c r="A769" s="608">
        <v>4319</v>
      </c>
      <c r="B769" s="582">
        <v>5331</v>
      </c>
      <c r="C769" s="583" t="s">
        <v>306</v>
      </c>
      <c r="D769" s="584">
        <v>8400</v>
      </c>
      <c r="E769" s="585">
        <v>8400</v>
      </c>
      <c r="F769" s="584">
        <v>6000</v>
      </c>
      <c r="G769" s="586">
        <f t="shared" si="13"/>
        <v>71.428571428571431</v>
      </c>
    </row>
    <row r="770" spans="1:7" x14ac:dyDescent="0.2">
      <c r="A770" s="610">
        <v>4319</v>
      </c>
      <c r="B770" s="589"/>
      <c r="C770" s="590" t="s">
        <v>196</v>
      </c>
      <c r="D770" s="591">
        <v>8850</v>
      </c>
      <c r="E770" s="592">
        <v>20353.88</v>
      </c>
      <c r="F770" s="591">
        <v>13469.22863</v>
      </c>
      <c r="G770" s="593">
        <f t="shared" si="13"/>
        <v>66.175238480329057</v>
      </c>
    </row>
    <row r="771" spans="1:7" x14ac:dyDescent="0.2">
      <c r="A771" s="581"/>
      <c r="B771" s="594"/>
      <c r="C771" s="583"/>
      <c r="D771" s="585"/>
      <c r="E771" s="585"/>
      <c r="F771" s="585"/>
      <c r="G771" s="586"/>
    </row>
    <row r="772" spans="1:7" x14ac:dyDescent="0.2">
      <c r="A772" s="611">
        <v>4324</v>
      </c>
      <c r="B772" s="596">
        <v>5222</v>
      </c>
      <c r="C772" s="597" t="s">
        <v>261</v>
      </c>
      <c r="D772" s="598">
        <v>0</v>
      </c>
      <c r="E772" s="599">
        <v>5600</v>
      </c>
      <c r="F772" s="598">
        <v>4612.4399999999996</v>
      </c>
      <c r="G772" s="600">
        <f t="shared" si="13"/>
        <v>82.364999999999995</v>
      </c>
    </row>
    <row r="773" spans="1:7" x14ac:dyDescent="0.2">
      <c r="A773" s="608">
        <v>4324</v>
      </c>
      <c r="B773" s="582">
        <v>5223</v>
      </c>
      <c r="C773" s="583" t="s">
        <v>303</v>
      </c>
      <c r="D773" s="584">
        <v>0</v>
      </c>
      <c r="E773" s="585">
        <v>3000</v>
      </c>
      <c r="F773" s="584">
        <v>2283.8000000000002</v>
      </c>
      <c r="G773" s="586">
        <f t="shared" si="13"/>
        <v>76.126666666666679</v>
      </c>
    </row>
    <row r="774" spans="1:7" x14ac:dyDescent="0.2">
      <c r="A774" s="608">
        <v>4324</v>
      </c>
      <c r="B774" s="582">
        <v>5321</v>
      </c>
      <c r="C774" s="583" t="s">
        <v>260</v>
      </c>
      <c r="D774" s="584">
        <v>0</v>
      </c>
      <c r="E774" s="585">
        <v>4700</v>
      </c>
      <c r="F774" s="584">
        <v>3271.04</v>
      </c>
      <c r="G774" s="586">
        <f t="shared" si="13"/>
        <v>69.59659574468084</v>
      </c>
    </row>
    <row r="775" spans="1:7" x14ac:dyDescent="0.2">
      <c r="A775" s="608">
        <v>4324</v>
      </c>
      <c r="B775" s="582">
        <v>5336</v>
      </c>
      <c r="C775" s="583" t="s">
        <v>304</v>
      </c>
      <c r="D775" s="584">
        <v>0</v>
      </c>
      <c r="E775" s="585">
        <v>6700</v>
      </c>
      <c r="F775" s="584">
        <v>5377.76</v>
      </c>
      <c r="G775" s="586">
        <f t="shared" si="13"/>
        <v>80.265074626865669</v>
      </c>
    </row>
    <row r="776" spans="1:7" x14ac:dyDescent="0.2">
      <c r="A776" s="610">
        <v>4324</v>
      </c>
      <c r="B776" s="589"/>
      <c r="C776" s="590" t="s">
        <v>324</v>
      </c>
      <c r="D776" s="591">
        <v>0</v>
      </c>
      <c r="E776" s="592">
        <v>20000</v>
      </c>
      <c r="F776" s="591">
        <v>15545.04</v>
      </c>
      <c r="G776" s="593">
        <f t="shared" si="13"/>
        <v>77.725200000000001</v>
      </c>
    </row>
    <row r="777" spans="1:7" x14ac:dyDescent="0.2">
      <c r="A777" s="581"/>
      <c r="B777" s="594"/>
      <c r="C777" s="583"/>
      <c r="D777" s="585"/>
      <c r="E777" s="585"/>
      <c r="F777" s="585"/>
      <c r="G777" s="586"/>
    </row>
    <row r="778" spans="1:7" x14ac:dyDescent="0.2">
      <c r="A778" s="611">
        <v>4329</v>
      </c>
      <c r="B778" s="596">
        <v>5021</v>
      </c>
      <c r="C778" s="597" t="s">
        <v>290</v>
      </c>
      <c r="D778" s="598">
        <v>0</v>
      </c>
      <c r="E778" s="599">
        <v>52</v>
      </c>
      <c r="F778" s="598">
        <v>14.9</v>
      </c>
      <c r="G778" s="600">
        <f t="shared" si="13"/>
        <v>28.653846153846153</v>
      </c>
    </row>
    <row r="779" spans="1:7" x14ac:dyDescent="0.2">
      <c r="A779" s="608">
        <v>4329</v>
      </c>
      <c r="B779" s="582">
        <v>5031</v>
      </c>
      <c r="C779" s="583" t="s">
        <v>288</v>
      </c>
      <c r="D779" s="584">
        <v>0</v>
      </c>
      <c r="E779" s="585">
        <v>13</v>
      </c>
      <c r="F779" s="584">
        <v>3.7250000000000001</v>
      </c>
      <c r="G779" s="586">
        <f t="shared" si="13"/>
        <v>28.653846153846153</v>
      </c>
    </row>
    <row r="780" spans="1:7" x14ac:dyDescent="0.2">
      <c r="A780" s="608">
        <v>4329</v>
      </c>
      <c r="B780" s="582">
        <v>5032</v>
      </c>
      <c r="C780" s="583" t="s">
        <v>287</v>
      </c>
      <c r="D780" s="584">
        <v>0</v>
      </c>
      <c r="E780" s="585">
        <v>4.68</v>
      </c>
      <c r="F780" s="584">
        <v>1.34</v>
      </c>
      <c r="G780" s="586">
        <f t="shared" si="13"/>
        <v>28.632478632478637</v>
      </c>
    </row>
    <row r="781" spans="1:7" x14ac:dyDescent="0.2">
      <c r="A781" s="608">
        <v>4329</v>
      </c>
      <c r="B781" s="582">
        <v>5038</v>
      </c>
      <c r="C781" s="583" t="s">
        <v>286</v>
      </c>
      <c r="D781" s="617">
        <v>0</v>
      </c>
      <c r="E781" s="618">
        <v>0.22</v>
      </c>
      <c r="F781" s="617">
        <v>0.06</v>
      </c>
      <c r="G781" s="586">
        <f t="shared" si="13"/>
        <v>27.27272727272727</v>
      </c>
    </row>
    <row r="782" spans="1:7" x14ac:dyDescent="0.2">
      <c r="A782" s="608">
        <v>4329</v>
      </c>
      <c r="B782" s="582">
        <v>5137</v>
      </c>
      <c r="C782" s="583" t="s">
        <v>252</v>
      </c>
      <c r="D782" s="584">
        <v>0</v>
      </c>
      <c r="E782" s="585">
        <v>135</v>
      </c>
      <c r="F782" s="584">
        <v>0</v>
      </c>
      <c r="G782" s="586">
        <f t="shared" si="13"/>
        <v>0</v>
      </c>
    </row>
    <row r="783" spans="1:7" x14ac:dyDescent="0.2">
      <c r="A783" s="608">
        <v>4329</v>
      </c>
      <c r="B783" s="582">
        <v>5139</v>
      </c>
      <c r="C783" s="583" t="s">
        <v>251</v>
      </c>
      <c r="D783" s="584">
        <v>0</v>
      </c>
      <c r="E783" s="585">
        <v>8</v>
      </c>
      <c r="F783" s="584">
        <v>5.3190999999999988</v>
      </c>
      <c r="G783" s="586">
        <f t="shared" si="13"/>
        <v>66.488749999999982</v>
      </c>
    </row>
    <row r="784" spans="1:7" x14ac:dyDescent="0.2">
      <c r="A784" s="608">
        <v>4329</v>
      </c>
      <c r="B784" s="582">
        <v>5162</v>
      </c>
      <c r="C784" s="583" t="s">
        <v>272</v>
      </c>
      <c r="D784" s="584">
        <v>0</v>
      </c>
      <c r="E784" s="585">
        <v>5</v>
      </c>
      <c r="F784" s="584">
        <v>0</v>
      </c>
      <c r="G784" s="586">
        <f t="shared" si="13"/>
        <v>0</v>
      </c>
    </row>
    <row r="785" spans="1:7" x14ac:dyDescent="0.2">
      <c r="A785" s="608">
        <v>4329</v>
      </c>
      <c r="B785" s="582">
        <v>5169</v>
      </c>
      <c r="C785" s="583" t="s">
        <v>248</v>
      </c>
      <c r="D785" s="584">
        <v>400</v>
      </c>
      <c r="E785" s="585">
        <v>3062.44</v>
      </c>
      <c r="F785" s="584">
        <v>0</v>
      </c>
      <c r="G785" s="586">
        <f t="shared" si="13"/>
        <v>0</v>
      </c>
    </row>
    <row r="786" spans="1:7" x14ac:dyDescent="0.2">
      <c r="A786" s="608">
        <v>4329</v>
      </c>
      <c r="B786" s="582">
        <v>5175</v>
      </c>
      <c r="C786" s="583" t="s">
        <v>247</v>
      </c>
      <c r="D786" s="584">
        <v>0</v>
      </c>
      <c r="E786" s="585">
        <v>20</v>
      </c>
      <c r="F786" s="584">
        <v>3.1659000000000006</v>
      </c>
      <c r="G786" s="586">
        <f t="shared" si="13"/>
        <v>15.829500000000001</v>
      </c>
    </row>
    <row r="787" spans="1:7" x14ac:dyDescent="0.2">
      <c r="A787" s="608">
        <v>4329</v>
      </c>
      <c r="B787" s="582">
        <v>5222</v>
      </c>
      <c r="C787" s="583" t="s">
        <v>261</v>
      </c>
      <c r="D787" s="584">
        <v>0</v>
      </c>
      <c r="E787" s="585">
        <v>415</v>
      </c>
      <c r="F787" s="584">
        <v>415</v>
      </c>
      <c r="G787" s="586">
        <f t="shared" si="13"/>
        <v>100</v>
      </c>
    </row>
    <row r="788" spans="1:7" x14ac:dyDescent="0.2">
      <c r="A788" s="608">
        <v>4329</v>
      </c>
      <c r="B788" s="582">
        <v>5223</v>
      </c>
      <c r="C788" s="583" t="s">
        <v>303</v>
      </c>
      <c r="D788" s="584">
        <v>0</v>
      </c>
      <c r="E788" s="585">
        <v>200</v>
      </c>
      <c r="F788" s="584">
        <v>200</v>
      </c>
      <c r="G788" s="586">
        <f t="shared" si="13"/>
        <v>100</v>
      </c>
    </row>
    <row r="789" spans="1:7" x14ac:dyDescent="0.2">
      <c r="A789" s="610">
        <v>4329</v>
      </c>
      <c r="B789" s="589"/>
      <c r="C789" s="590" t="s">
        <v>323</v>
      </c>
      <c r="D789" s="591">
        <v>400</v>
      </c>
      <c r="E789" s="592">
        <v>3915.34</v>
      </c>
      <c r="F789" s="591">
        <v>643.51</v>
      </c>
      <c r="G789" s="593">
        <f t="shared" si="13"/>
        <v>16.435609678852924</v>
      </c>
    </row>
    <row r="790" spans="1:7" x14ac:dyDescent="0.2">
      <c r="A790" s="581"/>
      <c r="B790" s="594"/>
      <c r="C790" s="583"/>
      <c r="D790" s="585"/>
      <c r="E790" s="585"/>
      <c r="F790" s="585"/>
      <c r="G790" s="586"/>
    </row>
    <row r="791" spans="1:7" x14ac:dyDescent="0.2">
      <c r="A791" s="611">
        <v>4339</v>
      </c>
      <c r="B791" s="596">
        <v>5011</v>
      </c>
      <c r="C791" s="597" t="s">
        <v>877</v>
      </c>
      <c r="D791" s="598">
        <v>0</v>
      </c>
      <c r="E791" s="599">
        <v>1450</v>
      </c>
      <c r="F791" s="598">
        <v>905.49656000000004</v>
      </c>
      <c r="G791" s="600">
        <f t="shared" si="13"/>
        <v>62.448038620689658</v>
      </c>
    </row>
    <row r="792" spans="1:7" x14ac:dyDescent="0.2">
      <c r="A792" s="608">
        <v>4339</v>
      </c>
      <c r="B792" s="582">
        <v>5021</v>
      </c>
      <c r="C792" s="583" t="s">
        <v>290</v>
      </c>
      <c r="D792" s="584">
        <v>0</v>
      </c>
      <c r="E792" s="585">
        <v>1530</v>
      </c>
      <c r="F792" s="584">
        <v>1168.2460000000001</v>
      </c>
      <c r="G792" s="586">
        <f t="shared" si="13"/>
        <v>76.355947712418299</v>
      </c>
    </row>
    <row r="793" spans="1:7" x14ac:dyDescent="0.2">
      <c r="A793" s="608">
        <v>4339</v>
      </c>
      <c r="B793" s="582">
        <v>5031</v>
      </c>
      <c r="C793" s="583" t="s">
        <v>288</v>
      </c>
      <c r="D793" s="584">
        <v>0</v>
      </c>
      <c r="E793" s="585">
        <v>745</v>
      </c>
      <c r="F793" s="584">
        <v>504.23399999999992</v>
      </c>
      <c r="G793" s="586">
        <f t="shared" si="13"/>
        <v>67.682416107382537</v>
      </c>
    </row>
    <row r="794" spans="1:7" x14ac:dyDescent="0.2">
      <c r="A794" s="608">
        <v>4339</v>
      </c>
      <c r="B794" s="582">
        <v>5032</v>
      </c>
      <c r="C794" s="583" t="s">
        <v>287</v>
      </c>
      <c r="D794" s="584">
        <v>0</v>
      </c>
      <c r="E794" s="585">
        <v>268.2</v>
      </c>
      <c r="F794" s="584">
        <v>181.46100000000001</v>
      </c>
      <c r="G794" s="586">
        <f t="shared" si="13"/>
        <v>67.65883668903804</v>
      </c>
    </row>
    <row r="795" spans="1:7" x14ac:dyDescent="0.2">
      <c r="A795" s="608">
        <v>4339</v>
      </c>
      <c r="B795" s="582">
        <v>5038</v>
      </c>
      <c r="C795" s="583" t="s">
        <v>286</v>
      </c>
      <c r="D795" s="584">
        <v>0</v>
      </c>
      <c r="E795" s="585">
        <v>12.52</v>
      </c>
      <c r="F795" s="584">
        <v>8.3949999999999996</v>
      </c>
      <c r="G795" s="586">
        <f t="shared" si="13"/>
        <v>67.052715654952081</v>
      </c>
    </row>
    <row r="796" spans="1:7" x14ac:dyDescent="0.2">
      <c r="A796" s="608">
        <v>4339</v>
      </c>
      <c r="B796" s="582">
        <v>5041</v>
      </c>
      <c r="C796" s="583" t="s">
        <v>285</v>
      </c>
      <c r="D796" s="584">
        <v>0</v>
      </c>
      <c r="E796" s="585">
        <v>39.57</v>
      </c>
      <c r="F796" s="584">
        <v>39.567</v>
      </c>
      <c r="G796" s="586">
        <f t="shared" si="13"/>
        <v>99.992418498862776</v>
      </c>
    </row>
    <row r="797" spans="1:7" x14ac:dyDescent="0.2">
      <c r="A797" s="608">
        <v>4339</v>
      </c>
      <c r="B797" s="582">
        <v>5136</v>
      </c>
      <c r="C797" s="583" t="s">
        <v>279</v>
      </c>
      <c r="D797" s="584">
        <v>0</v>
      </c>
      <c r="E797" s="585">
        <v>5</v>
      </c>
      <c r="F797" s="584">
        <v>0.96099999999999997</v>
      </c>
      <c r="G797" s="586">
        <f t="shared" si="13"/>
        <v>19.22</v>
      </c>
    </row>
    <row r="798" spans="1:7" x14ac:dyDescent="0.2">
      <c r="A798" s="608">
        <v>4339</v>
      </c>
      <c r="B798" s="582">
        <v>5137</v>
      </c>
      <c r="C798" s="583" t="s">
        <v>252</v>
      </c>
      <c r="D798" s="584">
        <v>0</v>
      </c>
      <c r="E798" s="585">
        <v>376.21</v>
      </c>
      <c r="F798" s="584">
        <v>276.10821999999996</v>
      </c>
      <c r="G798" s="586">
        <f t="shared" si="13"/>
        <v>73.392046995029375</v>
      </c>
    </row>
    <row r="799" spans="1:7" x14ac:dyDescent="0.2">
      <c r="A799" s="608">
        <v>4339</v>
      </c>
      <c r="B799" s="582">
        <v>5139</v>
      </c>
      <c r="C799" s="583" t="s">
        <v>251</v>
      </c>
      <c r="D799" s="584">
        <v>0</v>
      </c>
      <c r="E799" s="585">
        <v>391.4</v>
      </c>
      <c r="F799" s="584">
        <v>203.34534999999997</v>
      </c>
      <c r="G799" s="586">
        <f t="shared" si="13"/>
        <v>51.953334184976995</v>
      </c>
    </row>
    <row r="800" spans="1:7" x14ac:dyDescent="0.2">
      <c r="A800" s="608">
        <v>4339</v>
      </c>
      <c r="B800" s="582">
        <v>5162</v>
      </c>
      <c r="C800" s="583" t="s">
        <v>272</v>
      </c>
      <c r="D800" s="584">
        <v>0</v>
      </c>
      <c r="E800" s="585">
        <v>23.3</v>
      </c>
      <c r="F800" s="584">
        <v>21.884999999999998</v>
      </c>
      <c r="G800" s="586">
        <f t="shared" si="13"/>
        <v>93.927038626609431</v>
      </c>
    </row>
    <row r="801" spans="1:7" x14ac:dyDescent="0.2">
      <c r="A801" s="608">
        <v>4339</v>
      </c>
      <c r="B801" s="582">
        <v>5164</v>
      </c>
      <c r="C801" s="583" t="s">
        <v>250</v>
      </c>
      <c r="D801" s="584">
        <v>0</v>
      </c>
      <c r="E801" s="585">
        <v>82.704999999999998</v>
      </c>
      <c r="F801" s="584">
        <v>20.905000000000001</v>
      </c>
      <c r="G801" s="586">
        <f t="shared" si="13"/>
        <v>25.276585454325616</v>
      </c>
    </row>
    <row r="802" spans="1:7" x14ac:dyDescent="0.2">
      <c r="A802" s="608">
        <v>4339</v>
      </c>
      <c r="B802" s="582">
        <v>5167</v>
      </c>
      <c r="C802" s="583" t="s">
        <v>271</v>
      </c>
      <c r="D802" s="584">
        <v>0</v>
      </c>
      <c r="E802" s="585">
        <v>220</v>
      </c>
      <c r="F802" s="584">
        <v>18.29</v>
      </c>
      <c r="G802" s="586">
        <f t="shared" si="13"/>
        <v>8.3136363636363626</v>
      </c>
    </row>
    <row r="803" spans="1:7" x14ac:dyDescent="0.2">
      <c r="A803" s="608">
        <v>4339</v>
      </c>
      <c r="B803" s="582">
        <v>5169</v>
      </c>
      <c r="C803" s="583" t="s">
        <v>248</v>
      </c>
      <c r="D803" s="584">
        <v>6809</v>
      </c>
      <c r="E803" s="585">
        <v>4710.5420000000004</v>
      </c>
      <c r="F803" s="584">
        <v>194.67599999999999</v>
      </c>
      <c r="G803" s="586">
        <f t="shared" si="13"/>
        <v>4.1327728316614092</v>
      </c>
    </row>
    <row r="804" spans="1:7" x14ac:dyDescent="0.2">
      <c r="A804" s="608">
        <v>4339</v>
      </c>
      <c r="B804" s="582">
        <v>5173</v>
      </c>
      <c r="C804" s="583" t="s">
        <v>267</v>
      </c>
      <c r="D804" s="584">
        <v>0</v>
      </c>
      <c r="E804" s="585">
        <v>150</v>
      </c>
      <c r="F804" s="584">
        <v>20.627999999999997</v>
      </c>
      <c r="G804" s="586">
        <f t="shared" si="13"/>
        <v>13.751999999999997</v>
      </c>
    </row>
    <row r="805" spans="1:7" x14ac:dyDescent="0.2">
      <c r="A805" s="608">
        <v>4339</v>
      </c>
      <c r="B805" s="582">
        <v>5175</v>
      </c>
      <c r="C805" s="583" t="s">
        <v>247</v>
      </c>
      <c r="D805" s="584">
        <v>0</v>
      </c>
      <c r="E805" s="585">
        <v>225.501</v>
      </c>
      <c r="F805" s="584">
        <v>39.026499999999999</v>
      </c>
      <c r="G805" s="586">
        <f t="shared" si="13"/>
        <v>17.306575137139081</v>
      </c>
    </row>
    <row r="806" spans="1:7" x14ac:dyDescent="0.2">
      <c r="A806" s="608">
        <v>4339</v>
      </c>
      <c r="B806" s="582">
        <v>5194</v>
      </c>
      <c r="C806" s="583" t="s">
        <v>262</v>
      </c>
      <c r="D806" s="584">
        <v>0</v>
      </c>
      <c r="E806" s="585">
        <v>840.93399999999997</v>
      </c>
      <c r="F806" s="584">
        <v>279.55349999999999</v>
      </c>
      <c r="G806" s="586">
        <f t="shared" si="13"/>
        <v>33.243215282055431</v>
      </c>
    </row>
    <row r="807" spans="1:7" x14ac:dyDescent="0.2">
      <c r="A807" s="608">
        <v>4339</v>
      </c>
      <c r="B807" s="582">
        <v>5221</v>
      </c>
      <c r="C807" s="583" t="s">
        <v>302</v>
      </c>
      <c r="D807" s="584">
        <v>0</v>
      </c>
      <c r="E807" s="585">
        <v>255.8</v>
      </c>
      <c r="F807" s="584">
        <v>157.30000000000001</v>
      </c>
      <c r="G807" s="586">
        <f t="shared" si="13"/>
        <v>61.493354182955443</v>
      </c>
    </row>
    <row r="808" spans="1:7" x14ac:dyDescent="0.2">
      <c r="A808" s="608">
        <v>4339</v>
      </c>
      <c r="B808" s="582">
        <v>5222</v>
      </c>
      <c r="C808" s="583" t="s">
        <v>261</v>
      </c>
      <c r="D808" s="584">
        <v>0</v>
      </c>
      <c r="E808" s="585">
        <v>1396</v>
      </c>
      <c r="F808" s="584">
        <v>1396</v>
      </c>
      <c r="G808" s="586">
        <f t="shared" si="13"/>
        <v>100</v>
      </c>
    </row>
    <row r="809" spans="1:7" x14ac:dyDescent="0.2">
      <c r="A809" s="608">
        <v>4339</v>
      </c>
      <c r="B809" s="582">
        <v>5223</v>
      </c>
      <c r="C809" s="583" t="s">
        <v>303</v>
      </c>
      <c r="D809" s="584">
        <v>0</v>
      </c>
      <c r="E809" s="585">
        <v>100.3</v>
      </c>
      <c r="F809" s="584">
        <v>100.3</v>
      </c>
      <c r="G809" s="586">
        <f t="shared" ref="G809:G823" si="14">F809/E809*100</f>
        <v>100</v>
      </c>
    </row>
    <row r="810" spans="1:7" x14ac:dyDescent="0.2">
      <c r="A810" s="608">
        <v>4339</v>
      </c>
      <c r="B810" s="582">
        <v>5229</v>
      </c>
      <c r="C810" s="583" t="s">
        <v>293</v>
      </c>
      <c r="D810" s="584">
        <v>0</v>
      </c>
      <c r="E810" s="585">
        <v>259.89999999999998</v>
      </c>
      <c r="F810" s="584">
        <v>259.89999999999998</v>
      </c>
      <c r="G810" s="586">
        <f t="shared" si="14"/>
        <v>100</v>
      </c>
    </row>
    <row r="811" spans="1:7" x14ac:dyDescent="0.2">
      <c r="A811" s="608">
        <v>4339</v>
      </c>
      <c r="B811" s="582">
        <v>5321</v>
      </c>
      <c r="C811" s="583" t="s">
        <v>260</v>
      </c>
      <c r="D811" s="584">
        <v>0</v>
      </c>
      <c r="E811" s="585">
        <v>70</v>
      </c>
      <c r="F811" s="584">
        <v>70</v>
      </c>
      <c r="G811" s="586">
        <f t="shared" si="14"/>
        <v>100</v>
      </c>
    </row>
    <row r="812" spans="1:7" x14ac:dyDescent="0.2">
      <c r="A812" s="608">
        <v>4339</v>
      </c>
      <c r="B812" s="582">
        <v>5336</v>
      </c>
      <c r="C812" s="583" t="s">
        <v>304</v>
      </c>
      <c r="D812" s="584">
        <v>0</v>
      </c>
      <c r="E812" s="585">
        <v>181.62899999999999</v>
      </c>
      <c r="F812" s="584">
        <v>181.62899999999999</v>
      </c>
      <c r="G812" s="586">
        <f t="shared" si="14"/>
        <v>100</v>
      </c>
    </row>
    <row r="813" spans="1:7" x14ac:dyDescent="0.2">
      <c r="A813" s="608">
        <v>4339</v>
      </c>
      <c r="B813" s="582">
        <v>5494</v>
      </c>
      <c r="C813" s="583" t="s">
        <v>343</v>
      </c>
      <c r="D813" s="584">
        <v>0</v>
      </c>
      <c r="E813" s="585">
        <v>16.32</v>
      </c>
      <c r="F813" s="584">
        <v>16.32</v>
      </c>
      <c r="G813" s="586">
        <f t="shared" si="14"/>
        <v>100</v>
      </c>
    </row>
    <row r="814" spans="1:7" x14ac:dyDescent="0.2">
      <c r="A814" s="610">
        <v>4339</v>
      </c>
      <c r="B814" s="589"/>
      <c r="C814" s="590" t="s">
        <v>194</v>
      </c>
      <c r="D814" s="591">
        <v>6809</v>
      </c>
      <c r="E814" s="592">
        <v>13350.831</v>
      </c>
      <c r="F814" s="591">
        <v>6064.2271300000011</v>
      </c>
      <c r="G814" s="593">
        <f t="shared" si="14"/>
        <v>45.422094924278504</v>
      </c>
    </row>
    <row r="815" spans="1:7" x14ac:dyDescent="0.2">
      <c r="A815" s="581"/>
      <c r="B815" s="594"/>
      <c r="C815" s="583"/>
      <c r="D815" s="585"/>
      <c r="E815" s="585"/>
      <c r="F815" s="599"/>
      <c r="G815" s="586"/>
    </row>
    <row r="816" spans="1:7" x14ac:dyDescent="0.2">
      <c r="A816" s="611">
        <v>4342</v>
      </c>
      <c r="B816" s="596">
        <v>5011</v>
      </c>
      <c r="C816" s="597" t="s">
        <v>877</v>
      </c>
      <c r="D816" s="598">
        <v>0</v>
      </c>
      <c r="E816" s="599">
        <v>212.273</v>
      </c>
      <c r="F816" s="598">
        <v>212.273</v>
      </c>
      <c r="G816" s="600">
        <f t="shared" si="14"/>
        <v>100</v>
      </c>
    </row>
    <row r="817" spans="1:7" x14ac:dyDescent="0.2">
      <c r="A817" s="608">
        <v>4342</v>
      </c>
      <c r="B817" s="582">
        <v>5031</v>
      </c>
      <c r="C817" s="583" t="s">
        <v>288</v>
      </c>
      <c r="D817" s="584">
        <v>0</v>
      </c>
      <c r="E817" s="585">
        <v>53.067999999999998</v>
      </c>
      <c r="F817" s="584">
        <v>53.067999999999998</v>
      </c>
      <c r="G817" s="586">
        <f t="shared" si="14"/>
        <v>100</v>
      </c>
    </row>
    <row r="818" spans="1:7" x14ac:dyDescent="0.2">
      <c r="A818" s="608">
        <v>4342</v>
      </c>
      <c r="B818" s="582">
        <v>5032</v>
      </c>
      <c r="C818" s="583" t="s">
        <v>287</v>
      </c>
      <c r="D818" s="584">
        <v>0</v>
      </c>
      <c r="E818" s="585">
        <v>19.106999999999999</v>
      </c>
      <c r="F818" s="584">
        <v>19.106999999999999</v>
      </c>
      <c r="G818" s="586">
        <f t="shared" si="14"/>
        <v>100</v>
      </c>
    </row>
    <row r="819" spans="1:7" x14ac:dyDescent="0.2">
      <c r="A819" s="608">
        <v>4342</v>
      </c>
      <c r="B819" s="582">
        <v>5038</v>
      </c>
      <c r="C819" s="583" t="s">
        <v>286</v>
      </c>
      <c r="D819" s="584">
        <v>0</v>
      </c>
      <c r="E819" s="585">
        <v>0.89</v>
      </c>
      <c r="F819" s="584">
        <v>0.89</v>
      </c>
      <c r="G819" s="586">
        <f t="shared" si="14"/>
        <v>100</v>
      </c>
    </row>
    <row r="820" spans="1:7" x14ac:dyDescent="0.2">
      <c r="A820" s="608">
        <v>4342</v>
      </c>
      <c r="B820" s="582">
        <v>5173</v>
      </c>
      <c r="C820" s="583" t="s">
        <v>267</v>
      </c>
      <c r="D820" s="584">
        <v>0</v>
      </c>
      <c r="E820" s="585">
        <v>10.862</v>
      </c>
      <c r="F820" s="584">
        <v>10.862</v>
      </c>
      <c r="G820" s="586">
        <f t="shared" si="14"/>
        <v>100</v>
      </c>
    </row>
    <row r="821" spans="1:7" x14ac:dyDescent="0.2">
      <c r="A821" s="608">
        <v>4342</v>
      </c>
      <c r="B821" s="582">
        <v>5221</v>
      </c>
      <c r="C821" s="583" t="s">
        <v>302</v>
      </c>
      <c r="D821" s="584">
        <v>0</v>
      </c>
      <c r="E821" s="585">
        <v>167.5</v>
      </c>
      <c r="F821" s="584">
        <v>167.5</v>
      </c>
      <c r="G821" s="586">
        <f t="shared" si="14"/>
        <v>100</v>
      </c>
    </row>
    <row r="822" spans="1:7" x14ac:dyDescent="0.2">
      <c r="A822" s="608">
        <v>4342</v>
      </c>
      <c r="B822" s="582">
        <v>5222</v>
      </c>
      <c r="C822" s="583" t="s">
        <v>261</v>
      </c>
      <c r="D822" s="584">
        <v>200</v>
      </c>
      <c r="E822" s="585">
        <v>170</v>
      </c>
      <c r="F822" s="584">
        <v>170</v>
      </c>
      <c r="G822" s="586">
        <f t="shared" si="14"/>
        <v>100</v>
      </c>
    </row>
    <row r="823" spans="1:7" x14ac:dyDescent="0.2">
      <c r="A823" s="608">
        <v>4342</v>
      </c>
      <c r="B823" s="582">
        <v>5223</v>
      </c>
      <c r="C823" s="583" t="s">
        <v>303</v>
      </c>
      <c r="D823" s="584">
        <v>0</v>
      </c>
      <c r="E823" s="585">
        <v>100</v>
      </c>
      <c r="F823" s="584">
        <v>100</v>
      </c>
      <c r="G823" s="586">
        <f t="shared" si="14"/>
        <v>100</v>
      </c>
    </row>
    <row r="824" spans="1:7" x14ac:dyDescent="0.2">
      <c r="A824" s="608">
        <v>4342</v>
      </c>
      <c r="B824" s="582">
        <v>5229</v>
      </c>
      <c r="C824" s="583" t="s">
        <v>293</v>
      </c>
      <c r="D824" s="584">
        <v>500</v>
      </c>
      <c r="E824" s="585">
        <v>0</v>
      </c>
      <c r="F824" s="584">
        <v>0</v>
      </c>
      <c r="G824" s="609" t="s">
        <v>195</v>
      </c>
    </row>
    <row r="825" spans="1:7" x14ac:dyDescent="0.2">
      <c r="A825" s="610">
        <v>4342</v>
      </c>
      <c r="B825" s="589"/>
      <c r="C825" s="590" t="s">
        <v>322</v>
      </c>
      <c r="D825" s="591">
        <v>700</v>
      </c>
      <c r="E825" s="592">
        <v>733.7</v>
      </c>
      <c r="F825" s="591">
        <v>733.7</v>
      </c>
      <c r="G825" s="593">
        <f t="shared" ref="G825:G888" si="15">F825/E825*100</f>
        <v>100</v>
      </c>
    </row>
    <row r="826" spans="1:7" x14ac:dyDescent="0.2">
      <c r="A826" s="581"/>
      <c r="B826" s="594"/>
      <c r="C826" s="583"/>
      <c r="D826" s="585"/>
      <c r="E826" s="585"/>
      <c r="F826" s="585"/>
      <c r="G826" s="586"/>
    </row>
    <row r="827" spans="1:7" x14ac:dyDescent="0.2">
      <c r="A827" s="611">
        <v>4344</v>
      </c>
      <c r="B827" s="596">
        <v>5221</v>
      </c>
      <c r="C827" s="597" t="s">
        <v>302</v>
      </c>
      <c r="D827" s="598">
        <v>0</v>
      </c>
      <c r="E827" s="599">
        <v>9680.9</v>
      </c>
      <c r="F827" s="598">
        <v>9680.9</v>
      </c>
      <c r="G827" s="600">
        <f t="shared" si="15"/>
        <v>100</v>
      </c>
    </row>
    <row r="828" spans="1:7" x14ac:dyDescent="0.2">
      <c r="A828" s="608">
        <v>4344</v>
      </c>
      <c r="B828" s="582">
        <v>5222</v>
      </c>
      <c r="C828" s="583" t="s">
        <v>261</v>
      </c>
      <c r="D828" s="584">
        <v>0</v>
      </c>
      <c r="E828" s="585">
        <v>7047</v>
      </c>
      <c r="F828" s="584">
        <v>7047</v>
      </c>
      <c r="G828" s="586">
        <f t="shared" si="15"/>
        <v>100</v>
      </c>
    </row>
    <row r="829" spans="1:7" x14ac:dyDescent="0.2">
      <c r="A829" s="608">
        <v>4344</v>
      </c>
      <c r="B829" s="582">
        <v>5223</v>
      </c>
      <c r="C829" s="583" t="s">
        <v>303</v>
      </c>
      <c r="D829" s="584">
        <v>0</v>
      </c>
      <c r="E829" s="585">
        <v>14267</v>
      </c>
      <c r="F829" s="584">
        <v>14267</v>
      </c>
      <c r="G829" s="586">
        <f t="shared" si="15"/>
        <v>100</v>
      </c>
    </row>
    <row r="830" spans="1:7" x14ac:dyDescent="0.2">
      <c r="A830" s="608">
        <v>4344</v>
      </c>
      <c r="B830" s="582">
        <v>5229</v>
      </c>
      <c r="C830" s="583" t="s">
        <v>293</v>
      </c>
      <c r="D830" s="584">
        <v>0</v>
      </c>
      <c r="E830" s="585">
        <v>5494</v>
      </c>
      <c r="F830" s="584">
        <v>5494</v>
      </c>
      <c r="G830" s="586">
        <f t="shared" si="15"/>
        <v>100</v>
      </c>
    </row>
    <row r="831" spans="1:7" x14ac:dyDescent="0.2">
      <c r="A831" s="608">
        <v>4344</v>
      </c>
      <c r="B831" s="582">
        <v>5621</v>
      </c>
      <c r="C831" s="583" t="s">
        <v>3614</v>
      </c>
      <c r="D831" s="584">
        <v>1931</v>
      </c>
      <c r="E831" s="585">
        <v>1931</v>
      </c>
      <c r="F831" s="584">
        <v>1931</v>
      </c>
      <c r="G831" s="586">
        <f t="shared" si="15"/>
        <v>100</v>
      </c>
    </row>
    <row r="832" spans="1:7" x14ac:dyDescent="0.2">
      <c r="A832" s="608">
        <v>4344</v>
      </c>
      <c r="B832" s="582">
        <v>5622</v>
      </c>
      <c r="C832" s="583" t="s">
        <v>3607</v>
      </c>
      <c r="D832" s="584">
        <v>58</v>
      </c>
      <c r="E832" s="585">
        <v>58</v>
      </c>
      <c r="F832" s="584">
        <v>58</v>
      </c>
      <c r="G832" s="586">
        <f t="shared" si="15"/>
        <v>100</v>
      </c>
    </row>
    <row r="833" spans="1:7" x14ac:dyDescent="0.2">
      <c r="A833" s="608">
        <v>4344</v>
      </c>
      <c r="B833" s="582">
        <v>5623</v>
      </c>
      <c r="C833" s="583" t="s">
        <v>3615</v>
      </c>
      <c r="D833" s="584">
        <v>85</v>
      </c>
      <c r="E833" s="585">
        <v>85</v>
      </c>
      <c r="F833" s="584">
        <v>85</v>
      </c>
      <c r="G833" s="586">
        <f t="shared" si="15"/>
        <v>100</v>
      </c>
    </row>
    <row r="834" spans="1:7" x14ac:dyDescent="0.2">
      <c r="A834" s="608">
        <v>4344</v>
      </c>
      <c r="B834" s="582">
        <v>5629</v>
      </c>
      <c r="C834" s="583" t="s">
        <v>3616</v>
      </c>
      <c r="D834" s="584">
        <v>457</v>
      </c>
      <c r="E834" s="585">
        <v>457</v>
      </c>
      <c r="F834" s="584">
        <v>457</v>
      </c>
      <c r="G834" s="586">
        <f t="shared" si="15"/>
        <v>100</v>
      </c>
    </row>
    <row r="835" spans="1:7" x14ac:dyDescent="0.2">
      <c r="A835" s="610">
        <v>4344</v>
      </c>
      <c r="B835" s="589"/>
      <c r="C835" s="590" t="s">
        <v>321</v>
      </c>
      <c r="D835" s="591">
        <v>2531</v>
      </c>
      <c r="E835" s="592">
        <v>39019.9</v>
      </c>
      <c r="F835" s="591">
        <v>39019.9</v>
      </c>
      <c r="G835" s="593">
        <f t="shared" si="15"/>
        <v>100</v>
      </c>
    </row>
    <row r="836" spans="1:7" x14ac:dyDescent="0.2">
      <c r="A836" s="581"/>
      <c r="B836" s="594"/>
      <c r="C836" s="583"/>
      <c r="D836" s="585"/>
      <c r="E836" s="585"/>
      <c r="F836" s="585"/>
      <c r="G836" s="586"/>
    </row>
    <row r="837" spans="1:7" x14ac:dyDescent="0.2">
      <c r="A837" s="611">
        <v>4349</v>
      </c>
      <c r="B837" s="596">
        <v>5169</v>
      </c>
      <c r="C837" s="597" t="s">
        <v>248</v>
      </c>
      <c r="D837" s="598">
        <v>100</v>
      </c>
      <c r="E837" s="599">
        <v>335.36599999999999</v>
      </c>
      <c r="F837" s="598">
        <v>283.37</v>
      </c>
      <c r="G837" s="600">
        <f t="shared" si="15"/>
        <v>84.495744947311309</v>
      </c>
    </row>
    <row r="838" spans="1:7" x14ac:dyDescent="0.2">
      <c r="A838" s="608">
        <v>4349</v>
      </c>
      <c r="B838" s="582">
        <v>5221</v>
      </c>
      <c r="C838" s="583" t="s">
        <v>302</v>
      </c>
      <c r="D838" s="584">
        <v>0</v>
      </c>
      <c r="E838" s="585">
        <v>135.19999999999999</v>
      </c>
      <c r="F838" s="584">
        <v>135.19999999999999</v>
      </c>
      <c r="G838" s="586">
        <f t="shared" si="15"/>
        <v>100</v>
      </c>
    </row>
    <row r="839" spans="1:7" x14ac:dyDescent="0.2">
      <c r="A839" s="608">
        <v>4349</v>
      </c>
      <c r="B839" s="582">
        <v>5222</v>
      </c>
      <c r="C839" s="583" t="s">
        <v>261</v>
      </c>
      <c r="D839" s="584">
        <v>0</v>
      </c>
      <c r="E839" s="585">
        <v>497.8</v>
      </c>
      <c r="F839" s="584">
        <v>497.8</v>
      </c>
      <c r="G839" s="586">
        <f t="shared" si="15"/>
        <v>100</v>
      </c>
    </row>
    <row r="840" spans="1:7" x14ac:dyDescent="0.2">
      <c r="A840" s="608">
        <v>4349</v>
      </c>
      <c r="B840" s="582">
        <v>5229</v>
      </c>
      <c r="C840" s="583" t="s">
        <v>293</v>
      </c>
      <c r="D840" s="584">
        <v>1200</v>
      </c>
      <c r="E840" s="585">
        <v>16.75</v>
      </c>
      <c r="F840" s="584">
        <v>0</v>
      </c>
      <c r="G840" s="586">
        <f t="shared" si="15"/>
        <v>0</v>
      </c>
    </row>
    <row r="841" spans="1:7" x14ac:dyDescent="0.2">
      <c r="A841" s="610">
        <v>4349</v>
      </c>
      <c r="B841" s="589"/>
      <c r="C841" s="590" t="s">
        <v>123</v>
      </c>
      <c r="D841" s="591">
        <v>1300</v>
      </c>
      <c r="E841" s="592">
        <v>985.11599999999999</v>
      </c>
      <c r="F841" s="591">
        <v>916.37</v>
      </c>
      <c r="G841" s="593">
        <f t="shared" si="15"/>
        <v>93.021532489574838</v>
      </c>
    </row>
    <row r="842" spans="1:7" x14ac:dyDescent="0.2">
      <c r="A842" s="581"/>
      <c r="B842" s="594"/>
      <c r="C842" s="583"/>
      <c r="D842" s="585"/>
      <c r="E842" s="585"/>
      <c r="F842" s="585"/>
      <c r="G842" s="586"/>
    </row>
    <row r="843" spans="1:7" x14ac:dyDescent="0.2">
      <c r="A843" s="611">
        <v>4350</v>
      </c>
      <c r="B843" s="596">
        <v>5137</v>
      </c>
      <c r="C843" s="597" t="s">
        <v>252</v>
      </c>
      <c r="D843" s="598">
        <v>0</v>
      </c>
      <c r="E843" s="599">
        <v>62.29</v>
      </c>
      <c r="F843" s="598">
        <v>52.274000000000001</v>
      </c>
      <c r="G843" s="600">
        <f t="shared" si="15"/>
        <v>83.920372451436833</v>
      </c>
    </row>
    <row r="844" spans="1:7" x14ac:dyDescent="0.2">
      <c r="A844" s="608">
        <v>4350</v>
      </c>
      <c r="B844" s="582">
        <v>5169</v>
      </c>
      <c r="C844" s="583" t="s">
        <v>248</v>
      </c>
      <c r="D844" s="584">
        <v>0</v>
      </c>
      <c r="E844" s="585">
        <v>22.98</v>
      </c>
      <c r="F844" s="584">
        <v>2.9670000000000001</v>
      </c>
      <c r="G844" s="586">
        <f t="shared" si="15"/>
        <v>12.911227154046998</v>
      </c>
    </row>
    <row r="845" spans="1:7" x14ac:dyDescent="0.2">
      <c r="A845" s="608">
        <v>4350</v>
      </c>
      <c r="B845" s="582">
        <v>5212</v>
      </c>
      <c r="C845" s="583" t="s">
        <v>320</v>
      </c>
      <c r="D845" s="584">
        <v>0</v>
      </c>
      <c r="E845" s="585">
        <v>1335</v>
      </c>
      <c r="F845" s="584">
        <v>1335</v>
      </c>
      <c r="G845" s="586">
        <f t="shared" si="15"/>
        <v>100</v>
      </c>
    </row>
    <row r="846" spans="1:7" x14ac:dyDescent="0.2">
      <c r="A846" s="608">
        <v>4350</v>
      </c>
      <c r="B846" s="582">
        <v>5213</v>
      </c>
      <c r="C846" s="583" t="s">
        <v>314</v>
      </c>
      <c r="D846" s="584">
        <v>0</v>
      </c>
      <c r="E846" s="585">
        <v>3015</v>
      </c>
      <c r="F846" s="584">
        <v>3015</v>
      </c>
      <c r="G846" s="586">
        <f t="shared" si="15"/>
        <v>100</v>
      </c>
    </row>
    <row r="847" spans="1:7" x14ac:dyDescent="0.2">
      <c r="A847" s="608">
        <v>4350</v>
      </c>
      <c r="B847" s="582">
        <v>5221</v>
      </c>
      <c r="C847" s="583" t="s">
        <v>302</v>
      </c>
      <c r="D847" s="584">
        <v>0</v>
      </c>
      <c r="E847" s="585">
        <v>26539</v>
      </c>
      <c r="F847" s="584">
        <v>26539</v>
      </c>
      <c r="G847" s="586">
        <f t="shared" si="15"/>
        <v>100</v>
      </c>
    </row>
    <row r="848" spans="1:7" x14ac:dyDescent="0.2">
      <c r="A848" s="608">
        <v>4350</v>
      </c>
      <c r="B848" s="582">
        <v>5222</v>
      </c>
      <c r="C848" s="583" t="s">
        <v>261</v>
      </c>
      <c r="D848" s="584">
        <v>0</v>
      </c>
      <c r="E848" s="585">
        <v>2769</v>
      </c>
      <c r="F848" s="584">
        <v>2769</v>
      </c>
      <c r="G848" s="586">
        <f t="shared" si="15"/>
        <v>100</v>
      </c>
    </row>
    <row r="849" spans="1:7" x14ac:dyDescent="0.2">
      <c r="A849" s="608">
        <v>4350</v>
      </c>
      <c r="B849" s="582">
        <v>5223</v>
      </c>
      <c r="C849" s="583" t="s">
        <v>303</v>
      </c>
      <c r="D849" s="584">
        <v>0</v>
      </c>
      <c r="E849" s="585">
        <v>62871.3</v>
      </c>
      <c r="F849" s="584">
        <v>62871.3</v>
      </c>
      <c r="G849" s="586">
        <f t="shared" si="15"/>
        <v>100</v>
      </c>
    </row>
    <row r="850" spans="1:7" x14ac:dyDescent="0.2">
      <c r="A850" s="608">
        <v>4350</v>
      </c>
      <c r="B850" s="582">
        <v>5321</v>
      </c>
      <c r="C850" s="583" t="s">
        <v>260</v>
      </c>
      <c r="D850" s="584">
        <v>0</v>
      </c>
      <c r="E850" s="585">
        <v>204192.5</v>
      </c>
      <c r="F850" s="584">
        <v>204192.5</v>
      </c>
      <c r="G850" s="586">
        <f t="shared" si="15"/>
        <v>100</v>
      </c>
    </row>
    <row r="851" spans="1:7" x14ac:dyDescent="0.2">
      <c r="A851" s="608">
        <v>4350</v>
      </c>
      <c r="B851" s="582">
        <v>5331</v>
      </c>
      <c r="C851" s="583" t="s">
        <v>306</v>
      </c>
      <c r="D851" s="584">
        <v>17650</v>
      </c>
      <c r="E851" s="585">
        <v>18950</v>
      </c>
      <c r="F851" s="584">
        <v>16000</v>
      </c>
      <c r="G851" s="586">
        <f t="shared" si="15"/>
        <v>84.432717678100261</v>
      </c>
    </row>
    <row r="852" spans="1:7" x14ac:dyDescent="0.2">
      <c r="A852" s="608">
        <v>4350</v>
      </c>
      <c r="B852" s="582">
        <v>5336</v>
      </c>
      <c r="C852" s="583" t="s">
        <v>304</v>
      </c>
      <c r="D852" s="584">
        <v>0</v>
      </c>
      <c r="E852" s="585">
        <v>80132</v>
      </c>
      <c r="F852" s="584">
        <v>80132</v>
      </c>
      <c r="G852" s="586">
        <f t="shared" si="15"/>
        <v>100</v>
      </c>
    </row>
    <row r="853" spans="1:7" x14ac:dyDescent="0.2">
      <c r="A853" s="608">
        <v>4350</v>
      </c>
      <c r="B853" s="582">
        <v>5651</v>
      </c>
      <c r="C853" s="583" t="s">
        <v>315</v>
      </c>
      <c r="D853" s="584">
        <v>12500</v>
      </c>
      <c r="E853" s="585">
        <v>12500</v>
      </c>
      <c r="F853" s="584">
        <v>12500</v>
      </c>
      <c r="G853" s="586">
        <f t="shared" si="15"/>
        <v>100</v>
      </c>
    </row>
    <row r="854" spans="1:7" x14ac:dyDescent="0.2">
      <c r="A854" s="610">
        <v>4350</v>
      </c>
      <c r="B854" s="589"/>
      <c r="C854" s="590" t="s">
        <v>122</v>
      </c>
      <c r="D854" s="591">
        <v>30150</v>
      </c>
      <c r="E854" s="592">
        <v>412389.07</v>
      </c>
      <c r="F854" s="591">
        <v>409409.04100000003</v>
      </c>
      <c r="G854" s="593">
        <f t="shared" si="15"/>
        <v>99.277374397919914</v>
      </c>
    </row>
    <row r="855" spans="1:7" x14ac:dyDescent="0.2">
      <c r="A855" s="581"/>
      <c r="B855" s="594"/>
      <c r="C855" s="583"/>
      <c r="D855" s="585"/>
      <c r="E855" s="585"/>
      <c r="F855" s="585"/>
      <c r="G855" s="586"/>
    </row>
    <row r="856" spans="1:7" x14ac:dyDescent="0.2">
      <c r="A856" s="611">
        <v>4351</v>
      </c>
      <c r="B856" s="596">
        <v>5221</v>
      </c>
      <c r="C856" s="597" t="s">
        <v>302</v>
      </c>
      <c r="D856" s="598">
        <v>0</v>
      </c>
      <c r="E856" s="599">
        <v>14798</v>
      </c>
      <c r="F856" s="598">
        <v>14798</v>
      </c>
      <c r="G856" s="600">
        <f t="shared" si="15"/>
        <v>100</v>
      </c>
    </row>
    <row r="857" spans="1:7" x14ac:dyDescent="0.2">
      <c r="A857" s="608">
        <v>4351</v>
      </c>
      <c r="B857" s="582">
        <v>5222</v>
      </c>
      <c r="C857" s="583" t="s">
        <v>261</v>
      </c>
      <c r="D857" s="584">
        <v>0</v>
      </c>
      <c r="E857" s="585">
        <v>24579</v>
      </c>
      <c r="F857" s="584">
        <v>24579</v>
      </c>
      <c r="G857" s="586">
        <f t="shared" si="15"/>
        <v>100</v>
      </c>
    </row>
    <row r="858" spans="1:7" x14ac:dyDescent="0.2">
      <c r="A858" s="608">
        <v>4351</v>
      </c>
      <c r="B858" s="582">
        <v>5223</v>
      </c>
      <c r="C858" s="583" t="s">
        <v>303</v>
      </c>
      <c r="D858" s="584">
        <v>0</v>
      </c>
      <c r="E858" s="585">
        <v>43256</v>
      </c>
      <c r="F858" s="584">
        <v>43256</v>
      </c>
      <c r="G858" s="586">
        <f t="shared" si="15"/>
        <v>100</v>
      </c>
    </row>
    <row r="859" spans="1:7" x14ac:dyDescent="0.2">
      <c r="A859" s="608">
        <v>4351</v>
      </c>
      <c r="B859" s="582">
        <v>5229</v>
      </c>
      <c r="C859" s="583" t="s">
        <v>293</v>
      </c>
      <c r="D859" s="584">
        <v>0</v>
      </c>
      <c r="E859" s="585">
        <v>3538.7</v>
      </c>
      <c r="F859" s="584">
        <v>3538.7</v>
      </c>
      <c r="G859" s="586">
        <f t="shared" si="15"/>
        <v>100</v>
      </c>
    </row>
    <row r="860" spans="1:7" x14ac:dyDescent="0.2">
      <c r="A860" s="608">
        <v>4351</v>
      </c>
      <c r="B860" s="582">
        <v>5321</v>
      </c>
      <c r="C860" s="583" t="s">
        <v>260</v>
      </c>
      <c r="D860" s="584">
        <v>0</v>
      </c>
      <c r="E860" s="585">
        <v>36281.199999999997</v>
      </c>
      <c r="F860" s="584">
        <v>36281.199999999997</v>
      </c>
      <c r="G860" s="586">
        <f t="shared" si="15"/>
        <v>100</v>
      </c>
    </row>
    <row r="861" spans="1:7" x14ac:dyDescent="0.2">
      <c r="A861" s="610">
        <v>4351</v>
      </c>
      <c r="B861" s="589"/>
      <c r="C861" s="590" t="s">
        <v>319</v>
      </c>
      <c r="D861" s="591">
        <v>0</v>
      </c>
      <c r="E861" s="592">
        <v>122452.9</v>
      </c>
      <c r="F861" s="591">
        <v>122452.9</v>
      </c>
      <c r="G861" s="593">
        <f t="shared" si="15"/>
        <v>100</v>
      </c>
    </row>
    <row r="862" spans="1:7" x14ac:dyDescent="0.2">
      <c r="A862" s="581"/>
      <c r="B862" s="594"/>
      <c r="C862" s="583"/>
      <c r="D862" s="585"/>
      <c r="E862" s="585"/>
      <c r="F862" s="585"/>
      <c r="G862" s="586"/>
    </row>
    <row r="863" spans="1:7" x14ac:dyDescent="0.2">
      <c r="A863" s="611">
        <v>4352</v>
      </c>
      <c r="B863" s="596">
        <v>5223</v>
      </c>
      <c r="C863" s="597" t="s">
        <v>303</v>
      </c>
      <c r="D863" s="598">
        <v>0</v>
      </c>
      <c r="E863" s="599">
        <v>319</v>
      </c>
      <c r="F863" s="598">
        <v>319</v>
      </c>
      <c r="G863" s="600">
        <f t="shared" si="15"/>
        <v>100</v>
      </c>
    </row>
    <row r="864" spans="1:7" x14ac:dyDescent="0.2">
      <c r="A864" s="588">
        <v>4352</v>
      </c>
      <c r="B864" s="589"/>
      <c r="C864" s="590" t="s">
        <v>318</v>
      </c>
      <c r="D864" s="591">
        <v>0</v>
      </c>
      <c r="E864" s="592">
        <v>319</v>
      </c>
      <c r="F864" s="591">
        <v>319</v>
      </c>
      <c r="G864" s="593">
        <f t="shared" si="15"/>
        <v>100</v>
      </c>
    </row>
    <row r="865" spans="1:7" x14ac:dyDescent="0.2">
      <c r="A865" s="581"/>
      <c r="B865" s="594"/>
      <c r="C865" s="583"/>
      <c r="D865" s="585"/>
      <c r="E865" s="585"/>
      <c r="F865" s="585"/>
      <c r="G865" s="586"/>
    </row>
    <row r="866" spans="1:7" x14ac:dyDescent="0.2">
      <c r="A866" s="611">
        <v>4354</v>
      </c>
      <c r="B866" s="596">
        <v>5169</v>
      </c>
      <c r="C866" s="597" t="s">
        <v>248</v>
      </c>
      <c r="D866" s="598">
        <v>600</v>
      </c>
      <c r="E866" s="599">
        <v>150</v>
      </c>
      <c r="F866" s="598">
        <v>92.322999999999993</v>
      </c>
      <c r="G866" s="600">
        <f t="shared" si="15"/>
        <v>61.548666666666662</v>
      </c>
    </row>
    <row r="867" spans="1:7" x14ac:dyDescent="0.2">
      <c r="A867" s="608">
        <v>4354</v>
      </c>
      <c r="B867" s="582">
        <v>5221</v>
      </c>
      <c r="C867" s="583" t="s">
        <v>302</v>
      </c>
      <c r="D867" s="584">
        <v>0</v>
      </c>
      <c r="E867" s="585">
        <v>1173</v>
      </c>
      <c r="F867" s="584">
        <v>1173</v>
      </c>
      <c r="G867" s="586">
        <f t="shared" si="15"/>
        <v>100</v>
      </c>
    </row>
    <row r="868" spans="1:7" x14ac:dyDescent="0.2">
      <c r="A868" s="608">
        <v>4354</v>
      </c>
      <c r="B868" s="582">
        <v>5222</v>
      </c>
      <c r="C868" s="583" t="s">
        <v>261</v>
      </c>
      <c r="D868" s="584">
        <v>0</v>
      </c>
      <c r="E868" s="585">
        <v>1304</v>
      </c>
      <c r="F868" s="584">
        <v>1304</v>
      </c>
      <c r="G868" s="586">
        <f t="shared" si="15"/>
        <v>100</v>
      </c>
    </row>
    <row r="869" spans="1:7" x14ac:dyDescent="0.2">
      <c r="A869" s="608">
        <v>4354</v>
      </c>
      <c r="B869" s="582">
        <v>5223</v>
      </c>
      <c r="C869" s="583" t="s">
        <v>303</v>
      </c>
      <c r="D869" s="584">
        <v>0</v>
      </c>
      <c r="E869" s="585">
        <v>12968</v>
      </c>
      <c r="F869" s="584">
        <v>12968</v>
      </c>
      <c r="G869" s="586">
        <f t="shared" si="15"/>
        <v>100</v>
      </c>
    </row>
    <row r="870" spans="1:7" x14ac:dyDescent="0.2">
      <c r="A870" s="608">
        <v>4354</v>
      </c>
      <c r="B870" s="582">
        <v>5321</v>
      </c>
      <c r="C870" s="583" t="s">
        <v>260</v>
      </c>
      <c r="D870" s="584">
        <v>0</v>
      </c>
      <c r="E870" s="585">
        <v>8637</v>
      </c>
      <c r="F870" s="584">
        <v>8637</v>
      </c>
      <c r="G870" s="586">
        <f t="shared" si="15"/>
        <v>100</v>
      </c>
    </row>
    <row r="871" spans="1:7" x14ac:dyDescent="0.2">
      <c r="A871" s="608">
        <v>4354</v>
      </c>
      <c r="B871" s="582">
        <v>5336</v>
      </c>
      <c r="C871" s="583" t="s">
        <v>304</v>
      </c>
      <c r="D871" s="584">
        <v>0</v>
      </c>
      <c r="E871" s="585">
        <v>47869</v>
      </c>
      <c r="F871" s="584">
        <v>47869</v>
      </c>
      <c r="G871" s="586">
        <f t="shared" si="15"/>
        <v>100</v>
      </c>
    </row>
    <row r="872" spans="1:7" x14ac:dyDescent="0.2">
      <c r="A872" s="610">
        <v>4354</v>
      </c>
      <c r="B872" s="589"/>
      <c r="C872" s="590" t="s">
        <v>193</v>
      </c>
      <c r="D872" s="591">
        <v>600</v>
      </c>
      <c r="E872" s="592">
        <v>72101</v>
      </c>
      <c r="F872" s="591">
        <v>72043.323000000004</v>
      </c>
      <c r="G872" s="593">
        <f t="shared" si="15"/>
        <v>99.920005270384607</v>
      </c>
    </row>
    <row r="873" spans="1:7" x14ac:dyDescent="0.2">
      <c r="A873" s="581"/>
      <c r="B873" s="594"/>
      <c r="C873" s="583"/>
      <c r="D873" s="585"/>
      <c r="E873" s="585"/>
      <c r="F873" s="585"/>
      <c r="G873" s="586"/>
    </row>
    <row r="874" spans="1:7" x14ac:dyDescent="0.2">
      <c r="A874" s="611">
        <v>4355</v>
      </c>
      <c r="B874" s="596">
        <v>5223</v>
      </c>
      <c r="C874" s="597" t="s">
        <v>303</v>
      </c>
      <c r="D874" s="598">
        <v>0</v>
      </c>
      <c r="E874" s="599">
        <v>2504</v>
      </c>
      <c r="F874" s="598">
        <v>2504</v>
      </c>
      <c r="G874" s="600">
        <f t="shared" si="15"/>
        <v>100</v>
      </c>
    </row>
    <row r="875" spans="1:7" x14ac:dyDescent="0.2">
      <c r="A875" s="588">
        <v>4355</v>
      </c>
      <c r="B875" s="589"/>
      <c r="C875" s="590" t="s">
        <v>317</v>
      </c>
      <c r="D875" s="591">
        <v>0</v>
      </c>
      <c r="E875" s="592">
        <v>2504</v>
      </c>
      <c r="F875" s="591">
        <v>2504</v>
      </c>
      <c r="G875" s="593">
        <f t="shared" si="15"/>
        <v>100</v>
      </c>
    </row>
    <row r="876" spans="1:7" x14ac:dyDescent="0.2">
      <c r="A876" s="581"/>
      <c r="B876" s="594"/>
      <c r="C876" s="583"/>
      <c r="D876" s="585"/>
      <c r="E876" s="585"/>
      <c r="F876" s="585"/>
      <c r="G876" s="586"/>
    </row>
    <row r="877" spans="1:7" x14ac:dyDescent="0.2">
      <c r="A877" s="611">
        <v>4356</v>
      </c>
      <c r="B877" s="596">
        <v>5221</v>
      </c>
      <c r="C877" s="597" t="s">
        <v>302</v>
      </c>
      <c r="D877" s="598">
        <v>0</v>
      </c>
      <c r="E877" s="599">
        <v>5582</v>
      </c>
      <c r="F877" s="598">
        <v>5582</v>
      </c>
      <c r="G877" s="600">
        <f t="shared" si="15"/>
        <v>100</v>
      </c>
    </row>
    <row r="878" spans="1:7" x14ac:dyDescent="0.2">
      <c r="A878" s="608">
        <v>4356</v>
      </c>
      <c r="B878" s="582">
        <v>5222</v>
      </c>
      <c r="C878" s="583" t="s">
        <v>261</v>
      </c>
      <c r="D878" s="584">
        <v>0</v>
      </c>
      <c r="E878" s="585">
        <v>4655</v>
      </c>
      <c r="F878" s="584">
        <v>4655</v>
      </c>
      <c r="G878" s="586">
        <f t="shared" si="15"/>
        <v>100</v>
      </c>
    </row>
    <row r="879" spans="1:7" x14ac:dyDescent="0.2">
      <c r="A879" s="608">
        <v>4356</v>
      </c>
      <c r="B879" s="582">
        <v>5223</v>
      </c>
      <c r="C879" s="583" t="s">
        <v>303</v>
      </c>
      <c r="D879" s="584">
        <v>0</v>
      </c>
      <c r="E879" s="585">
        <v>32719</v>
      </c>
      <c r="F879" s="584">
        <v>32719</v>
      </c>
      <c r="G879" s="586">
        <f t="shared" si="15"/>
        <v>100</v>
      </c>
    </row>
    <row r="880" spans="1:7" x14ac:dyDescent="0.2">
      <c r="A880" s="608">
        <v>4356</v>
      </c>
      <c r="B880" s="582">
        <v>5229</v>
      </c>
      <c r="C880" s="583" t="s">
        <v>293</v>
      </c>
      <c r="D880" s="584">
        <v>0</v>
      </c>
      <c r="E880" s="585">
        <v>2487</v>
      </c>
      <c r="F880" s="584">
        <v>2487</v>
      </c>
      <c r="G880" s="586">
        <f t="shared" si="15"/>
        <v>100</v>
      </c>
    </row>
    <row r="881" spans="1:7" x14ac:dyDescent="0.2">
      <c r="A881" s="608">
        <v>4356</v>
      </c>
      <c r="B881" s="582">
        <v>5321</v>
      </c>
      <c r="C881" s="583" t="s">
        <v>260</v>
      </c>
      <c r="D881" s="584">
        <v>0</v>
      </c>
      <c r="E881" s="585">
        <v>19615</v>
      </c>
      <c r="F881" s="584">
        <v>19615</v>
      </c>
      <c r="G881" s="586">
        <f t="shared" si="15"/>
        <v>100</v>
      </c>
    </row>
    <row r="882" spans="1:7" x14ac:dyDescent="0.2">
      <c r="A882" s="610">
        <v>4356</v>
      </c>
      <c r="B882" s="589"/>
      <c r="C882" s="590" t="s">
        <v>316</v>
      </c>
      <c r="D882" s="591">
        <v>0</v>
      </c>
      <c r="E882" s="592">
        <v>65058</v>
      </c>
      <c r="F882" s="591">
        <v>65058</v>
      </c>
      <c r="G882" s="593">
        <f t="shared" si="15"/>
        <v>100</v>
      </c>
    </row>
    <row r="883" spans="1:7" x14ac:dyDescent="0.2">
      <c r="A883" s="581"/>
      <c r="B883" s="594"/>
      <c r="C883" s="583"/>
      <c r="D883" s="585"/>
      <c r="E883" s="585"/>
      <c r="F883" s="585"/>
      <c r="G883" s="586"/>
    </row>
    <row r="884" spans="1:7" x14ac:dyDescent="0.2">
      <c r="A884" s="611">
        <v>4357</v>
      </c>
      <c r="B884" s="596">
        <v>5166</v>
      </c>
      <c r="C884" s="597" t="s">
        <v>249</v>
      </c>
      <c r="D884" s="598">
        <v>50</v>
      </c>
      <c r="E884" s="599">
        <v>50</v>
      </c>
      <c r="F884" s="598">
        <v>49.61</v>
      </c>
      <c r="G884" s="600">
        <f t="shared" si="15"/>
        <v>99.22</v>
      </c>
    </row>
    <row r="885" spans="1:7" x14ac:dyDescent="0.2">
      <c r="A885" s="608">
        <v>4357</v>
      </c>
      <c r="B885" s="582">
        <v>5169</v>
      </c>
      <c r="C885" s="583" t="s">
        <v>248</v>
      </c>
      <c r="D885" s="584">
        <v>850</v>
      </c>
      <c r="E885" s="585">
        <v>460.5</v>
      </c>
      <c r="F885" s="584">
        <v>152.82300000000001</v>
      </c>
      <c r="G885" s="586">
        <f t="shared" si="15"/>
        <v>33.186319218241046</v>
      </c>
    </row>
    <row r="886" spans="1:7" x14ac:dyDescent="0.2">
      <c r="A886" s="608">
        <v>4357</v>
      </c>
      <c r="B886" s="582">
        <v>5213</v>
      </c>
      <c r="C886" s="583" t="s">
        <v>314</v>
      </c>
      <c r="D886" s="584">
        <v>0</v>
      </c>
      <c r="E886" s="585">
        <v>1770.6</v>
      </c>
      <c r="F886" s="584">
        <v>1770.6</v>
      </c>
      <c r="G886" s="586">
        <f t="shared" si="15"/>
        <v>100</v>
      </c>
    </row>
    <row r="887" spans="1:7" x14ac:dyDescent="0.2">
      <c r="A887" s="608">
        <v>4357</v>
      </c>
      <c r="B887" s="582">
        <v>5221</v>
      </c>
      <c r="C887" s="583" t="s">
        <v>302</v>
      </c>
      <c r="D887" s="584">
        <v>0</v>
      </c>
      <c r="E887" s="585">
        <v>7156.3</v>
      </c>
      <c r="F887" s="584">
        <v>7156.3</v>
      </c>
      <c r="G887" s="586">
        <f t="shared" si="15"/>
        <v>100</v>
      </c>
    </row>
    <row r="888" spans="1:7" x14ac:dyDescent="0.2">
      <c r="A888" s="608">
        <v>4357</v>
      </c>
      <c r="B888" s="582">
        <v>5222</v>
      </c>
      <c r="C888" s="583" t="s">
        <v>261</v>
      </c>
      <c r="D888" s="584">
        <v>0</v>
      </c>
      <c r="E888" s="585">
        <v>20326</v>
      </c>
      <c r="F888" s="584">
        <v>20326</v>
      </c>
      <c r="G888" s="586">
        <f t="shared" si="15"/>
        <v>100</v>
      </c>
    </row>
    <row r="889" spans="1:7" x14ac:dyDescent="0.2">
      <c r="A889" s="608">
        <v>4357</v>
      </c>
      <c r="B889" s="582">
        <v>5223</v>
      </c>
      <c r="C889" s="583" t="s">
        <v>303</v>
      </c>
      <c r="D889" s="584">
        <v>0</v>
      </c>
      <c r="E889" s="585">
        <v>37029</v>
      </c>
      <c r="F889" s="584">
        <v>37029</v>
      </c>
      <c r="G889" s="586">
        <f t="shared" ref="G889:G952" si="16">F889/E889*100</f>
        <v>100</v>
      </c>
    </row>
    <row r="890" spans="1:7" x14ac:dyDescent="0.2">
      <c r="A890" s="608">
        <v>4357</v>
      </c>
      <c r="B890" s="582">
        <v>5321</v>
      </c>
      <c r="C890" s="583" t="s">
        <v>260</v>
      </c>
      <c r="D890" s="584">
        <v>0</v>
      </c>
      <c r="E890" s="585">
        <v>86523</v>
      </c>
      <c r="F890" s="584">
        <v>86523</v>
      </c>
      <c r="G890" s="586">
        <f t="shared" si="16"/>
        <v>100</v>
      </c>
    </row>
    <row r="891" spans="1:7" x14ac:dyDescent="0.2">
      <c r="A891" s="608">
        <v>4357</v>
      </c>
      <c r="B891" s="582">
        <v>5331</v>
      </c>
      <c r="C891" s="583" t="s">
        <v>306</v>
      </c>
      <c r="D891" s="584">
        <v>79700</v>
      </c>
      <c r="E891" s="585">
        <v>79161.907000000007</v>
      </c>
      <c r="F891" s="584">
        <v>63561.904299999995</v>
      </c>
      <c r="G891" s="586">
        <f t="shared" si="16"/>
        <v>80.293548638235805</v>
      </c>
    </row>
    <row r="892" spans="1:7" x14ac:dyDescent="0.2">
      <c r="A892" s="608">
        <v>4357</v>
      </c>
      <c r="B892" s="582">
        <v>5336</v>
      </c>
      <c r="C892" s="583" t="s">
        <v>304</v>
      </c>
      <c r="D892" s="584">
        <v>0</v>
      </c>
      <c r="E892" s="585">
        <v>222631.70499999999</v>
      </c>
      <c r="F892" s="584">
        <v>222631.69701999999</v>
      </c>
      <c r="G892" s="586">
        <f t="shared" si="16"/>
        <v>99.999996415604869</v>
      </c>
    </row>
    <row r="893" spans="1:7" x14ac:dyDescent="0.2">
      <c r="A893" s="608">
        <v>4357</v>
      </c>
      <c r="B893" s="582">
        <v>5651</v>
      </c>
      <c r="C893" s="583" t="s">
        <v>315</v>
      </c>
      <c r="D893" s="584">
        <v>57500</v>
      </c>
      <c r="E893" s="585">
        <v>57500</v>
      </c>
      <c r="F893" s="584">
        <v>57500</v>
      </c>
      <c r="G893" s="586">
        <f t="shared" si="16"/>
        <v>100</v>
      </c>
    </row>
    <row r="894" spans="1:7" x14ac:dyDescent="0.2">
      <c r="A894" s="610">
        <v>4357</v>
      </c>
      <c r="B894" s="589"/>
      <c r="C894" s="590" t="s">
        <v>120</v>
      </c>
      <c r="D894" s="591">
        <v>138100</v>
      </c>
      <c r="E894" s="592">
        <v>512609.01199999999</v>
      </c>
      <c r="F894" s="591">
        <v>496700.93432</v>
      </c>
      <c r="G894" s="593">
        <f t="shared" si="16"/>
        <v>96.896644946226587</v>
      </c>
    </row>
    <row r="895" spans="1:7" x14ac:dyDescent="0.2">
      <c r="A895" s="581"/>
      <c r="B895" s="594"/>
      <c r="C895" s="583"/>
      <c r="D895" s="585"/>
      <c r="E895" s="585"/>
      <c r="F895" s="585"/>
      <c r="G895" s="586"/>
    </row>
    <row r="896" spans="1:7" x14ac:dyDescent="0.2">
      <c r="A896" s="611">
        <v>4358</v>
      </c>
      <c r="B896" s="596">
        <v>5213</v>
      </c>
      <c r="C896" s="597" t="s">
        <v>314</v>
      </c>
      <c r="D896" s="598">
        <v>0</v>
      </c>
      <c r="E896" s="599">
        <v>2986</v>
      </c>
      <c r="F896" s="598">
        <v>2986</v>
      </c>
      <c r="G896" s="600">
        <f t="shared" si="16"/>
        <v>100</v>
      </c>
    </row>
    <row r="897" spans="1:7" x14ac:dyDescent="0.2">
      <c r="A897" s="608">
        <v>4358</v>
      </c>
      <c r="B897" s="582">
        <v>5321</v>
      </c>
      <c r="C897" s="583" t="s">
        <v>260</v>
      </c>
      <c r="D897" s="584">
        <v>0</v>
      </c>
      <c r="E897" s="585">
        <v>5693</v>
      </c>
      <c r="F897" s="584">
        <v>5693</v>
      </c>
      <c r="G897" s="586">
        <f t="shared" si="16"/>
        <v>100</v>
      </c>
    </row>
    <row r="898" spans="1:7" x14ac:dyDescent="0.2">
      <c r="A898" s="608">
        <v>4358</v>
      </c>
      <c r="B898" s="582">
        <v>5336</v>
      </c>
      <c r="C898" s="583" t="s">
        <v>304</v>
      </c>
      <c r="D898" s="584">
        <v>0</v>
      </c>
      <c r="E898" s="585">
        <v>8656</v>
      </c>
      <c r="F898" s="584">
        <v>8656</v>
      </c>
      <c r="G898" s="586">
        <f t="shared" si="16"/>
        <v>100</v>
      </c>
    </row>
    <row r="899" spans="1:7" x14ac:dyDescent="0.2">
      <c r="A899" s="608">
        <v>4358</v>
      </c>
      <c r="B899" s="582">
        <v>5339</v>
      </c>
      <c r="C899" s="583" t="s">
        <v>301</v>
      </c>
      <c r="D899" s="584">
        <v>0</v>
      </c>
      <c r="E899" s="585">
        <v>1249</v>
      </c>
      <c r="F899" s="584">
        <v>1249</v>
      </c>
      <c r="G899" s="586">
        <f t="shared" si="16"/>
        <v>100</v>
      </c>
    </row>
    <row r="900" spans="1:7" x14ac:dyDescent="0.2">
      <c r="A900" s="610">
        <v>4358</v>
      </c>
      <c r="B900" s="589"/>
      <c r="C900" s="590" t="s">
        <v>313</v>
      </c>
      <c r="D900" s="591">
        <v>0</v>
      </c>
      <c r="E900" s="592">
        <v>18584</v>
      </c>
      <c r="F900" s="591">
        <v>18584</v>
      </c>
      <c r="G900" s="593">
        <f t="shared" si="16"/>
        <v>100</v>
      </c>
    </row>
    <row r="901" spans="1:7" x14ac:dyDescent="0.2">
      <c r="A901" s="581"/>
      <c r="B901" s="594"/>
      <c r="C901" s="583"/>
      <c r="D901" s="585"/>
      <c r="E901" s="585"/>
      <c r="F901" s="585"/>
      <c r="G901" s="586"/>
    </row>
    <row r="902" spans="1:7" x14ac:dyDescent="0.2">
      <c r="A902" s="611">
        <v>4359</v>
      </c>
      <c r="B902" s="596">
        <v>5011</v>
      </c>
      <c r="C902" s="597" t="s">
        <v>877</v>
      </c>
      <c r="D902" s="598">
        <v>0</v>
      </c>
      <c r="E902" s="599">
        <v>270</v>
      </c>
      <c r="F902" s="598">
        <v>188.74460999999999</v>
      </c>
      <c r="G902" s="600">
        <f t="shared" si="16"/>
        <v>69.905411111111107</v>
      </c>
    </row>
    <row r="903" spans="1:7" x14ac:dyDescent="0.2">
      <c r="A903" s="608">
        <v>4359</v>
      </c>
      <c r="B903" s="582">
        <v>5021</v>
      </c>
      <c r="C903" s="583" t="s">
        <v>290</v>
      </c>
      <c r="D903" s="584">
        <v>0</v>
      </c>
      <c r="E903" s="585">
        <v>111</v>
      </c>
      <c r="F903" s="584">
        <v>77.3</v>
      </c>
      <c r="G903" s="586">
        <f t="shared" si="16"/>
        <v>69.63963963963964</v>
      </c>
    </row>
    <row r="904" spans="1:7" x14ac:dyDescent="0.2">
      <c r="A904" s="608">
        <v>4359</v>
      </c>
      <c r="B904" s="582">
        <v>5031</v>
      </c>
      <c r="C904" s="583" t="s">
        <v>288</v>
      </c>
      <c r="D904" s="584">
        <v>0</v>
      </c>
      <c r="E904" s="585">
        <v>67.75</v>
      </c>
      <c r="F904" s="584">
        <v>47.164000000000001</v>
      </c>
      <c r="G904" s="586">
        <f t="shared" si="16"/>
        <v>69.614760147601473</v>
      </c>
    </row>
    <row r="905" spans="1:7" x14ac:dyDescent="0.2">
      <c r="A905" s="608">
        <v>4359</v>
      </c>
      <c r="B905" s="582">
        <v>5032</v>
      </c>
      <c r="C905" s="583" t="s">
        <v>287</v>
      </c>
      <c r="D905" s="584">
        <v>0</v>
      </c>
      <c r="E905" s="585">
        <v>24.79</v>
      </c>
      <c r="F905" s="584">
        <v>16.966999999999999</v>
      </c>
      <c r="G905" s="586">
        <f t="shared" si="16"/>
        <v>68.442920532472769</v>
      </c>
    </row>
    <row r="906" spans="1:7" x14ac:dyDescent="0.2">
      <c r="A906" s="608">
        <v>4359</v>
      </c>
      <c r="B906" s="582">
        <v>5038</v>
      </c>
      <c r="C906" s="583" t="s">
        <v>286</v>
      </c>
      <c r="D906" s="584">
        <v>0</v>
      </c>
      <c r="E906" s="585">
        <v>1.21</v>
      </c>
      <c r="F906" s="584">
        <v>0.76800000000000002</v>
      </c>
      <c r="G906" s="586">
        <f t="shared" si="16"/>
        <v>63.471074380165291</v>
      </c>
    </row>
    <row r="907" spans="1:7" x14ac:dyDescent="0.2">
      <c r="A907" s="608">
        <v>4359</v>
      </c>
      <c r="B907" s="582">
        <v>5164</v>
      </c>
      <c r="C907" s="583" t="s">
        <v>250</v>
      </c>
      <c r="D907" s="584">
        <v>0</v>
      </c>
      <c r="E907" s="585">
        <v>85</v>
      </c>
      <c r="F907" s="584">
        <v>80.250000000000014</v>
      </c>
      <c r="G907" s="586">
        <f t="shared" si="16"/>
        <v>94.411764705882376</v>
      </c>
    </row>
    <row r="908" spans="1:7" x14ac:dyDescent="0.2">
      <c r="A908" s="608">
        <v>4359</v>
      </c>
      <c r="B908" s="582">
        <v>5166</v>
      </c>
      <c r="C908" s="583" t="s">
        <v>249</v>
      </c>
      <c r="D908" s="584">
        <v>0</v>
      </c>
      <c r="E908" s="585">
        <v>964.81</v>
      </c>
      <c r="F908" s="584">
        <v>605</v>
      </c>
      <c r="G908" s="586">
        <f t="shared" si="16"/>
        <v>62.706646904571883</v>
      </c>
    </row>
    <row r="909" spans="1:7" x14ac:dyDescent="0.2">
      <c r="A909" s="608">
        <v>4359</v>
      </c>
      <c r="B909" s="582">
        <v>5167</v>
      </c>
      <c r="C909" s="583" t="s">
        <v>271</v>
      </c>
      <c r="D909" s="584">
        <v>0</v>
      </c>
      <c r="E909" s="585">
        <v>351</v>
      </c>
      <c r="F909" s="584">
        <v>319.72560000000004</v>
      </c>
      <c r="G909" s="586">
        <f t="shared" si="16"/>
        <v>91.089914529914537</v>
      </c>
    </row>
    <row r="910" spans="1:7" x14ac:dyDescent="0.2">
      <c r="A910" s="608">
        <v>4359</v>
      </c>
      <c r="B910" s="582">
        <v>5168</v>
      </c>
      <c r="C910" s="583" t="s">
        <v>270</v>
      </c>
      <c r="D910" s="584">
        <v>196</v>
      </c>
      <c r="E910" s="585">
        <v>25</v>
      </c>
      <c r="F910" s="584">
        <v>25</v>
      </c>
      <c r="G910" s="586">
        <f t="shared" si="16"/>
        <v>100</v>
      </c>
    </row>
    <row r="911" spans="1:7" x14ac:dyDescent="0.2">
      <c r="A911" s="608">
        <v>4359</v>
      </c>
      <c r="B911" s="582">
        <v>5169</v>
      </c>
      <c r="C911" s="583" t="s">
        <v>248</v>
      </c>
      <c r="D911" s="584">
        <v>605</v>
      </c>
      <c r="E911" s="585">
        <v>2925.25</v>
      </c>
      <c r="F911" s="584">
        <v>1359.722</v>
      </c>
      <c r="G911" s="586">
        <f t="shared" si="16"/>
        <v>46.482249380394833</v>
      </c>
    </row>
    <row r="912" spans="1:7" x14ac:dyDescent="0.2">
      <c r="A912" s="608">
        <v>4359</v>
      </c>
      <c r="B912" s="582">
        <v>5173</v>
      </c>
      <c r="C912" s="583" t="s">
        <v>267</v>
      </c>
      <c r="D912" s="584">
        <v>0</v>
      </c>
      <c r="E912" s="585">
        <v>240</v>
      </c>
      <c r="F912" s="584">
        <v>239.92340000000002</v>
      </c>
      <c r="G912" s="586">
        <f t="shared" si="16"/>
        <v>99.96808333333334</v>
      </c>
    </row>
    <row r="913" spans="1:7" x14ac:dyDescent="0.2">
      <c r="A913" s="608">
        <v>4359</v>
      </c>
      <c r="B913" s="582">
        <v>5175</v>
      </c>
      <c r="C913" s="583" t="s">
        <v>247</v>
      </c>
      <c r="D913" s="584">
        <v>0</v>
      </c>
      <c r="E913" s="585">
        <v>36.799999999999997</v>
      </c>
      <c r="F913" s="584">
        <v>29.274999999999999</v>
      </c>
      <c r="G913" s="586">
        <f t="shared" si="16"/>
        <v>79.551630434782624</v>
      </c>
    </row>
    <row r="914" spans="1:7" x14ac:dyDescent="0.2">
      <c r="A914" s="608">
        <v>4359</v>
      </c>
      <c r="B914" s="582">
        <v>5221</v>
      </c>
      <c r="C914" s="583" t="s">
        <v>302</v>
      </c>
      <c r="D914" s="584">
        <v>0</v>
      </c>
      <c r="E914" s="585">
        <v>214</v>
      </c>
      <c r="F914" s="584">
        <v>214</v>
      </c>
      <c r="G914" s="586">
        <f t="shared" si="16"/>
        <v>100</v>
      </c>
    </row>
    <row r="915" spans="1:7" x14ac:dyDescent="0.2">
      <c r="A915" s="608">
        <v>4359</v>
      </c>
      <c r="B915" s="582">
        <v>5222</v>
      </c>
      <c r="C915" s="583" t="s">
        <v>261</v>
      </c>
      <c r="D915" s="584">
        <v>0</v>
      </c>
      <c r="E915" s="585">
        <v>626</v>
      </c>
      <c r="F915" s="584">
        <v>626</v>
      </c>
      <c r="G915" s="586">
        <f t="shared" si="16"/>
        <v>100</v>
      </c>
    </row>
    <row r="916" spans="1:7" x14ac:dyDescent="0.2">
      <c r="A916" s="608">
        <v>4359</v>
      </c>
      <c r="B916" s="582">
        <v>5223</v>
      </c>
      <c r="C916" s="583" t="s">
        <v>303</v>
      </c>
      <c r="D916" s="584">
        <v>0</v>
      </c>
      <c r="E916" s="585">
        <v>8673.1110000000008</v>
      </c>
      <c r="F916" s="584">
        <v>8673.1110000000008</v>
      </c>
      <c r="G916" s="586">
        <f t="shared" si="16"/>
        <v>100</v>
      </c>
    </row>
    <row r="917" spans="1:7" x14ac:dyDescent="0.2">
      <c r="A917" s="608">
        <v>4359</v>
      </c>
      <c r="B917" s="582">
        <v>5321</v>
      </c>
      <c r="C917" s="583" t="s">
        <v>260</v>
      </c>
      <c r="D917" s="584">
        <v>0</v>
      </c>
      <c r="E917" s="585">
        <v>8735</v>
      </c>
      <c r="F917" s="584">
        <v>8735</v>
      </c>
      <c r="G917" s="586">
        <f t="shared" si="16"/>
        <v>100</v>
      </c>
    </row>
    <row r="918" spans="1:7" x14ac:dyDescent="0.2">
      <c r="A918" s="610">
        <v>4359</v>
      </c>
      <c r="B918" s="589"/>
      <c r="C918" s="590" t="s">
        <v>312</v>
      </c>
      <c r="D918" s="591">
        <v>801</v>
      </c>
      <c r="E918" s="592">
        <v>23350.721000000001</v>
      </c>
      <c r="F918" s="591">
        <v>21237.95061</v>
      </c>
      <c r="G918" s="593">
        <f t="shared" si="16"/>
        <v>90.952012188403089</v>
      </c>
    </row>
    <row r="919" spans="1:7" x14ac:dyDescent="0.2">
      <c r="A919" s="581"/>
      <c r="B919" s="594"/>
      <c r="C919" s="583"/>
      <c r="D919" s="585"/>
      <c r="E919" s="585"/>
      <c r="F919" s="585"/>
      <c r="G919" s="586"/>
    </row>
    <row r="920" spans="1:7" x14ac:dyDescent="0.2">
      <c r="A920" s="611">
        <v>4371</v>
      </c>
      <c r="B920" s="596">
        <v>5221</v>
      </c>
      <c r="C920" s="597" t="s">
        <v>302</v>
      </c>
      <c r="D920" s="598">
        <v>0</v>
      </c>
      <c r="E920" s="599">
        <v>11482</v>
      </c>
      <c r="F920" s="598">
        <v>11482</v>
      </c>
      <c r="G920" s="600">
        <f t="shared" si="16"/>
        <v>100</v>
      </c>
    </row>
    <row r="921" spans="1:7" x14ac:dyDescent="0.2">
      <c r="A921" s="608">
        <v>4371</v>
      </c>
      <c r="B921" s="582">
        <v>5222</v>
      </c>
      <c r="C921" s="583" t="s">
        <v>261</v>
      </c>
      <c r="D921" s="584">
        <v>0</v>
      </c>
      <c r="E921" s="585">
        <v>10731</v>
      </c>
      <c r="F921" s="584">
        <v>10731</v>
      </c>
      <c r="G921" s="586">
        <f t="shared" si="16"/>
        <v>100</v>
      </c>
    </row>
    <row r="922" spans="1:7" x14ac:dyDescent="0.2">
      <c r="A922" s="608">
        <v>4371</v>
      </c>
      <c r="B922" s="582">
        <v>5223</v>
      </c>
      <c r="C922" s="583" t="s">
        <v>303</v>
      </c>
      <c r="D922" s="584">
        <v>0</v>
      </c>
      <c r="E922" s="585">
        <v>23464</v>
      </c>
      <c r="F922" s="584">
        <v>23464</v>
      </c>
      <c r="G922" s="586">
        <f t="shared" si="16"/>
        <v>100</v>
      </c>
    </row>
    <row r="923" spans="1:7" x14ac:dyDescent="0.2">
      <c r="A923" s="608">
        <v>4371</v>
      </c>
      <c r="B923" s="582">
        <v>5321</v>
      </c>
      <c r="C923" s="583" t="s">
        <v>260</v>
      </c>
      <c r="D923" s="584">
        <v>0</v>
      </c>
      <c r="E923" s="585">
        <v>1297</v>
      </c>
      <c r="F923" s="584">
        <v>1297</v>
      </c>
      <c r="G923" s="586">
        <f t="shared" si="16"/>
        <v>100</v>
      </c>
    </row>
    <row r="924" spans="1:7" x14ac:dyDescent="0.2">
      <c r="A924" s="608">
        <v>4371</v>
      </c>
      <c r="B924" s="582">
        <v>5621</v>
      </c>
      <c r="C924" s="583" t="s">
        <v>3614</v>
      </c>
      <c r="D924" s="584">
        <v>1231</v>
      </c>
      <c r="E924" s="585">
        <v>1231</v>
      </c>
      <c r="F924" s="584">
        <v>1231</v>
      </c>
      <c r="G924" s="586">
        <f t="shared" si="16"/>
        <v>100</v>
      </c>
    </row>
    <row r="925" spans="1:7" x14ac:dyDescent="0.2">
      <c r="A925" s="608">
        <v>4371</v>
      </c>
      <c r="B925" s="582">
        <v>5622</v>
      </c>
      <c r="C925" s="583" t="s">
        <v>3607</v>
      </c>
      <c r="D925" s="584">
        <v>1015</v>
      </c>
      <c r="E925" s="585">
        <v>1015</v>
      </c>
      <c r="F925" s="584">
        <v>1015</v>
      </c>
      <c r="G925" s="586">
        <f t="shared" si="16"/>
        <v>100</v>
      </c>
    </row>
    <row r="926" spans="1:7" x14ac:dyDescent="0.2">
      <c r="A926" s="608">
        <v>4371</v>
      </c>
      <c r="B926" s="582">
        <v>5623</v>
      </c>
      <c r="C926" s="583" t="s">
        <v>3615</v>
      </c>
      <c r="D926" s="584">
        <v>71</v>
      </c>
      <c r="E926" s="585">
        <v>71</v>
      </c>
      <c r="F926" s="584">
        <v>71</v>
      </c>
      <c r="G926" s="586">
        <f t="shared" si="16"/>
        <v>100</v>
      </c>
    </row>
    <row r="927" spans="1:7" x14ac:dyDescent="0.2">
      <c r="A927" s="610">
        <v>4371</v>
      </c>
      <c r="B927" s="589"/>
      <c r="C927" s="590" t="s">
        <v>119</v>
      </c>
      <c r="D927" s="591">
        <v>2317</v>
      </c>
      <c r="E927" s="592">
        <v>49291</v>
      </c>
      <c r="F927" s="591">
        <v>49291</v>
      </c>
      <c r="G927" s="593">
        <f t="shared" si="16"/>
        <v>100</v>
      </c>
    </row>
    <row r="928" spans="1:7" x14ac:dyDescent="0.2">
      <c r="A928" s="581"/>
      <c r="B928" s="594"/>
      <c r="C928" s="583"/>
      <c r="D928" s="585"/>
      <c r="E928" s="585"/>
      <c r="F928" s="585"/>
      <c r="G928" s="586"/>
    </row>
    <row r="929" spans="1:7" x14ac:dyDescent="0.2">
      <c r="A929" s="611">
        <v>4372</v>
      </c>
      <c r="B929" s="596">
        <v>5221</v>
      </c>
      <c r="C929" s="597" t="s">
        <v>302</v>
      </c>
      <c r="D929" s="598">
        <v>0</v>
      </c>
      <c r="E929" s="599">
        <v>367</v>
      </c>
      <c r="F929" s="598">
        <v>367</v>
      </c>
      <c r="G929" s="600">
        <f t="shared" si="16"/>
        <v>100</v>
      </c>
    </row>
    <row r="930" spans="1:7" x14ac:dyDescent="0.2">
      <c r="A930" s="608">
        <v>4372</v>
      </c>
      <c r="B930" s="582">
        <v>5222</v>
      </c>
      <c r="C930" s="583" t="s">
        <v>261</v>
      </c>
      <c r="D930" s="584">
        <v>0</v>
      </c>
      <c r="E930" s="585">
        <v>4217</v>
      </c>
      <c r="F930" s="584">
        <v>4217</v>
      </c>
      <c r="G930" s="586">
        <f t="shared" si="16"/>
        <v>100</v>
      </c>
    </row>
    <row r="931" spans="1:7" x14ac:dyDescent="0.2">
      <c r="A931" s="608">
        <v>4372</v>
      </c>
      <c r="B931" s="582">
        <v>5223</v>
      </c>
      <c r="C931" s="583" t="s">
        <v>303</v>
      </c>
      <c r="D931" s="584">
        <v>0</v>
      </c>
      <c r="E931" s="585">
        <v>1303</v>
      </c>
      <c r="F931" s="584">
        <v>1303</v>
      </c>
      <c r="G931" s="586">
        <f t="shared" si="16"/>
        <v>100</v>
      </c>
    </row>
    <row r="932" spans="1:7" x14ac:dyDescent="0.2">
      <c r="A932" s="610">
        <v>4372</v>
      </c>
      <c r="B932" s="589"/>
      <c r="C932" s="590" t="s">
        <v>311</v>
      </c>
      <c r="D932" s="591">
        <v>0</v>
      </c>
      <c r="E932" s="592">
        <v>5887</v>
      </c>
      <c r="F932" s="591">
        <v>5887</v>
      </c>
      <c r="G932" s="593">
        <f t="shared" si="16"/>
        <v>100</v>
      </c>
    </row>
    <row r="933" spans="1:7" x14ac:dyDescent="0.2">
      <c r="A933" s="581"/>
      <c r="B933" s="594"/>
      <c r="C933" s="583"/>
      <c r="D933" s="585"/>
      <c r="E933" s="585"/>
      <c r="F933" s="585"/>
      <c r="G933" s="586"/>
    </row>
    <row r="934" spans="1:7" x14ac:dyDescent="0.2">
      <c r="A934" s="611">
        <v>4373</v>
      </c>
      <c r="B934" s="596">
        <v>5221</v>
      </c>
      <c r="C934" s="597" t="s">
        <v>302</v>
      </c>
      <c r="D934" s="598">
        <v>0</v>
      </c>
      <c r="E934" s="599">
        <v>3359</v>
      </c>
      <c r="F934" s="598">
        <v>3359</v>
      </c>
      <c r="G934" s="600">
        <f t="shared" si="16"/>
        <v>100</v>
      </c>
    </row>
    <row r="935" spans="1:7" x14ac:dyDescent="0.2">
      <c r="A935" s="608">
        <v>4373</v>
      </c>
      <c r="B935" s="582">
        <v>5222</v>
      </c>
      <c r="C935" s="583" t="s">
        <v>261</v>
      </c>
      <c r="D935" s="584">
        <v>0</v>
      </c>
      <c r="E935" s="585">
        <v>2875</v>
      </c>
      <c r="F935" s="584">
        <v>2875</v>
      </c>
      <c r="G935" s="586">
        <f t="shared" si="16"/>
        <v>100</v>
      </c>
    </row>
    <row r="936" spans="1:7" x14ac:dyDescent="0.2">
      <c r="A936" s="608">
        <v>4373</v>
      </c>
      <c r="B936" s="582">
        <v>5223</v>
      </c>
      <c r="C936" s="583" t="s">
        <v>303</v>
      </c>
      <c r="D936" s="584">
        <v>0</v>
      </c>
      <c r="E936" s="585">
        <v>1467</v>
      </c>
      <c r="F936" s="584">
        <v>1467</v>
      </c>
      <c r="G936" s="586">
        <f t="shared" si="16"/>
        <v>100</v>
      </c>
    </row>
    <row r="937" spans="1:7" x14ac:dyDescent="0.2">
      <c r="A937" s="608">
        <v>4373</v>
      </c>
      <c r="B937" s="582">
        <v>5321</v>
      </c>
      <c r="C937" s="583" t="s">
        <v>260</v>
      </c>
      <c r="D937" s="584">
        <v>0</v>
      </c>
      <c r="E937" s="585">
        <v>932</v>
      </c>
      <c r="F937" s="584">
        <v>932</v>
      </c>
      <c r="G937" s="586">
        <f t="shared" si="16"/>
        <v>100</v>
      </c>
    </row>
    <row r="938" spans="1:7" x14ac:dyDescent="0.2">
      <c r="A938" s="610">
        <v>4373</v>
      </c>
      <c r="B938" s="589"/>
      <c r="C938" s="590" t="s">
        <v>310</v>
      </c>
      <c r="D938" s="591">
        <v>0</v>
      </c>
      <c r="E938" s="592">
        <v>8633</v>
      </c>
      <c r="F938" s="591">
        <v>8633</v>
      </c>
      <c r="G938" s="593">
        <f t="shared" si="16"/>
        <v>100</v>
      </c>
    </row>
    <row r="939" spans="1:7" x14ac:dyDescent="0.2">
      <c r="A939" s="581"/>
      <c r="B939" s="594"/>
      <c r="C939" s="583"/>
      <c r="D939" s="585"/>
      <c r="E939" s="585"/>
      <c r="F939" s="585"/>
      <c r="G939" s="586"/>
    </row>
    <row r="940" spans="1:7" x14ac:dyDescent="0.2">
      <c r="A940" s="611">
        <v>4374</v>
      </c>
      <c r="B940" s="596">
        <v>5221</v>
      </c>
      <c r="C940" s="597" t="s">
        <v>302</v>
      </c>
      <c r="D940" s="598">
        <v>0</v>
      </c>
      <c r="E940" s="599">
        <v>5612</v>
      </c>
      <c r="F940" s="598">
        <v>5612</v>
      </c>
      <c r="G940" s="600">
        <f t="shared" si="16"/>
        <v>100</v>
      </c>
    </row>
    <row r="941" spans="1:7" x14ac:dyDescent="0.2">
      <c r="A941" s="608">
        <v>4374</v>
      </c>
      <c r="B941" s="582">
        <v>5222</v>
      </c>
      <c r="C941" s="583" t="s">
        <v>261</v>
      </c>
      <c r="D941" s="584">
        <v>0</v>
      </c>
      <c r="E941" s="585">
        <v>51689.599999999999</v>
      </c>
      <c r="F941" s="584">
        <v>51689.599999999999</v>
      </c>
      <c r="G941" s="586">
        <f t="shared" si="16"/>
        <v>100</v>
      </c>
    </row>
    <row r="942" spans="1:7" x14ac:dyDescent="0.2">
      <c r="A942" s="608">
        <v>4374</v>
      </c>
      <c r="B942" s="582">
        <v>5223</v>
      </c>
      <c r="C942" s="583" t="s">
        <v>303</v>
      </c>
      <c r="D942" s="584">
        <v>0</v>
      </c>
      <c r="E942" s="585">
        <v>67407</v>
      </c>
      <c r="F942" s="584">
        <v>67407</v>
      </c>
      <c r="G942" s="586">
        <f t="shared" si="16"/>
        <v>100</v>
      </c>
    </row>
    <row r="943" spans="1:7" x14ac:dyDescent="0.2">
      <c r="A943" s="608">
        <v>4374</v>
      </c>
      <c r="B943" s="582">
        <v>5321</v>
      </c>
      <c r="C943" s="583" t="s">
        <v>260</v>
      </c>
      <c r="D943" s="584">
        <v>0</v>
      </c>
      <c r="E943" s="585">
        <v>11138.9</v>
      </c>
      <c r="F943" s="584">
        <v>11138.9</v>
      </c>
      <c r="G943" s="586">
        <f t="shared" si="16"/>
        <v>100</v>
      </c>
    </row>
    <row r="944" spans="1:7" x14ac:dyDescent="0.2">
      <c r="A944" s="608">
        <v>4374</v>
      </c>
      <c r="B944" s="582">
        <v>5621</v>
      </c>
      <c r="C944" s="583" t="s">
        <v>3614</v>
      </c>
      <c r="D944" s="584">
        <v>297</v>
      </c>
      <c r="E944" s="585">
        <v>297</v>
      </c>
      <c r="F944" s="584">
        <v>297</v>
      </c>
      <c r="G944" s="586">
        <f t="shared" si="16"/>
        <v>100</v>
      </c>
    </row>
    <row r="945" spans="1:7" x14ac:dyDescent="0.2">
      <c r="A945" s="608">
        <v>4374</v>
      </c>
      <c r="B945" s="582">
        <v>5622</v>
      </c>
      <c r="C945" s="583" t="s">
        <v>3607</v>
      </c>
      <c r="D945" s="584">
        <v>172</v>
      </c>
      <c r="E945" s="585">
        <v>172</v>
      </c>
      <c r="F945" s="584">
        <v>172</v>
      </c>
      <c r="G945" s="586">
        <f t="shared" si="16"/>
        <v>100</v>
      </c>
    </row>
    <row r="946" spans="1:7" x14ac:dyDescent="0.2">
      <c r="A946" s="608">
        <v>4374</v>
      </c>
      <c r="B946" s="582">
        <v>5623</v>
      </c>
      <c r="C946" s="583" t="s">
        <v>3615</v>
      </c>
      <c r="D946" s="584">
        <v>234</v>
      </c>
      <c r="E946" s="585">
        <v>234</v>
      </c>
      <c r="F946" s="584">
        <v>234</v>
      </c>
      <c r="G946" s="586">
        <f t="shared" si="16"/>
        <v>100</v>
      </c>
    </row>
    <row r="947" spans="1:7" x14ac:dyDescent="0.2">
      <c r="A947" s="610">
        <v>4374</v>
      </c>
      <c r="B947" s="589"/>
      <c r="C947" s="590" t="s">
        <v>309</v>
      </c>
      <c r="D947" s="591">
        <v>703</v>
      </c>
      <c r="E947" s="592">
        <v>136550.5</v>
      </c>
      <c r="F947" s="591">
        <v>136550.5</v>
      </c>
      <c r="G947" s="593">
        <f t="shared" si="16"/>
        <v>100</v>
      </c>
    </row>
    <row r="948" spans="1:7" x14ac:dyDescent="0.2">
      <c r="A948" s="581"/>
      <c r="B948" s="594"/>
      <c r="C948" s="583"/>
      <c r="D948" s="585"/>
      <c r="E948" s="585"/>
      <c r="F948" s="585"/>
      <c r="G948" s="586"/>
    </row>
    <row r="949" spans="1:7" x14ac:dyDescent="0.2">
      <c r="A949" s="611">
        <v>4375</v>
      </c>
      <c r="B949" s="596">
        <v>5221</v>
      </c>
      <c r="C949" s="597" t="s">
        <v>302</v>
      </c>
      <c r="D949" s="598">
        <v>0</v>
      </c>
      <c r="E949" s="599">
        <v>14910.6</v>
      </c>
      <c r="F949" s="598">
        <v>14910.6</v>
      </c>
      <c r="G949" s="600">
        <f t="shared" si="16"/>
        <v>100</v>
      </c>
    </row>
    <row r="950" spans="1:7" x14ac:dyDescent="0.2">
      <c r="A950" s="608">
        <v>4375</v>
      </c>
      <c r="B950" s="582">
        <v>5222</v>
      </c>
      <c r="C950" s="583" t="s">
        <v>261</v>
      </c>
      <c r="D950" s="584">
        <v>0</v>
      </c>
      <c r="E950" s="585">
        <v>9194</v>
      </c>
      <c r="F950" s="584">
        <v>9194</v>
      </c>
      <c r="G950" s="586">
        <f t="shared" si="16"/>
        <v>100</v>
      </c>
    </row>
    <row r="951" spans="1:7" x14ac:dyDescent="0.2">
      <c r="A951" s="608">
        <v>4375</v>
      </c>
      <c r="B951" s="582">
        <v>5223</v>
      </c>
      <c r="C951" s="583" t="s">
        <v>303</v>
      </c>
      <c r="D951" s="584">
        <v>0</v>
      </c>
      <c r="E951" s="585">
        <v>11647</v>
      </c>
      <c r="F951" s="584">
        <v>11647</v>
      </c>
      <c r="G951" s="586">
        <f t="shared" si="16"/>
        <v>100</v>
      </c>
    </row>
    <row r="952" spans="1:7" x14ac:dyDescent="0.2">
      <c r="A952" s="608">
        <v>4375</v>
      </c>
      <c r="B952" s="582">
        <v>5229</v>
      </c>
      <c r="C952" s="583" t="s">
        <v>293</v>
      </c>
      <c r="D952" s="584">
        <v>0</v>
      </c>
      <c r="E952" s="585">
        <v>1688.5</v>
      </c>
      <c r="F952" s="584">
        <v>1688.5</v>
      </c>
      <c r="G952" s="586">
        <f t="shared" si="16"/>
        <v>100</v>
      </c>
    </row>
    <row r="953" spans="1:7" x14ac:dyDescent="0.2">
      <c r="A953" s="608">
        <v>4375</v>
      </c>
      <c r="B953" s="582">
        <v>5321</v>
      </c>
      <c r="C953" s="583" t="s">
        <v>260</v>
      </c>
      <c r="D953" s="584">
        <v>0</v>
      </c>
      <c r="E953" s="585">
        <v>2556</v>
      </c>
      <c r="F953" s="584">
        <v>2556</v>
      </c>
      <c r="G953" s="586">
        <f t="shared" ref="G953:G1016" si="17">F953/E953*100</f>
        <v>100</v>
      </c>
    </row>
    <row r="954" spans="1:7" x14ac:dyDescent="0.2">
      <c r="A954" s="608">
        <v>4375</v>
      </c>
      <c r="B954" s="582">
        <v>5621</v>
      </c>
      <c r="C954" s="583" t="s">
        <v>3614</v>
      </c>
      <c r="D954" s="584">
        <v>2092</v>
      </c>
      <c r="E954" s="585">
        <v>1692</v>
      </c>
      <c r="F954" s="584">
        <v>1692</v>
      </c>
      <c r="G954" s="586">
        <f t="shared" si="17"/>
        <v>100</v>
      </c>
    </row>
    <row r="955" spans="1:7" x14ac:dyDescent="0.2">
      <c r="A955" s="608">
        <v>4375</v>
      </c>
      <c r="B955" s="582">
        <v>5622</v>
      </c>
      <c r="C955" s="583" t="s">
        <v>3607</v>
      </c>
      <c r="D955" s="584">
        <v>436</v>
      </c>
      <c r="E955" s="585">
        <v>436</v>
      </c>
      <c r="F955" s="584">
        <v>436</v>
      </c>
      <c r="G955" s="586">
        <f t="shared" si="17"/>
        <v>100</v>
      </c>
    </row>
    <row r="956" spans="1:7" x14ac:dyDescent="0.2">
      <c r="A956" s="608">
        <v>4375</v>
      </c>
      <c r="B956" s="582">
        <v>5623</v>
      </c>
      <c r="C956" s="583" t="s">
        <v>3615</v>
      </c>
      <c r="D956" s="584">
        <v>222</v>
      </c>
      <c r="E956" s="585">
        <v>222</v>
      </c>
      <c r="F956" s="584">
        <v>222</v>
      </c>
      <c r="G956" s="586">
        <f t="shared" si="17"/>
        <v>100</v>
      </c>
    </row>
    <row r="957" spans="1:7" x14ac:dyDescent="0.2">
      <c r="A957" s="610">
        <v>4375</v>
      </c>
      <c r="B957" s="589"/>
      <c r="C957" s="590" t="s">
        <v>308</v>
      </c>
      <c r="D957" s="591">
        <v>2750</v>
      </c>
      <c r="E957" s="592">
        <v>42346.1</v>
      </c>
      <c r="F957" s="591">
        <v>42346.1</v>
      </c>
      <c r="G957" s="593">
        <f t="shared" si="17"/>
        <v>100</v>
      </c>
    </row>
    <row r="958" spans="1:7" x14ac:dyDescent="0.2">
      <c r="A958" s="581"/>
      <c r="B958" s="594"/>
      <c r="C958" s="583"/>
      <c r="D958" s="585"/>
      <c r="E958" s="585"/>
      <c r="F958" s="585"/>
      <c r="G958" s="586"/>
    </row>
    <row r="959" spans="1:7" x14ac:dyDescent="0.2">
      <c r="A959" s="611">
        <v>4376</v>
      </c>
      <c r="B959" s="596">
        <v>5221</v>
      </c>
      <c r="C959" s="597" t="s">
        <v>302</v>
      </c>
      <c r="D959" s="598">
        <v>0</v>
      </c>
      <c r="E959" s="599">
        <v>3532</v>
      </c>
      <c r="F959" s="598">
        <v>3532</v>
      </c>
      <c r="G959" s="600">
        <f t="shared" si="17"/>
        <v>100</v>
      </c>
    </row>
    <row r="960" spans="1:7" x14ac:dyDescent="0.2">
      <c r="A960" s="608">
        <v>4376</v>
      </c>
      <c r="B960" s="582">
        <v>5222</v>
      </c>
      <c r="C960" s="583" t="s">
        <v>261</v>
      </c>
      <c r="D960" s="584">
        <v>0</v>
      </c>
      <c r="E960" s="585">
        <v>10202.9</v>
      </c>
      <c r="F960" s="584">
        <v>10202.9</v>
      </c>
      <c r="G960" s="586">
        <f t="shared" si="17"/>
        <v>100</v>
      </c>
    </row>
    <row r="961" spans="1:7" x14ac:dyDescent="0.2">
      <c r="A961" s="608">
        <v>4376</v>
      </c>
      <c r="B961" s="582">
        <v>5223</v>
      </c>
      <c r="C961" s="583" t="s">
        <v>303</v>
      </c>
      <c r="D961" s="584">
        <v>0</v>
      </c>
      <c r="E961" s="585">
        <v>1384</v>
      </c>
      <c r="F961" s="584">
        <v>1384</v>
      </c>
      <c r="G961" s="586">
        <f t="shared" si="17"/>
        <v>100</v>
      </c>
    </row>
    <row r="962" spans="1:7" x14ac:dyDescent="0.2">
      <c r="A962" s="608">
        <v>4376</v>
      </c>
      <c r="B962" s="582">
        <v>5229</v>
      </c>
      <c r="C962" s="583" t="s">
        <v>293</v>
      </c>
      <c r="D962" s="584">
        <v>0</v>
      </c>
      <c r="E962" s="585">
        <v>1842</v>
      </c>
      <c r="F962" s="584">
        <v>1842</v>
      </c>
      <c r="G962" s="586">
        <f t="shared" si="17"/>
        <v>100</v>
      </c>
    </row>
    <row r="963" spans="1:7" x14ac:dyDescent="0.2">
      <c r="A963" s="608">
        <v>4376</v>
      </c>
      <c r="B963" s="582">
        <v>5321</v>
      </c>
      <c r="C963" s="583" t="s">
        <v>260</v>
      </c>
      <c r="D963" s="584">
        <v>0</v>
      </c>
      <c r="E963" s="585">
        <v>1192.4000000000001</v>
      </c>
      <c r="F963" s="584">
        <v>1192.4000000000001</v>
      </c>
      <c r="G963" s="586">
        <f t="shared" si="17"/>
        <v>100</v>
      </c>
    </row>
    <row r="964" spans="1:7" x14ac:dyDescent="0.2">
      <c r="A964" s="608">
        <v>4376</v>
      </c>
      <c r="B964" s="582">
        <v>5622</v>
      </c>
      <c r="C964" s="583" t="s">
        <v>3607</v>
      </c>
      <c r="D964" s="584">
        <v>197</v>
      </c>
      <c r="E964" s="585">
        <v>197</v>
      </c>
      <c r="F964" s="584">
        <v>197</v>
      </c>
      <c r="G964" s="586">
        <f t="shared" si="17"/>
        <v>100</v>
      </c>
    </row>
    <row r="965" spans="1:7" x14ac:dyDescent="0.2">
      <c r="A965" s="610">
        <v>4376</v>
      </c>
      <c r="B965" s="589"/>
      <c r="C965" s="590" t="s">
        <v>307</v>
      </c>
      <c r="D965" s="591">
        <v>197</v>
      </c>
      <c r="E965" s="592">
        <v>18350.3</v>
      </c>
      <c r="F965" s="591">
        <v>18350.3</v>
      </c>
      <c r="G965" s="593">
        <f t="shared" si="17"/>
        <v>100</v>
      </c>
    </row>
    <row r="966" spans="1:7" x14ac:dyDescent="0.2">
      <c r="A966" s="581"/>
      <c r="B966" s="594"/>
      <c r="C966" s="583"/>
      <c r="D966" s="585"/>
      <c r="E966" s="585"/>
      <c r="F966" s="585"/>
      <c r="G966" s="586"/>
    </row>
    <row r="967" spans="1:7" x14ac:dyDescent="0.2">
      <c r="A967" s="611">
        <v>4377</v>
      </c>
      <c r="B967" s="596">
        <v>5169</v>
      </c>
      <c r="C967" s="597" t="s">
        <v>248</v>
      </c>
      <c r="D967" s="598">
        <v>200</v>
      </c>
      <c r="E967" s="599">
        <v>200</v>
      </c>
      <c r="F967" s="598">
        <v>92.322999999999993</v>
      </c>
      <c r="G967" s="600">
        <f t="shared" si="17"/>
        <v>46.161499999999997</v>
      </c>
    </row>
    <row r="968" spans="1:7" x14ac:dyDescent="0.2">
      <c r="A968" s="608">
        <v>4377</v>
      </c>
      <c r="B968" s="582">
        <v>5221</v>
      </c>
      <c r="C968" s="583" t="s">
        <v>302</v>
      </c>
      <c r="D968" s="584">
        <v>0</v>
      </c>
      <c r="E968" s="585">
        <v>2798.6</v>
      </c>
      <c r="F968" s="584">
        <v>2798.6</v>
      </c>
      <c r="G968" s="586">
        <f t="shared" si="17"/>
        <v>100</v>
      </c>
    </row>
    <row r="969" spans="1:7" x14ac:dyDescent="0.2">
      <c r="A969" s="608">
        <v>4377</v>
      </c>
      <c r="B969" s="582">
        <v>5222</v>
      </c>
      <c r="C969" s="583" t="s">
        <v>261</v>
      </c>
      <c r="D969" s="584">
        <v>0</v>
      </c>
      <c r="E969" s="585">
        <v>2669</v>
      </c>
      <c r="F969" s="584">
        <v>2669</v>
      </c>
      <c r="G969" s="586">
        <f t="shared" si="17"/>
        <v>100</v>
      </c>
    </row>
    <row r="970" spans="1:7" x14ac:dyDescent="0.2">
      <c r="A970" s="608">
        <v>4377</v>
      </c>
      <c r="B970" s="582">
        <v>5223</v>
      </c>
      <c r="C970" s="583" t="s">
        <v>303</v>
      </c>
      <c r="D970" s="584">
        <v>0</v>
      </c>
      <c r="E970" s="585">
        <v>18673</v>
      </c>
      <c r="F970" s="584">
        <v>18673</v>
      </c>
      <c r="G970" s="586">
        <f t="shared" si="17"/>
        <v>100</v>
      </c>
    </row>
    <row r="971" spans="1:7" x14ac:dyDescent="0.2">
      <c r="A971" s="608">
        <v>4377</v>
      </c>
      <c r="B971" s="582">
        <v>5321</v>
      </c>
      <c r="C971" s="583" t="s">
        <v>260</v>
      </c>
      <c r="D971" s="584">
        <v>0</v>
      </c>
      <c r="E971" s="585">
        <v>7591</v>
      </c>
      <c r="F971" s="584">
        <v>7591</v>
      </c>
      <c r="G971" s="586">
        <f t="shared" si="17"/>
        <v>100</v>
      </c>
    </row>
    <row r="972" spans="1:7" x14ac:dyDescent="0.2">
      <c r="A972" s="608">
        <v>4377</v>
      </c>
      <c r="B972" s="582">
        <v>5621</v>
      </c>
      <c r="C972" s="583" t="s">
        <v>3614</v>
      </c>
      <c r="D972" s="584">
        <v>300</v>
      </c>
      <c r="E972" s="585">
        <v>300</v>
      </c>
      <c r="F972" s="584">
        <v>300</v>
      </c>
      <c r="G972" s="586">
        <f t="shared" si="17"/>
        <v>100</v>
      </c>
    </row>
    <row r="973" spans="1:7" x14ac:dyDescent="0.2">
      <c r="A973" s="608">
        <v>4377</v>
      </c>
      <c r="B973" s="582">
        <v>5622</v>
      </c>
      <c r="C973" s="583" t="s">
        <v>3607</v>
      </c>
      <c r="D973" s="584">
        <v>414</v>
      </c>
      <c r="E973" s="585">
        <v>414</v>
      </c>
      <c r="F973" s="584">
        <v>414</v>
      </c>
      <c r="G973" s="586">
        <f t="shared" si="17"/>
        <v>100</v>
      </c>
    </row>
    <row r="974" spans="1:7" x14ac:dyDescent="0.2">
      <c r="A974" s="610">
        <v>4377</v>
      </c>
      <c r="B974" s="589"/>
      <c r="C974" s="590" t="s">
        <v>191</v>
      </c>
      <c r="D974" s="591">
        <v>914</v>
      </c>
      <c r="E974" s="592">
        <v>32645.599999999999</v>
      </c>
      <c r="F974" s="591">
        <v>32537.922999999999</v>
      </c>
      <c r="G974" s="593">
        <f t="shared" si="17"/>
        <v>99.670163819932853</v>
      </c>
    </row>
    <row r="975" spans="1:7" x14ac:dyDescent="0.2">
      <c r="A975" s="581"/>
      <c r="B975" s="594"/>
      <c r="C975" s="583"/>
      <c r="D975" s="585"/>
      <c r="E975" s="585"/>
      <c r="F975" s="585"/>
      <c r="G975" s="586"/>
    </row>
    <row r="976" spans="1:7" x14ac:dyDescent="0.2">
      <c r="A976" s="611">
        <v>4378</v>
      </c>
      <c r="B976" s="596">
        <v>5221</v>
      </c>
      <c r="C976" s="597" t="s">
        <v>302</v>
      </c>
      <c r="D976" s="598">
        <v>0</v>
      </c>
      <c r="E976" s="599">
        <v>10379</v>
      </c>
      <c r="F976" s="598">
        <v>10379</v>
      </c>
      <c r="G976" s="600">
        <f t="shared" si="17"/>
        <v>100</v>
      </c>
    </row>
    <row r="977" spans="1:7" x14ac:dyDescent="0.2">
      <c r="A977" s="608">
        <v>4378</v>
      </c>
      <c r="B977" s="582">
        <v>5222</v>
      </c>
      <c r="C977" s="583" t="s">
        <v>261</v>
      </c>
      <c r="D977" s="584">
        <v>0</v>
      </c>
      <c r="E977" s="585">
        <v>9449</v>
      </c>
      <c r="F977" s="584">
        <v>9449</v>
      </c>
      <c r="G977" s="586">
        <f t="shared" si="17"/>
        <v>100</v>
      </c>
    </row>
    <row r="978" spans="1:7" x14ac:dyDescent="0.2">
      <c r="A978" s="608">
        <v>4378</v>
      </c>
      <c r="B978" s="582">
        <v>5223</v>
      </c>
      <c r="C978" s="583" t="s">
        <v>303</v>
      </c>
      <c r="D978" s="584">
        <v>0</v>
      </c>
      <c r="E978" s="585">
        <v>8999</v>
      </c>
      <c r="F978" s="584">
        <v>8999</v>
      </c>
      <c r="G978" s="586">
        <f t="shared" si="17"/>
        <v>100</v>
      </c>
    </row>
    <row r="979" spans="1:7" x14ac:dyDescent="0.2">
      <c r="A979" s="608">
        <v>4378</v>
      </c>
      <c r="B979" s="582">
        <v>5229</v>
      </c>
      <c r="C979" s="583" t="s">
        <v>293</v>
      </c>
      <c r="D979" s="584">
        <v>0</v>
      </c>
      <c r="E979" s="585">
        <v>406</v>
      </c>
      <c r="F979" s="584">
        <v>406</v>
      </c>
      <c r="G979" s="586">
        <f t="shared" si="17"/>
        <v>100</v>
      </c>
    </row>
    <row r="980" spans="1:7" x14ac:dyDescent="0.2">
      <c r="A980" s="608">
        <v>4378</v>
      </c>
      <c r="B980" s="582">
        <v>5321</v>
      </c>
      <c r="C980" s="583" t="s">
        <v>260</v>
      </c>
      <c r="D980" s="584">
        <v>0</v>
      </c>
      <c r="E980" s="585">
        <v>3568</v>
      </c>
      <c r="F980" s="584">
        <v>3568</v>
      </c>
      <c r="G980" s="586">
        <f t="shared" si="17"/>
        <v>100</v>
      </c>
    </row>
    <row r="981" spans="1:7" x14ac:dyDescent="0.2">
      <c r="A981" s="608">
        <v>4378</v>
      </c>
      <c r="B981" s="582">
        <v>5621</v>
      </c>
      <c r="C981" s="583" t="s">
        <v>3614</v>
      </c>
      <c r="D981" s="584">
        <v>1482</v>
      </c>
      <c r="E981" s="585">
        <v>1482</v>
      </c>
      <c r="F981" s="584">
        <v>1482</v>
      </c>
      <c r="G981" s="586">
        <f t="shared" si="17"/>
        <v>100</v>
      </c>
    </row>
    <row r="982" spans="1:7" x14ac:dyDescent="0.2">
      <c r="A982" s="608">
        <v>4378</v>
      </c>
      <c r="B982" s="582">
        <v>5622</v>
      </c>
      <c r="C982" s="583" t="s">
        <v>3607</v>
      </c>
      <c r="D982" s="584">
        <v>344</v>
      </c>
      <c r="E982" s="585">
        <v>344</v>
      </c>
      <c r="F982" s="584">
        <v>344</v>
      </c>
      <c r="G982" s="586">
        <f t="shared" si="17"/>
        <v>100</v>
      </c>
    </row>
    <row r="983" spans="1:7" x14ac:dyDescent="0.2">
      <c r="A983" s="610">
        <v>4378</v>
      </c>
      <c r="B983" s="589"/>
      <c r="C983" s="590" t="s">
        <v>305</v>
      </c>
      <c r="D983" s="591">
        <v>1826</v>
      </c>
      <c r="E983" s="592">
        <v>34627</v>
      </c>
      <c r="F983" s="591">
        <v>34627</v>
      </c>
      <c r="G983" s="593">
        <f t="shared" si="17"/>
        <v>100</v>
      </c>
    </row>
    <row r="984" spans="1:7" x14ac:dyDescent="0.2">
      <c r="A984" s="581"/>
      <c r="B984" s="594"/>
      <c r="C984" s="583"/>
      <c r="D984" s="585"/>
      <c r="E984" s="585"/>
      <c r="F984" s="585"/>
      <c r="G984" s="586"/>
    </row>
    <row r="985" spans="1:7" x14ac:dyDescent="0.2">
      <c r="A985" s="611">
        <v>4379</v>
      </c>
      <c r="B985" s="596">
        <v>5011</v>
      </c>
      <c r="C985" s="597" t="s">
        <v>877</v>
      </c>
      <c r="D985" s="598">
        <v>0</v>
      </c>
      <c r="E985" s="599">
        <v>804.61</v>
      </c>
      <c r="F985" s="598">
        <v>640.39582999999993</v>
      </c>
      <c r="G985" s="600">
        <f t="shared" si="17"/>
        <v>79.590836554355519</v>
      </c>
    </row>
    <row r="986" spans="1:7" x14ac:dyDescent="0.2">
      <c r="A986" s="608">
        <v>4379</v>
      </c>
      <c r="B986" s="582">
        <v>5021</v>
      </c>
      <c r="C986" s="583" t="s">
        <v>290</v>
      </c>
      <c r="D986" s="584">
        <v>0</v>
      </c>
      <c r="E986" s="585">
        <v>2968.52</v>
      </c>
      <c r="F986" s="584">
        <v>2375.1759999999999</v>
      </c>
      <c r="G986" s="586">
        <f t="shared" si="17"/>
        <v>80.012127255332615</v>
      </c>
    </row>
    <row r="987" spans="1:7" x14ac:dyDescent="0.2">
      <c r="A987" s="608">
        <v>4379</v>
      </c>
      <c r="B987" s="582">
        <v>5031</v>
      </c>
      <c r="C987" s="583" t="s">
        <v>288</v>
      </c>
      <c r="D987" s="584">
        <v>0</v>
      </c>
      <c r="E987" s="585">
        <v>983.48</v>
      </c>
      <c r="F987" s="584">
        <v>591.52200000000005</v>
      </c>
      <c r="G987" s="586">
        <f t="shared" si="17"/>
        <v>60.145808760727213</v>
      </c>
    </row>
    <row r="988" spans="1:7" x14ac:dyDescent="0.2">
      <c r="A988" s="608">
        <v>4379</v>
      </c>
      <c r="B988" s="582">
        <v>5032</v>
      </c>
      <c r="C988" s="583" t="s">
        <v>287</v>
      </c>
      <c r="D988" s="584">
        <v>0</v>
      </c>
      <c r="E988" s="585">
        <v>290.92</v>
      </c>
      <c r="F988" s="584">
        <v>212.87699999999998</v>
      </c>
      <c r="G988" s="586">
        <f t="shared" si="17"/>
        <v>73.173724735322409</v>
      </c>
    </row>
    <row r="989" spans="1:7" x14ac:dyDescent="0.2">
      <c r="A989" s="608">
        <v>4379</v>
      </c>
      <c r="B989" s="582">
        <v>5038</v>
      </c>
      <c r="C989" s="583" t="s">
        <v>286</v>
      </c>
      <c r="D989" s="584">
        <v>0</v>
      </c>
      <c r="E989" s="585">
        <v>13.78</v>
      </c>
      <c r="F989" s="584">
        <v>9.8090000000000011</v>
      </c>
      <c r="G989" s="586">
        <f t="shared" si="17"/>
        <v>71.182873730043553</v>
      </c>
    </row>
    <row r="990" spans="1:7" x14ac:dyDescent="0.2">
      <c r="A990" s="608">
        <v>4379</v>
      </c>
      <c r="B990" s="582">
        <v>5139</v>
      </c>
      <c r="C990" s="583" t="s">
        <v>251</v>
      </c>
      <c r="D990" s="584">
        <v>0</v>
      </c>
      <c r="E990" s="585">
        <v>456</v>
      </c>
      <c r="F990" s="584">
        <v>87.790600000000012</v>
      </c>
      <c r="G990" s="586">
        <f t="shared" si="17"/>
        <v>19.252324561403512</v>
      </c>
    </row>
    <row r="991" spans="1:7" x14ac:dyDescent="0.2">
      <c r="A991" s="608">
        <v>4379</v>
      </c>
      <c r="B991" s="582">
        <v>5162</v>
      </c>
      <c r="C991" s="583" t="s">
        <v>272</v>
      </c>
      <c r="D991" s="584">
        <v>0</v>
      </c>
      <c r="E991" s="585">
        <v>18</v>
      </c>
      <c r="F991" s="584">
        <v>16.227</v>
      </c>
      <c r="G991" s="586">
        <f t="shared" si="17"/>
        <v>90.149999999999991</v>
      </c>
    </row>
    <row r="992" spans="1:7" x14ac:dyDescent="0.2">
      <c r="A992" s="608">
        <v>4379</v>
      </c>
      <c r="B992" s="582">
        <v>5164</v>
      </c>
      <c r="C992" s="583" t="s">
        <v>250</v>
      </c>
      <c r="D992" s="584">
        <v>0</v>
      </c>
      <c r="E992" s="585">
        <v>76.099999999999994</v>
      </c>
      <c r="F992" s="584">
        <v>49.6</v>
      </c>
      <c r="G992" s="586">
        <f t="shared" si="17"/>
        <v>65.177398160315377</v>
      </c>
    </row>
    <row r="993" spans="1:7" x14ac:dyDescent="0.2">
      <c r="A993" s="608">
        <v>4379</v>
      </c>
      <c r="B993" s="582">
        <v>5166</v>
      </c>
      <c r="C993" s="583" t="s">
        <v>249</v>
      </c>
      <c r="D993" s="584">
        <v>0</v>
      </c>
      <c r="E993" s="585">
        <v>100</v>
      </c>
      <c r="F993" s="584">
        <v>0</v>
      </c>
      <c r="G993" s="586">
        <f t="shared" si="17"/>
        <v>0</v>
      </c>
    </row>
    <row r="994" spans="1:7" x14ac:dyDescent="0.2">
      <c r="A994" s="608">
        <v>4379</v>
      </c>
      <c r="B994" s="582">
        <v>5167</v>
      </c>
      <c r="C994" s="583" t="s">
        <v>271</v>
      </c>
      <c r="D994" s="584">
        <v>0</v>
      </c>
      <c r="E994" s="585">
        <v>2128</v>
      </c>
      <c r="F994" s="584">
        <v>672.51949999999999</v>
      </c>
      <c r="G994" s="586">
        <f t="shared" si="17"/>
        <v>31.603359962406014</v>
      </c>
    </row>
    <row r="995" spans="1:7" x14ac:dyDescent="0.2">
      <c r="A995" s="608">
        <v>4379</v>
      </c>
      <c r="B995" s="582">
        <v>5168</v>
      </c>
      <c r="C995" s="583" t="s">
        <v>270</v>
      </c>
      <c r="D995" s="584">
        <v>0</v>
      </c>
      <c r="E995" s="585">
        <v>10</v>
      </c>
      <c r="F995" s="584">
        <v>0</v>
      </c>
      <c r="G995" s="586">
        <f t="shared" si="17"/>
        <v>0</v>
      </c>
    </row>
    <row r="996" spans="1:7" x14ac:dyDescent="0.2">
      <c r="A996" s="608">
        <v>4379</v>
      </c>
      <c r="B996" s="582">
        <v>5169</v>
      </c>
      <c r="C996" s="583" t="s">
        <v>248</v>
      </c>
      <c r="D996" s="584">
        <v>6873</v>
      </c>
      <c r="E996" s="585">
        <v>174329.72</v>
      </c>
      <c r="F996" s="584">
        <v>1496.9778000000001</v>
      </c>
      <c r="G996" s="586">
        <f t="shared" si="17"/>
        <v>0.85870487258282757</v>
      </c>
    </row>
    <row r="997" spans="1:7" x14ac:dyDescent="0.2">
      <c r="A997" s="608">
        <v>4379</v>
      </c>
      <c r="B997" s="582">
        <v>5173</v>
      </c>
      <c r="C997" s="583" t="s">
        <v>267</v>
      </c>
      <c r="D997" s="584">
        <v>0</v>
      </c>
      <c r="E997" s="585">
        <v>160.5</v>
      </c>
      <c r="F997" s="584">
        <v>91.098659999999995</v>
      </c>
      <c r="G997" s="586">
        <f t="shared" si="17"/>
        <v>56.75928971962616</v>
      </c>
    </row>
    <row r="998" spans="1:7" x14ac:dyDescent="0.2">
      <c r="A998" s="608">
        <v>4379</v>
      </c>
      <c r="B998" s="582">
        <v>5175</v>
      </c>
      <c r="C998" s="583" t="s">
        <v>247</v>
      </c>
      <c r="D998" s="584">
        <v>0</v>
      </c>
      <c r="E998" s="585">
        <v>157</v>
      </c>
      <c r="F998" s="584">
        <v>82.159759999999977</v>
      </c>
      <c r="G998" s="586">
        <f t="shared" si="17"/>
        <v>52.331057324840749</v>
      </c>
    </row>
    <row r="999" spans="1:7" x14ac:dyDescent="0.2">
      <c r="A999" s="608">
        <v>4379</v>
      </c>
      <c r="B999" s="582">
        <v>5179</v>
      </c>
      <c r="C999" s="583" t="s">
        <v>265</v>
      </c>
      <c r="D999" s="584">
        <v>0</v>
      </c>
      <c r="E999" s="585">
        <v>544.5</v>
      </c>
      <c r="F999" s="584">
        <v>544.5</v>
      </c>
      <c r="G999" s="586">
        <f t="shared" si="17"/>
        <v>100</v>
      </c>
    </row>
    <row r="1000" spans="1:7" x14ac:dyDescent="0.2">
      <c r="A1000" s="608">
        <v>4379</v>
      </c>
      <c r="B1000" s="582">
        <v>5194</v>
      </c>
      <c r="C1000" s="583" t="s">
        <v>262</v>
      </c>
      <c r="D1000" s="584">
        <v>0</v>
      </c>
      <c r="E1000" s="585">
        <v>70</v>
      </c>
      <c r="F1000" s="584">
        <v>29.001200000000001</v>
      </c>
      <c r="G1000" s="586">
        <f t="shared" si="17"/>
        <v>41.430285714285716</v>
      </c>
    </row>
    <row r="1001" spans="1:7" x14ac:dyDescent="0.2">
      <c r="A1001" s="608">
        <v>4379</v>
      </c>
      <c r="B1001" s="582">
        <v>5213</v>
      </c>
      <c r="C1001" s="583" t="s">
        <v>314</v>
      </c>
      <c r="D1001" s="584">
        <v>0</v>
      </c>
      <c r="E1001" s="585">
        <v>404</v>
      </c>
      <c r="F1001" s="584">
        <v>404</v>
      </c>
      <c r="G1001" s="586">
        <f t="shared" si="17"/>
        <v>100</v>
      </c>
    </row>
    <row r="1002" spans="1:7" x14ac:dyDescent="0.2">
      <c r="A1002" s="608">
        <v>4379</v>
      </c>
      <c r="B1002" s="582">
        <v>5221</v>
      </c>
      <c r="C1002" s="583" t="s">
        <v>302</v>
      </c>
      <c r="D1002" s="584">
        <v>0</v>
      </c>
      <c r="E1002" s="585">
        <v>2546.6999999999998</v>
      </c>
      <c r="F1002" s="584">
        <v>2546.6999999999998</v>
      </c>
      <c r="G1002" s="586">
        <f t="shared" si="17"/>
        <v>100</v>
      </c>
    </row>
    <row r="1003" spans="1:7" x14ac:dyDescent="0.2">
      <c r="A1003" s="608">
        <v>4379</v>
      </c>
      <c r="B1003" s="582">
        <v>5222</v>
      </c>
      <c r="C1003" s="583" t="s">
        <v>261</v>
      </c>
      <c r="D1003" s="584">
        <v>0</v>
      </c>
      <c r="E1003" s="585">
        <v>7277.7</v>
      </c>
      <c r="F1003" s="584">
        <v>7277.7</v>
      </c>
      <c r="G1003" s="586">
        <f t="shared" si="17"/>
        <v>100</v>
      </c>
    </row>
    <row r="1004" spans="1:7" x14ac:dyDescent="0.2">
      <c r="A1004" s="608">
        <v>4379</v>
      </c>
      <c r="B1004" s="582">
        <v>5223</v>
      </c>
      <c r="C1004" s="583" t="s">
        <v>303</v>
      </c>
      <c r="D1004" s="584">
        <v>0</v>
      </c>
      <c r="E1004" s="585">
        <v>5005</v>
      </c>
      <c r="F1004" s="584">
        <v>5005</v>
      </c>
      <c r="G1004" s="586">
        <f t="shared" si="17"/>
        <v>100</v>
      </c>
    </row>
    <row r="1005" spans="1:7" x14ac:dyDescent="0.2">
      <c r="A1005" s="608">
        <v>4379</v>
      </c>
      <c r="B1005" s="582">
        <v>5229</v>
      </c>
      <c r="C1005" s="583" t="s">
        <v>293</v>
      </c>
      <c r="D1005" s="584">
        <v>2800</v>
      </c>
      <c r="E1005" s="585">
        <v>1086</v>
      </c>
      <c r="F1005" s="584">
        <v>1086</v>
      </c>
      <c r="G1005" s="586">
        <f t="shared" si="17"/>
        <v>100</v>
      </c>
    </row>
    <row r="1006" spans="1:7" x14ac:dyDescent="0.2">
      <c r="A1006" s="608">
        <v>4379</v>
      </c>
      <c r="B1006" s="582">
        <v>5321</v>
      </c>
      <c r="C1006" s="583" t="s">
        <v>260</v>
      </c>
      <c r="D1006" s="584">
        <v>0</v>
      </c>
      <c r="E1006" s="585">
        <v>767</v>
      </c>
      <c r="F1006" s="584">
        <v>767</v>
      </c>
      <c r="G1006" s="586">
        <f t="shared" si="17"/>
        <v>100</v>
      </c>
    </row>
    <row r="1007" spans="1:7" x14ac:dyDescent="0.2">
      <c r="A1007" s="608">
        <v>4379</v>
      </c>
      <c r="B1007" s="582">
        <v>5336</v>
      </c>
      <c r="C1007" s="583" t="s">
        <v>304</v>
      </c>
      <c r="D1007" s="584">
        <v>0</v>
      </c>
      <c r="E1007" s="585">
        <v>17760.18</v>
      </c>
      <c r="F1007" s="584">
        <v>17760.150000000001</v>
      </c>
      <c r="G1007" s="586">
        <f t="shared" si="17"/>
        <v>99.999831082793094</v>
      </c>
    </row>
    <row r="1008" spans="1:7" x14ac:dyDescent="0.2">
      <c r="A1008" s="608">
        <v>4379</v>
      </c>
      <c r="B1008" s="582">
        <v>5622</v>
      </c>
      <c r="C1008" s="583" t="s">
        <v>3607</v>
      </c>
      <c r="D1008" s="584">
        <v>129</v>
      </c>
      <c r="E1008" s="585">
        <v>129</v>
      </c>
      <c r="F1008" s="584">
        <v>129</v>
      </c>
      <c r="G1008" s="586">
        <f t="shared" si="17"/>
        <v>100</v>
      </c>
    </row>
    <row r="1009" spans="1:7" x14ac:dyDescent="0.2">
      <c r="A1009" s="608">
        <v>4379</v>
      </c>
      <c r="B1009" s="582">
        <v>5623</v>
      </c>
      <c r="C1009" s="583" t="s">
        <v>3615</v>
      </c>
      <c r="D1009" s="584">
        <v>183</v>
      </c>
      <c r="E1009" s="585">
        <v>183</v>
      </c>
      <c r="F1009" s="584">
        <v>183</v>
      </c>
      <c r="G1009" s="586">
        <f t="shared" si="17"/>
        <v>100</v>
      </c>
    </row>
    <row r="1010" spans="1:7" x14ac:dyDescent="0.2">
      <c r="A1010" s="610">
        <v>4379</v>
      </c>
      <c r="B1010" s="589"/>
      <c r="C1010" s="590" t="s">
        <v>118</v>
      </c>
      <c r="D1010" s="591">
        <v>9985</v>
      </c>
      <c r="E1010" s="592">
        <v>218269.71</v>
      </c>
      <c r="F1010" s="591">
        <v>42058.204349999993</v>
      </c>
      <c r="G1010" s="593">
        <f t="shared" si="17"/>
        <v>19.268914752303466</v>
      </c>
    </row>
    <row r="1011" spans="1:7" x14ac:dyDescent="0.2">
      <c r="A1011" s="581"/>
      <c r="B1011" s="594"/>
      <c r="C1011" s="583"/>
      <c r="D1011" s="585"/>
      <c r="E1011" s="585"/>
      <c r="F1011" s="585"/>
      <c r="G1011" s="586"/>
    </row>
    <row r="1012" spans="1:7" x14ac:dyDescent="0.2">
      <c r="A1012" s="611">
        <v>4399</v>
      </c>
      <c r="B1012" s="596">
        <v>5011</v>
      </c>
      <c r="C1012" s="597" t="s">
        <v>877</v>
      </c>
      <c r="D1012" s="598">
        <v>0</v>
      </c>
      <c r="E1012" s="599">
        <v>2881</v>
      </c>
      <c r="F1012" s="598">
        <v>2326.1339699999999</v>
      </c>
      <c r="G1012" s="600">
        <f t="shared" si="17"/>
        <v>80.740505727178061</v>
      </c>
    </row>
    <row r="1013" spans="1:7" x14ac:dyDescent="0.2">
      <c r="A1013" s="608">
        <v>4399</v>
      </c>
      <c r="B1013" s="582">
        <v>5021</v>
      </c>
      <c r="C1013" s="583" t="s">
        <v>290</v>
      </c>
      <c r="D1013" s="584">
        <v>0</v>
      </c>
      <c r="E1013" s="585">
        <v>2783.98</v>
      </c>
      <c r="F1013" s="584">
        <v>1671.652</v>
      </c>
      <c r="G1013" s="586">
        <f t="shared" si="17"/>
        <v>60.045402625018859</v>
      </c>
    </row>
    <row r="1014" spans="1:7" x14ac:dyDescent="0.2">
      <c r="A1014" s="608">
        <v>4399</v>
      </c>
      <c r="B1014" s="582">
        <v>5031</v>
      </c>
      <c r="C1014" s="583" t="s">
        <v>288</v>
      </c>
      <c r="D1014" s="584">
        <v>0</v>
      </c>
      <c r="E1014" s="585">
        <v>1056.5</v>
      </c>
      <c r="F1014" s="584">
        <v>763.66499999999996</v>
      </c>
      <c r="G1014" s="586">
        <f t="shared" si="17"/>
        <v>72.282536677709416</v>
      </c>
    </row>
    <row r="1015" spans="1:7" x14ac:dyDescent="0.2">
      <c r="A1015" s="608">
        <v>4399</v>
      </c>
      <c r="B1015" s="582">
        <v>5032</v>
      </c>
      <c r="C1015" s="583" t="s">
        <v>287</v>
      </c>
      <c r="D1015" s="584">
        <v>0</v>
      </c>
      <c r="E1015" s="585">
        <v>380.51</v>
      </c>
      <c r="F1015" s="584">
        <v>274.86399999999998</v>
      </c>
      <c r="G1015" s="586">
        <f t="shared" si="17"/>
        <v>72.235683687682311</v>
      </c>
    </row>
    <row r="1016" spans="1:7" x14ac:dyDescent="0.2">
      <c r="A1016" s="608">
        <v>4399</v>
      </c>
      <c r="B1016" s="582">
        <v>5038</v>
      </c>
      <c r="C1016" s="583" t="s">
        <v>286</v>
      </c>
      <c r="D1016" s="584">
        <v>0</v>
      </c>
      <c r="E1016" s="585">
        <v>17.91</v>
      </c>
      <c r="F1016" s="584">
        <v>12.750999999999999</v>
      </c>
      <c r="G1016" s="586">
        <f t="shared" si="17"/>
        <v>71.194863204913446</v>
      </c>
    </row>
    <row r="1017" spans="1:7" x14ac:dyDescent="0.2">
      <c r="A1017" s="608">
        <v>4399</v>
      </c>
      <c r="B1017" s="582">
        <v>5136</v>
      </c>
      <c r="C1017" s="583" t="s">
        <v>279</v>
      </c>
      <c r="D1017" s="584">
        <v>0</v>
      </c>
      <c r="E1017" s="585">
        <v>20</v>
      </c>
      <c r="F1017" s="584">
        <v>0</v>
      </c>
      <c r="G1017" s="586">
        <f t="shared" ref="G1017:G1081" si="18">F1017/E1017*100</f>
        <v>0</v>
      </c>
    </row>
    <row r="1018" spans="1:7" x14ac:dyDescent="0.2">
      <c r="A1018" s="608">
        <v>4399</v>
      </c>
      <c r="B1018" s="582">
        <v>5139</v>
      </c>
      <c r="C1018" s="583" t="s">
        <v>251</v>
      </c>
      <c r="D1018" s="584">
        <v>0</v>
      </c>
      <c r="E1018" s="585">
        <v>56</v>
      </c>
      <c r="F1018" s="584">
        <v>40.970999999999997</v>
      </c>
      <c r="G1018" s="586">
        <f t="shared" si="18"/>
        <v>73.162499999999994</v>
      </c>
    </row>
    <row r="1019" spans="1:7" x14ac:dyDescent="0.2">
      <c r="A1019" s="608">
        <v>4399</v>
      </c>
      <c r="B1019" s="582">
        <v>5162</v>
      </c>
      <c r="C1019" s="583" t="s">
        <v>272</v>
      </c>
      <c r="D1019" s="584">
        <v>0</v>
      </c>
      <c r="E1019" s="585">
        <v>20</v>
      </c>
      <c r="F1019" s="584">
        <v>9.4480000000000004</v>
      </c>
      <c r="G1019" s="586">
        <f t="shared" si="18"/>
        <v>47.24</v>
      </c>
    </row>
    <row r="1020" spans="1:7" x14ac:dyDescent="0.2">
      <c r="A1020" s="608">
        <v>4399</v>
      </c>
      <c r="B1020" s="582">
        <v>5164</v>
      </c>
      <c r="C1020" s="583" t="s">
        <v>250</v>
      </c>
      <c r="D1020" s="584">
        <v>0</v>
      </c>
      <c r="E1020" s="585">
        <v>347.73</v>
      </c>
      <c r="F1020" s="584">
        <v>134.46899999999999</v>
      </c>
      <c r="G1020" s="586">
        <f t="shared" si="18"/>
        <v>38.670520231213871</v>
      </c>
    </row>
    <row r="1021" spans="1:7" x14ac:dyDescent="0.2">
      <c r="A1021" s="608">
        <v>4399</v>
      </c>
      <c r="B1021" s="582">
        <v>5166</v>
      </c>
      <c r="C1021" s="583" t="s">
        <v>249</v>
      </c>
      <c r="D1021" s="584">
        <v>255</v>
      </c>
      <c r="E1021" s="585">
        <v>2382.8560000000002</v>
      </c>
      <c r="F1021" s="584">
        <v>565.92550000000006</v>
      </c>
      <c r="G1021" s="586">
        <f t="shared" si="18"/>
        <v>23.749882493948437</v>
      </c>
    </row>
    <row r="1022" spans="1:7" x14ac:dyDescent="0.2">
      <c r="A1022" s="608">
        <v>4399</v>
      </c>
      <c r="B1022" s="582">
        <v>5167</v>
      </c>
      <c r="C1022" s="583" t="s">
        <v>271</v>
      </c>
      <c r="D1022" s="584">
        <v>0</v>
      </c>
      <c r="E1022" s="585">
        <v>100.39400000000001</v>
      </c>
      <c r="F1022" s="584">
        <v>65.630399999999995</v>
      </c>
      <c r="G1022" s="586">
        <f t="shared" si="18"/>
        <v>65.372831045680016</v>
      </c>
    </row>
    <row r="1023" spans="1:7" x14ac:dyDescent="0.2">
      <c r="A1023" s="608">
        <v>4399</v>
      </c>
      <c r="B1023" s="582">
        <v>5168</v>
      </c>
      <c r="C1023" s="583" t="s">
        <v>270</v>
      </c>
      <c r="D1023" s="584">
        <v>45</v>
      </c>
      <c r="E1023" s="585">
        <v>439.41</v>
      </c>
      <c r="F1023" s="584">
        <v>36.691000000000003</v>
      </c>
      <c r="G1023" s="586">
        <f t="shared" si="18"/>
        <v>8.3500603081404616</v>
      </c>
    </row>
    <row r="1024" spans="1:7" x14ac:dyDescent="0.2">
      <c r="A1024" s="608">
        <v>4399</v>
      </c>
      <c r="B1024" s="582">
        <v>5169</v>
      </c>
      <c r="C1024" s="583" t="s">
        <v>248</v>
      </c>
      <c r="D1024" s="584">
        <v>655</v>
      </c>
      <c r="E1024" s="585">
        <v>1093.6600000000001</v>
      </c>
      <c r="F1024" s="584">
        <v>97.951999999999998</v>
      </c>
      <c r="G1024" s="586">
        <f t="shared" si="18"/>
        <v>8.956348408097579</v>
      </c>
    </row>
    <row r="1025" spans="1:15" x14ac:dyDescent="0.2">
      <c r="A1025" s="608">
        <v>4399</v>
      </c>
      <c r="B1025" s="582">
        <v>5173</v>
      </c>
      <c r="C1025" s="583" t="s">
        <v>267</v>
      </c>
      <c r="D1025" s="584">
        <v>0</v>
      </c>
      <c r="E1025" s="585">
        <v>80</v>
      </c>
      <c r="F1025" s="584">
        <v>39.69</v>
      </c>
      <c r="G1025" s="586">
        <f t="shared" si="18"/>
        <v>49.612499999999997</v>
      </c>
    </row>
    <row r="1026" spans="1:15" x14ac:dyDescent="0.2">
      <c r="A1026" s="608">
        <v>4399</v>
      </c>
      <c r="B1026" s="582">
        <v>5175</v>
      </c>
      <c r="C1026" s="583" t="s">
        <v>247</v>
      </c>
      <c r="D1026" s="584">
        <v>0</v>
      </c>
      <c r="E1026" s="585">
        <v>534.48</v>
      </c>
      <c r="F1026" s="584">
        <v>177.87599999999998</v>
      </c>
      <c r="G1026" s="586">
        <f t="shared" si="18"/>
        <v>33.280197575213286</v>
      </c>
    </row>
    <row r="1027" spans="1:15" x14ac:dyDescent="0.2">
      <c r="A1027" s="608">
        <v>4399</v>
      </c>
      <c r="B1027" s="582">
        <v>5221</v>
      </c>
      <c r="C1027" s="583" t="s">
        <v>302</v>
      </c>
      <c r="D1027" s="584">
        <v>0</v>
      </c>
      <c r="E1027" s="585">
        <v>200</v>
      </c>
      <c r="F1027" s="584">
        <v>200</v>
      </c>
      <c r="G1027" s="586">
        <f t="shared" si="18"/>
        <v>100</v>
      </c>
    </row>
    <row r="1028" spans="1:15" x14ac:dyDescent="0.2">
      <c r="A1028" s="608">
        <v>4399</v>
      </c>
      <c r="B1028" s="582">
        <v>5222</v>
      </c>
      <c r="C1028" s="583" t="s">
        <v>261</v>
      </c>
      <c r="D1028" s="584">
        <v>400</v>
      </c>
      <c r="E1028" s="585">
        <v>2030</v>
      </c>
      <c r="F1028" s="584">
        <v>2030</v>
      </c>
      <c r="G1028" s="586">
        <f t="shared" si="18"/>
        <v>100</v>
      </c>
    </row>
    <row r="1029" spans="1:15" x14ac:dyDescent="0.2">
      <c r="A1029" s="608">
        <v>4399</v>
      </c>
      <c r="B1029" s="582">
        <v>5223</v>
      </c>
      <c r="C1029" s="583" t="s">
        <v>303</v>
      </c>
      <c r="D1029" s="584">
        <v>0</v>
      </c>
      <c r="E1029" s="585">
        <v>110</v>
      </c>
      <c r="F1029" s="584">
        <v>110</v>
      </c>
      <c r="G1029" s="586">
        <f t="shared" si="18"/>
        <v>100</v>
      </c>
    </row>
    <row r="1030" spans="1:15" x14ac:dyDescent="0.2">
      <c r="A1030" s="608">
        <v>4399</v>
      </c>
      <c r="B1030" s="582">
        <v>5229</v>
      </c>
      <c r="C1030" s="583" t="s">
        <v>293</v>
      </c>
      <c r="D1030" s="584">
        <v>68200</v>
      </c>
      <c r="E1030" s="585">
        <v>0</v>
      </c>
      <c r="F1030" s="584">
        <v>0</v>
      </c>
      <c r="G1030" s="609" t="s">
        <v>195</v>
      </c>
    </row>
    <row r="1031" spans="1:15" x14ac:dyDescent="0.2">
      <c r="A1031" s="610">
        <v>4399</v>
      </c>
      <c r="B1031" s="589"/>
      <c r="C1031" s="590" t="s">
        <v>117</v>
      </c>
      <c r="D1031" s="591">
        <v>69555</v>
      </c>
      <c r="E1031" s="592">
        <v>14534.43</v>
      </c>
      <c r="F1031" s="591">
        <v>8557.7188700000006</v>
      </c>
      <c r="G1031" s="593">
        <f t="shared" si="18"/>
        <v>58.878943790709371</v>
      </c>
    </row>
    <row r="1032" spans="1:15" s="475" customFormat="1" x14ac:dyDescent="0.2">
      <c r="A1032" s="581"/>
      <c r="B1032" s="594"/>
      <c r="C1032" s="583"/>
      <c r="D1032" s="601"/>
      <c r="E1032" s="601"/>
      <c r="F1032" s="601"/>
      <c r="G1032" s="586"/>
    </row>
    <row r="1033" spans="1:15" s="475" customFormat="1" x14ac:dyDescent="0.2">
      <c r="A1033" s="1117" t="s">
        <v>188</v>
      </c>
      <c r="B1033" s="1118"/>
      <c r="C1033" s="1118"/>
      <c r="D1033" s="602">
        <v>284684</v>
      </c>
      <c r="E1033" s="603">
        <v>1931647.61</v>
      </c>
      <c r="F1033" s="602">
        <v>1706326.3709100001</v>
      </c>
      <c r="G1033" s="604">
        <f>F1033/E1033*100</f>
        <v>88.335282381551977</v>
      </c>
      <c r="I1033" s="474"/>
      <c r="J1033" s="474"/>
      <c r="K1033" s="474"/>
      <c r="L1033" s="474"/>
      <c r="M1033" s="474"/>
      <c r="N1033" s="474"/>
      <c r="O1033" s="474"/>
    </row>
    <row r="1034" spans="1:15" s="475" customFormat="1" x14ac:dyDescent="0.2">
      <c r="A1034" s="532"/>
      <c r="B1034" s="533"/>
      <c r="C1034" s="614"/>
      <c r="D1034" s="534"/>
      <c r="E1034" s="534"/>
      <c r="F1034" s="534"/>
      <c r="G1034" s="535"/>
      <c r="I1034" s="474"/>
      <c r="J1034" s="474"/>
      <c r="K1034" s="474"/>
      <c r="L1034" s="474"/>
      <c r="M1034" s="474"/>
      <c r="N1034" s="474"/>
      <c r="O1034" s="474"/>
    </row>
    <row r="1035" spans="1:15" x14ac:dyDescent="0.2">
      <c r="A1035" s="611">
        <v>5212</v>
      </c>
      <c r="B1035" s="596">
        <v>5137</v>
      </c>
      <c r="C1035" s="597" t="s">
        <v>252</v>
      </c>
      <c r="D1035" s="598">
        <v>1000</v>
      </c>
      <c r="E1035" s="599">
        <v>998.25</v>
      </c>
      <c r="F1035" s="598">
        <v>998.25</v>
      </c>
      <c r="G1035" s="600">
        <f t="shared" si="18"/>
        <v>100</v>
      </c>
    </row>
    <row r="1036" spans="1:15" x14ac:dyDescent="0.2">
      <c r="A1036" s="610">
        <v>5212</v>
      </c>
      <c r="B1036" s="589"/>
      <c r="C1036" s="590" t="s">
        <v>187</v>
      </c>
      <c r="D1036" s="591">
        <v>1000</v>
      </c>
      <c r="E1036" s="592">
        <v>998.25</v>
      </c>
      <c r="F1036" s="591">
        <v>998.25</v>
      </c>
      <c r="G1036" s="593">
        <f t="shared" si="18"/>
        <v>100</v>
      </c>
    </row>
    <row r="1037" spans="1:15" x14ac:dyDescent="0.2">
      <c r="A1037" s="581"/>
      <c r="B1037" s="594"/>
      <c r="C1037" s="583"/>
      <c r="D1037" s="585"/>
      <c r="E1037" s="585"/>
      <c r="F1037" s="585"/>
      <c r="G1037" s="586"/>
    </row>
    <row r="1038" spans="1:15" x14ac:dyDescent="0.2">
      <c r="A1038" s="611">
        <v>5273</v>
      </c>
      <c r="B1038" s="596">
        <v>5132</v>
      </c>
      <c r="C1038" s="597" t="s">
        <v>282</v>
      </c>
      <c r="D1038" s="598">
        <v>25</v>
      </c>
      <c r="E1038" s="599">
        <v>25</v>
      </c>
      <c r="F1038" s="598">
        <v>12.945</v>
      </c>
      <c r="G1038" s="600">
        <f t="shared" si="18"/>
        <v>51.78</v>
      </c>
    </row>
    <row r="1039" spans="1:15" x14ac:dyDescent="0.2">
      <c r="A1039" s="608">
        <v>5273</v>
      </c>
      <c r="B1039" s="582">
        <v>5137</v>
      </c>
      <c r="C1039" s="583" t="s">
        <v>252</v>
      </c>
      <c r="D1039" s="584">
        <v>40</v>
      </c>
      <c r="E1039" s="585">
        <v>40</v>
      </c>
      <c r="F1039" s="584">
        <v>31.702000000000002</v>
      </c>
      <c r="G1039" s="586">
        <f t="shared" si="18"/>
        <v>79.25500000000001</v>
      </c>
    </row>
    <row r="1040" spans="1:15" x14ac:dyDescent="0.2">
      <c r="A1040" s="608">
        <v>5273</v>
      </c>
      <c r="B1040" s="582">
        <v>5139</v>
      </c>
      <c r="C1040" s="583" t="s">
        <v>251</v>
      </c>
      <c r="D1040" s="584">
        <v>10</v>
      </c>
      <c r="E1040" s="585">
        <v>10</v>
      </c>
      <c r="F1040" s="584">
        <v>0</v>
      </c>
      <c r="G1040" s="586">
        <f t="shared" si="18"/>
        <v>0</v>
      </c>
    </row>
    <row r="1041" spans="1:7" x14ac:dyDescent="0.2">
      <c r="A1041" s="608">
        <v>5273</v>
      </c>
      <c r="B1041" s="582">
        <v>5168</v>
      </c>
      <c r="C1041" s="583" t="s">
        <v>270</v>
      </c>
      <c r="D1041" s="584">
        <v>770</v>
      </c>
      <c r="E1041" s="585">
        <v>780</v>
      </c>
      <c r="F1041" s="584">
        <v>778.70185000000015</v>
      </c>
      <c r="G1041" s="586">
        <f t="shared" si="18"/>
        <v>99.833570512820529</v>
      </c>
    </row>
    <row r="1042" spans="1:7" x14ac:dyDescent="0.2">
      <c r="A1042" s="608">
        <v>5273</v>
      </c>
      <c r="B1042" s="582">
        <v>5175</v>
      </c>
      <c r="C1042" s="583" t="s">
        <v>247</v>
      </c>
      <c r="D1042" s="584">
        <v>15</v>
      </c>
      <c r="E1042" s="585">
        <v>15</v>
      </c>
      <c r="F1042" s="584">
        <v>9.859</v>
      </c>
      <c r="G1042" s="586">
        <f t="shared" si="18"/>
        <v>65.726666666666659</v>
      </c>
    </row>
    <row r="1043" spans="1:7" x14ac:dyDescent="0.2">
      <c r="A1043" s="608">
        <v>5273</v>
      </c>
      <c r="B1043" s="582">
        <v>5321</v>
      </c>
      <c r="C1043" s="583" t="s">
        <v>260</v>
      </c>
      <c r="D1043" s="584">
        <v>2573</v>
      </c>
      <c r="E1043" s="585">
        <v>2573</v>
      </c>
      <c r="F1043" s="584">
        <v>2573</v>
      </c>
      <c r="G1043" s="586">
        <f t="shared" si="18"/>
        <v>100</v>
      </c>
    </row>
    <row r="1044" spans="1:7" x14ac:dyDescent="0.2">
      <c r="A1044" s="610">
        <v>5273</v>
      </c>
      <c r="B1044" s="589"/>
      <c r="C1044" s="590" t="s">
        <v>116</v>
      </c>
      <c r="D1044" s="591">
        <v>3433</v>
      </c>
      <c r="E1044" s="592">
        <v>3443</v>
      </c>
      <c r="F1044" s="591">
        <v>3406.2078500000002</v>
      </c>
      <c r="G1044" s="593">
        <f t="shared" si="18"/>
        <v>98.931392680801636</v>
      </c>
    </row>
    <row r="1045" spans="1:7" x14ac:dyDescent="0.2">
      <c r="A1045" s="581"/>
      <c r="B1045" s="594"/>
      <c r="C1045" s="583"/>
      <c r="D1045" s="585"/>
      <c r="E1045" s="585"/>
      <c r="F1045" s="585"/>
      <c r="G1045" s="586"/>
    </row>
    <row r="1046" spans="1:7" x14ac:dyDescent="0.2">
      <c r="A1046" s="611">
        <v>5279</v>
      </c>
      <c r="B1046" s="596">
        <v>5139</v>
      </c>
      <c r="C1046" s="597" t="s">
        <v>251</v>
      </c>
      <c r="D1046" s="598">
        <v>10</v>
      </c>
      <c r="E1046" s="599">
        <v>10</v>
      </c>
      <c r="F1046" s="598">
        <v>0</v>
      </c>
      <c r="G1046" s="600">
        <f t="shared" si="18"/>
        <v>0</v>
      </c>
    </row>
    <row r="1047" spans="1:7" x14ac:dyDescent="0.2">
      <c r="A1047" s="608">
        <v>5279</v>
      </c>
      <c r="B1047" s="582">
        <v>5164</v>
      </c>
      <c r="C1047" s="583" t="s">
        <v>250</v>
      </c>
      <c r="D1047" s="584">
        <v>50</v>
      </c>
      <c r="E1047" s="585">
        <v>50</v>
      </c>
      <c r="F1047" s="584">
        <v>3</v>
      </c>
      <c r="G1047" s="586">
        <f t="shared" si="18"/>
        <v>6</v>
      </c>
    </row>
    <row r="1048" spans="1:7" x14ac:dyDescent="0.2">
      <c r="A1048" s="608">
        <v>5279</v>
      </c>
      <c r="B1048" s="582">
        <v>5175</v>
      </c>
      <c r="C1048" s="583" t="s">
        <v>247</v>
      </c>
      <c r="D1048" s="584">
        <v>140</v>
      </c>
      <c r="E1048" s="585">
        <v>140</v>
      </c>
      <c r="F1048" s="584">
        <v>64.382999999999996</v>
      </c>
      <c r="G1048" s="586">
        <f t="shared" si="18"/>
        <v>45.987857142857145</v>
      </c>
    </row>
    <row r="1049" spans="1:7" x14ac:dyDescent="0.2">
      <c r="A1049" s="608">
        <v>5279</v>
      </c>
      <c r="B1049" s="582">
        <v>5212</v>
      </c>
      <c r="C1049" s="583" t="s">
        <v>320</v>
      </c>
      <c r="D1049" s="584">
        <v>0</v>
      </c>
      <c r="E1049" s="585">
        <v>248.5</v>
      </c>
      <c r="F1049" s="584">
        <v>248.5</v>
      </c>
      <c r="G1049" s="586">
        <f t="shared" si="18"/>
        <v>100</v>
      </c>
    </row>
    <row r="1050" spans="1:7" x14ac:dyDescent="0.2">
      <c r="A1050" s="608">
        <v>5279</v>
      </c>
      <c r="B1050" s="582">
        <v>5213</v>
      </c>
      <c r="C1050" s="583" t="s">
        <v>314</v>
      </c>
      <c r="D1050" s="584">
        <v>0</v>
      </c>
      <c r="E1050" s="585">
        <v>84</v>
      </c>
      <c r="F1050" s="584">
        <v>84</v>
      </c>
      <c r="G1050" s="586">
        <f t="shared" si="18"/>
        <v>100</v>
      </c>
    </row>
    <row r="1051" spans="1:7" x14ac:dyDescent="0.2">
      <c r="A1051" s="608">
        <v>5279</v>
      </c>
      <c r="B1051" s="582">
        <v>5221</v>
      </c>
      <c r="C1051" s="583" t="s">
        <v>302</v>
      </c>
      <c r="D1051" s="584">
        <v>300</v>
      </c>
      <c r="E1051" s="585">
        <v>300</v>
      </c>
      <c r="F1051" s="584">
        <v>300</v>
      </c>
      <c r="G1051" s="586">
        <f t="shared" si="18"/>
        <v>100</v>
      </c>
    </row>
    <row r="1052" spans="1:7" x14ac:dyDescent="0.2">
      <c r="A1052" s="608">
        <v>5279</v>
      </c>
      <c r="B1052" s="582">
        <v>5222</v>
      </c>
      <c r="C1052" s="583" t="s">
        <v>261</v>
      </c>
      <c r="D1052" s="584">
        <v>750</v>
      </c>
      <c r="E1052" s="585">
        <v>630</v>
      </c>
      <c r="F1052" s="584">
        <v>586</v>
      </c>
      <c r="G1052" s="586">
        <f t="shared" si="18"/>
        <v>93.015873015873012</v>
      </c>
    </row>
    <row r="1053" spans="1:7" x14ac:dyDescent="0.2">
      <c r="A1053" s="608">
        <v>5279</v>
      </c>
      <c r="B1053" s="582">
        <v>5321</v>
      </c>
      <c r="C1053" s="583" t="s">
        <v>260</v>
      </c>
      <c r="D1053" s="584">
        <v>1000</v>
      </c>
      <c r="E1053" s="585">
        <v>1000</v>
      </c>
      <c r="F1053" s="584">
        <v>380</v>
      </c>
      <c r="G1053" s="586">
        <f t="shared" si="18"/>
        <v>38</v>
      </c>
    </row>
    <row r="1054" spans="1:7" x14ac:dyDescent="0.2">
      <c r="A1054" s="610">
        <v>5279</v>
      </c>
      <c r="B1054" s="589"/>
      <c r="C1054" s="590" t="s">
        <v>186</v>
      </c>
      <c r="D1054" s="591">
        <v>2250</v>
      </c>
      <c r="E1054" s="592">
        <v>2462.5</v>
      </c>
      <c r="F1054" s="591">
        <v>1665.883</v>
      </c>
      <c r="G1054" s="593">
        <f t="shared" si="18"/>
        <v>67.650071065989849</v>
      </c>
    </row>
    <row r="1055" spans="1:7" x14ac:dyDescent="0.2">
      <c r="A1055" s="581"/>
      <c r="B1055" s="594"/>
      <c r="C1055" s="583"/>
      <c r="D1055" s="585"/>
      <c r="E1055" s="585"/>
      <c r="F1055" s="585"/>
      <c r="G1055" s="586"/>
    </row>
    <row r="1056" spans="1:7" x14ac:dyDescent="0.2">
      <c r="A1056" s="611">
        <v>5311</v>
      </c>
      <c r="B1056" s="596">
        <v>5137</v>
      </c>
      <c r="C1056" s="597" t="s">
        <v>252</v>
      </c>
      <c r="D1056" s="598">
        <v>0</v>
      </c>
      <c r="E1056" s="599">
        <v>900</v>
      </c>
      <c r="F1056" s="598">
        <v>525.22347000000002</v>
      </c>
      <c r="G1056" s="600">
        <f t="shared" si="18"/>
        <v>58.358163333333337</v>
      </c>
    </row>
    <row r="1057" spans="1:7" x14ac:dyDescent="0.2">
      <c r="A1057" s="608">
        <v>5311</v>
      </c>
      <c r="B1057" s="582">
        <v>5139</v>
      </c>
      <c r="C1057" s="583" t="s">
        <v>251</v>
      </c>
      <c r="D1057" s="584">
        <v>0</v>
      </c>
      <c r="E1057" s="585">
        <v>368.28</v>
      </c>
      <c r="F1057" s="584">
        <v>287.36153000000002</v>
      </c>
      <c r="G1057" s="586">
        <f t="shared" si="18"/>
        <v>78.028003149777362</v>
      </c>
    </row>
    <row r="1058" spans="1:7" x14ac:dyDescent="0.2">
      <c r="A1058" s="608">
        <v>5311</v>
      </c>
      <c r="B1058" s="582">
        <v>5164</v>
      </c>
      <c r="C1058" s="583" t="s">
        <v>250</v>
      </c>
      <c r="D1058" s="584">
        <v>0</v>
      </c>
      <c r="E1058" s="585">
        <v>153.6</v>
      </c>
      <c r="F1058" s="584">
        <v>148.75700000000001</v>
      </c>
      <c r="G1058" s="586">
        <f t="shared" si="18"/>
        <v>96.847005208333343</v>
      </c>
    </row>
    <row r="1059" spans="1:7" x14ac:dyDescent="0.2">
      <c r="A1059" s="608">
        <v>5311</v>
      </c>
      <c r="B1059" s="582">
        <v>5169</v>
      </c>
      <c r="C1059" s="583" t="s">
        <v>248</v>
      </c>
      <c r="D1059" s="584">
        <v>200</v>
      </c>
      <c r="E1059" s="585">
        <v>169.1</v>
      </c>
      <c r="F1059" s="584">
        <v>124.901</v>
      </c>
      <c r="G1059" s="586">
        <f t="shared" si="18"/>
        <v>73.862211709047898</v>
      </c>
    </row>
    <row r="1060" spans="1:7" x14ac:dyDescent="0.2">
      <c r="A1060" s="608">
        <v>5311</v>
      </c>
      <c r="B1060" s="582">
        <v>5175</v>
      </c>
      <c r="C1060" s="583" t="s">
        <v>247</v>
      </c>
      <c r="D1060" s="584">
        <v>0</v>
      </c>
      <c r="E1060" s="585">
        <v>86.43</v>
      </c>
      <c r="F1060" s="584">
        <v>80.494</v>
      </c>
      <c r="G1060" s="586">
        <f t="shared" si="18"/>
        <v>93.132014346870292</v>
      </c>
    </row>
    <row r="1061" spans="1:7" x14ac:dyDescent="0.2">
      <c r="A1061" s="608">
        <v>5311</v>
      </c>
      <c r="B1061" s="582">
        <v>5179</v>
      </c>
      <c r="C1061" s="583" t="s">
        <v>265</v>
      </c>
      <c r="D1061" s="617">
        <v>0</v>
      </c>
      <c r="E1061" s="618">
        <v>0.3</v>
      </c>
      <c r="F1061" s="617">
        <v>0</v>
      </c>
      <c r="G1061" s="586">
        <f t="shared" si="18"/>
        <v>0</v>
      </c>
    </row>
    <row r="1062" spans="1:7" x14ac:dyDescent="0.2">
      <c r="A1062" s="608">
        <v>5311</v>
      </c>
      <c r="B1062" s="582">
        <v>5319</v>
      </c>
      <c r="C1062" s="583" t="s">
        <v>300</v>
      </c>
      <c r="D1062" s="584">
        <v>5650</v>
      </c>
      <c r="E1062" s="585">
        <v>5650</v>
      </c>
      <c r="F1062" s="584">
        <v>5650</v>
      </c>
      <c r="G1062" s="586">
        <f t="shared" si="18"/>
        <v>100</v>
      </c>
    </row>
    <row r="1063" spans="1:7" x14ac:dyDescent="0.2">
      <c r="A1063" s="608">
        <v>5311</v>
      </c>
      <c r="B1063" s="582">
        <v>5494</v>
      </c>
      <c r="C1063" s="583" t="s">
        <v>343</v>
      </c>
      <c r="D1063" s="584">
        <v>0</v>
      </c>
      <c r="E1063" s="585">
        <v>112.37</v>
      </c>
      <c r="F1063" s="584">
        <v>111.86499999999999</v>
      </c>
      <c r="G1063" s="586">
        <f t="shared" si="18"/>
        <v>99.550591794963054</v>
      </c>
    </row>
    <row r="1064" spans="1:7" x14ac:dyDescent="0.2">
      <c r="A1064" s="610">
        <v>5311</v>
      </c>
      <c r="B1064" s="589"/>
      <c r="C1064" s="590" t="s">
        <v>185</v>
      </c>
      <c r="D1064" s="591">
        <v>5850</v>
      </c>
      <c r="E1064" s="592">
        <v>7440.08</v>
      </c>
      <c r="F1064" s="591">
        <v>6928.6019999999999</v>
      </c>
      <c r="G1064" s="593">
        <f t="shared" si="18"/>
        <v>93.125369619681507</v>
      </c>
    </row>
    <row r="1065" spans="1:7" x14ac:dyDescent="0.2">
      <c r="A1065" s="581"/>
      <c r="B1065" s="594"/>
      <c r="C1065" s="583"/>
      <c r="D1065" s="585"/>
      <c r="E1065" s="585"/>
      <c r="F1065" s="585"/>
      <c r="G1065" s="586"/>
    </row>
    <row r="1066" spans="1:7" x14ac:dyDescent="0.2">
      <c r="A1066" s="611">
        <v>5511</v>
      </c>
      <c r="B1066" s="596">
        <v>5011</v>
      </c>
      <c r="C1066" s="597" t="s">
        <v>877</v>
      </c>
      <c r="D1066" s="598">
        <v>0</v>
      </c>
      <c r="E1066" s="599">
        <v>200</v>
      </c>
      <c r="F1066" s="598">
        <v>0</v>
      </c>
      <c r="G1066" s="600">
        <f t="shared" si="18"/>
        <v>0</v>
      </c>
    </row>
    <row r="1067" spans="1:7" x14ac:dyDescent="0.2">
      <c r="A1067" s="608">
        <v>5511</v>
      </c>
      <c r="B1067" s="582">
        <v>5019</v>
      </c>
      <c r="C1067" s="583" t="s">
        <v>297</v>
      </c>
      <c r="D1067" s="584">
        <v>0</v>
      </c>
      <c r="E1067" s="585">
        <v>125</v>
      </c>
      <c r="F1067" s="584">
        <v>55.54717999999999</v>
      </c>
      <c r="G1067" s="586">
        <f t="shared" si="18"/>
        <v>44.437743999999988</v>
      </c>
    </row>
    <row r="1068" spans="1:7" x14ac:dyDescent="0.2">
      <c r="A1068" s="608">
        <v>5511</v>
      </c>
      <c r="B1068" s="582">
        <v>5021</v>
      </c>
      <c r="C1068" s="583" t="s">
        <v>290</v>
      </c>
      <c r="D1068" s="584">
        <v>0</v>
      </c>
      <c r="E1068" s="585">
        <v>167.64</v>
      </c>
      <c r="F1068" s="584">
        <v>167.464</v>
      </c>
      <c r="G1068" s="586">
        <f t="shared" si="18"/>
        <v>99.89501312335959</v>
      </c>
    </row>
    <row r="1069" spans="1:7" x14ac:dyDescent="0.2">
      <c r="A1069" s="608">
        <v>5511</v>
      </c>
      <c r="B1069" s="582">
        <v>5029</v>
      </c>
      <c r="C1069" s="583" t="s">
        <v>295</v>
      </c>
      <c r="D1069" s="584">
        <v>0</v>
      </c>
      <c r="E1069" s="585">
        <v>20</v>
      </c>
      <c r="F1069" s="584">
        <v>0</v>
      </c>
      <c r="G1069" s="586">
        <f t="shared" si="18"/>
        <v>0</v>
      </c>
    </row>
    <row r="1070" spans="1:7" x14ac:dyDescent="0.2">
      <c r="A1070" s="608">
        <v>5511</v>
      </c>
      <c r="B1070" s="582">
        <v>5031</v>
      </c>
      <c r="C1070" s="583" t="s">
        <v>288</v>
      </c>
      <c r="D1070" s="584">
        <v>0</v>
      </c>
      <c r="E1070" s="585">
        <v>86</v>
      </c>
      <c r="F1070" s="584">
        <v>31.135000000000002</v>
      </c>
      <c r="G1070" s="586">
        <f t="shared" si="18"/>
        <v>36.203488372093027</v>
      </c>
    </row>
    <row r="1071" spans="1:7" x14ac:dyDescent="0.2">
      <c r="A1071" s="608">
        <v>5511</v>
      </c>
      <c r="B1071" s="582">
        <v>5032</v>
      </c>
      <c r="C1071" s="583" t="s">
        <v>287</v>
      </c>
      <c r="D1071" s="584">
        <v>0</v>
      </c>
      <c r="E1071" s="585">
        <v>31</v>
      </c>
      <c r="F1071" s="584">
        <v>11.201000000000001</v>
      </c>
      <c r="G1071" s="586">
        <f t="shared" si="18"/>
        <v>36.13225806451613</v>
      </c>
    </row>
    <row r="1072" spans="1:7" x14ac:dyDescent="0.2">
      <c r="A1072" s="608">
        <v>5511</v>
      </c>
      <c r="B1072" s="582">
        <v>5038</v>
      </c>
      <c r="C1072" s="583" t="s">
        <v>286</v>
      </c>
      <c r="D1072" s="584">
        <v>0</v>
      </c>
      <c r="E1072" s="585">
        <v>1.44</v>
      </c>
      <c r="F1072" s="584">
        <v>0.51300000000000001</v>
      </c>
      <c r="G1072" s="586">
        <f t="shared" si="18"/>
        <v>35.625</v>
      </c>
    </row>
    <row r="1073" spans="1:7" x14ac:dyDescent="0.2">
      <c r="A1073" s="608">
        <v>5511</v>
      </c>
      <c r="B1073" s="582">
        <v>5039</v>
      </c>
      <c r="C1073" s="583" t="s">
        <v>294</v>
      </c>
      <c r="D1073" s="584">
        <v>0</v>
      </c>
      <c r="E1073" s="585">
        <v>42.5</v>
      </c>
      <c r="F1073" s="584">
        <v>18.896519999999995</v>
      </c>
      <c r="G1073" s="586">
        <f t="shared" si="18"/>
        <v>44.462399999999988</v>
      </c>
    </row>
    <row r="1074" spans="1:7" x14ac:dyDescent="0.2">
      <c r="A1074" s="608">
        <v>5511</v>
      </c>
      <c r="B1074" s="582">
        <v>5137</v>
      </c>
      <c r="C1074" s="583" t="s">
        <v>252</v>
      </c>
      <c r="D1074" s="584">
        <v>1000</v>
      </c>
      <c r="E1074" s="585">
        <v>2495.56</v>
      </c>
      <c r="F1074" s="584">
        <v>891.89099999999996</v>
      </c>
      <c r="G1074" s="586">
        <f t="shared" si="18"/>
        <v>35.739112664091429</v>
      </c>
    </row>
    <row r="1075" spans="1:7" x14ac:dyDescent="0.2">
      <c r="A1075" s="608">
        <v>5511</v>
      </c>
      <c r="B1075" s="582">
        <v>5139</v>
      </c>
      <c r="C1075" s="583" t="s">
        <v>251</v>
      </c>
      <c r="D1075" s="584">
        <v>0</v>
      </c>
      <c r="E1075" s="585">
        <v>396.59</v>
      </c>
      <c r="F1075" s="584">
        <v>226.13600000000002</v>
      </c>
      <c r="G1075" s="586">
        <f t="shared" si="18"/>
        <v>57.0200963211377</v>
      </c>
    </row>
    <row r="1076" spans="1:7" x14ac:dyDescent="0.2">
      <c r="A1076" s="608">
        <v>5511</v>
      </c>
      <c r="B1076" s="582">
        <v>5167</v>
      </c>
      <c r="C1076" s="583" t="s">
        <v>271</v>
      </c>
      <c r="D1076" s="584">
        <v>0</v>
      </c>
      <c r="E1076" s="585">
        <v>4560.6000000000004</v>
      </c>
      <c r="F1076" s="584">
        <v>2440.1016</v>
      </c>
      <c r="G1076" s="586">
        <f t="shared" si="18"/>
        <v>53.503960005262464</v>
      </c>
    </row>
    <row r="1077" spans="1:7" x14ac:dyDescent="0.2">
      <c r="A1077" s="608">
        <v>5511</v>
      </c>
      <c r="B1077" s="582">
        <v>5169</v>
      </c>
      <c r="C1077" s="583" t="s">
        <v>248</v>
      </c>
      <c r="D1077" s="584">
        <v>7154</v>
      </c>
      <c r="E1077" s="585">
        <v>1700.97</v>
      </c>
      <c r="F1077" s="584">
        <v>0</v>
      </c>
      <c r="G1077" s="586">
        <f t="shared" si="18"/>
        <v>0</v>
      </c>
    </row>
    <row r="1078" spans="1:7" x14ac:dyDescent="0.2">
      <c r="A1078" s="608">
        <v>5511</v>
      </c>
      <c r="B1078" s="582">
        <v>5173</v>
      </c>
      <c r="C1078" s="583" t="s">
        <v>267</v>
      </c>
      <c r="D1078" s="584">
        <v>0</v>
      </c>
      <c r="E1078" s="585">
        <v>1328.26</v>
      </c>
      <c r="F1078" s="584">
        <v>449.45061999999996</v>
      </c>
      <c r="G1078" s="586">
        <f t="shared" si="18"/>
        <v>33.837548371553758</v>
      </c>
    </row>
    <row r="1079" spans="1:7" x14ac:dyDescent="0.2">
      <c r="A1079" s="608">
        <v>5511</v>
      </c>
      <c r="B1079" s="582">
        <v>5175</v>
      </c>
      <c r="C1079" s="583" t="s">
        <v>247</v>
      </c>
      <c r="D1079" s="584">
        <v>0</v>
      </c>
      <c r="E1079" s="585">
        <v>5.5</v>
      </c>
      <c r="F1079" s="584">
        <v>5.0139999999999985</v>
      </c>
      <c r="G1079" s="586">
        <f t="shared" si="18"/>
        <v>91.163636363636328</v>
      </c>
    </row>
    <row r="1080" spans="1:7" x14ac:dyDescent="0.2">
      <c r="A1080" s="608">
        <v>5511</v>
      </c>
      <c r="B1080" s="582">
        <v>5319</v>
      </c>
      <c r="C1080" s="583" t="s">
        <v>300</v>
      </c>
      <c r="D1080" s="584">
        <v>4400</v>
      </c>
      <c r="E1080" s="585">
        <v>5606.1</v>
      </c>
      <c r="F1080" s="584">
        <v>3066.0891499999998</v>
      </c>
      <c r="G1080" s="586">
        <f t="shared" si="18"/>
        <v>54.692016731774309</v>
      </c>
    </row>
    <row r="1081" spans="1:7" x14ac:dyDescent="0.2">
      <c r="A1081" s="610">
        <v>5511</v>
      </c>
      <c r="B1081" s="589"/>
      <c r="C1081" s="590" t="s">
        <v>88</v>
      </c>
      <c r="D1081" s="591">
        <v>12554</v>
      </c>
      <c r="E1081" s="592">
        <v>16767.16</v>
      </c>
      <c r="F1081" s="591">
        <v>7363.4390699999994</v>
      </c>
      <c r="G1081" s="593">
        <f t="shared" si="18"/>
        <v>43.91583947430572</v>
      </c>
    </row>
    <row r="1082" spans="1:7" x14ac:dyDescent="0.2">
      <c r="A1082" s="581"/>
      <c r="B1082" s="594"/>
      <c r="C1082" s="583"/>
      <c r="D1082" s="585"/>
      <c r="E1082" s="585"/>
      <c r="F1082" s="585"/>
      <c r="G1082" s="586"/>
    </row>
    <row r="1083" spans="1:7" x14ac:dyDescent="0.2">
      <c r="A1083" s="611">
        <v>5512</v>
      </c>
      <c r="B1083" s="596">
        <v>5137</v>
      </c>
      <c r="C1083" s="597" t="s">
        <v>252</v>
      </c>
      <c r="D1083" s="598">
        <v>1000</v>
      </c>
      <c r="E1083" s="599">
        <v>1001.67</v>
      </c>
      <c r="F1083" s="598">
        <v>0</v>
      </c>
      <c r="G1083" s="600">
        <f t="shared" ref="G1083:G1147" si="19">F1083/E1083*100</f>
        <v>0</v>
      </c>
    </row>
    <row r="1084" spans="1:7" x14ac:dyDescent="0.2">
      <c r="A1084" s="608">
        <v>5512</v>
      </c>
      <c r="B1084" s="582">
        <v>5222</v>
      </c>
      <c r="C1084" s="583" t="s">
        <v>261</v>
      </c>
      <c r="D1084" s="584">
        <v>1900</v>
      </c>
      <c r="E1084" s="585">
        <v>2154.1999999999998</v>
      </c>
      <c r="F1084" s="584">
        <v>2154.1999999999998</v>
      </c>
      <c r="G1084" s="586">
        <f t="shared" si="19"/>
        <v>100</v>
      </c>
    </row>
    <row r="1085" spans="1:7" x14ac:dyDescent="0.2">
      <c r="A1085" s="608">
        <v>5512</v>
      </c>
      <c r="B1085" s="582">
        <v>5321</v>
      </c>
      <c r="C1085" s="583" t="s">
        <v>260</v>
      </c>
      <c r="D1085" s="584">
        <v>2250</v>
      </c>
      <c r="E1085" s="585">
        <v>2200</v>
      </c>
      <c r="F1085" s="584">
        <v>2200</v>
      </c>
      <c r="G1085" s="586">
        <f t="shared" si="19"/>
        <v>100</v>
      </c>
    </row>
    <row r="1086" spans="1:7" x14ac:dyDescent="0.2">
      <c r="A1086" s="610">
        <v>5512</v>
      </c>
      <c r="B1086" s="589"/>
      <c r="C1086" s="590" t="s">
        <v>181</v>
      </c>
      <c r="D1086" s="591">
        <v>5150</v>
      </c>
      <c r="E1086" s="592">
        <v>5355.87</v>
      </c>
      <c r="F1086" s="591">
        <v>4354.2</v>
      </c>
      <c r="G1086" s="593">
        <f t="shared" si="19"/>
        <v>81.297716337401766</v>
      </c>
    </row>
    <row r="1087" spans="1:7" x14ac:dyDescent="0.2">
      <c r="A1087" s="581"/>
      <c r="B1087" s="594"/>
      <c r="C1087" s="583"/>
      <c r="D1087" s="585"/>
      <c r="E1087" s="585"/>
      <c r="F1087" s="585"/>
      <c r="G1087" s="586"/>
    </row>
    <row r="1088" spans="1:7" x14ac:dyDescent="0.2">
      <c r="A1088" s="611">
        <v>5519</v>
      </c>
      <c r="B1088" s="596">
        <v>5137</v>
      </c>
      <c r="C1088" s="597" t="s">
        <v>252</v>
      </c>
      <c r="D1088" s="598">
        <v>0</v>
      </c>
      <c r="E1088" s="599">
        <v>771.4</v>
      </c>
      <c r="F1088" s="598">
        <v>771.4</v>
      </c>
      <c r="G1088" s="600">
        <f t="shared" si="19"/>
        <v>100</v>
      </c>
    </row>
    <row r="1089" spans="1:7" x14ac:dyDescent="0.2">
      <c r="A1089" s="608">
        <v>5519</v>
      </c>
      <c r="B1089" s="582">
        <v>5222</v>
      </c>
      <c r="C1089" s="583" t="s">
        <v>261</v>
      </c>
      <c r="D1089" s="584">
        <v>200</v>
      </c>
      <c r="E1089" s="585">
        <v>200</v>
      </c>
      <c r="F1089" s="584">
        <v>60</v>
      </c>
      <c r="G1089" s="586">
        <f t="shared" si="19"/>
        <v>30</v>
      </c>
    </row>
    <row r="1090" spans="1:7" x14ac:dyDescent="0.2">
      <c r="A1090" s="610">
        <v>5519</v>
      </c>
      <c r="B1090" s="589"/>
      <c r="C1090" s="590" t="s">
        <v>299</v>
      </c>
      <c r="D1090" s="591">
        <v>200</v>
      </c>
      <c r="E1090" s="592">
        <v>971.4</v>
      </c>
      <c r="F1090" s="591">
        <v>831.4</v>
      </c>
      <c r="G1090" s="593">
        <f t="shared" si="19"/>
        <v>85.587811406217824</v>
      </c>
    </row>
    <row r="1091" spans="1:7" x14ac:dyDescent="0.2">
      <c r="A1091" s="581"/>
      <c r="B1091" s="594"/>
      <c r="C1091" s="583"/>
      <c r="D1091" s="585"/>
      <c r="E1091" s="585"/>
      <c r="F1091" s="585"/>
      <c r="G1091" s="586"/>
    </row>
    <row r="1092" spans="1:7" x14ac:dyDescent="0.2">
      <c r="A1092" s="611">
        <v>5521</v>
      </c>
      <c r="B1092" s="596">
        <v>5137</v>
      </c>
      <c r="C1092" s="597" t="s">
        <v>252</v>
      </c>
      <c r="D1092" s="598">
        <v>0</v>
      </c>
      <c r="E1092" s="599">
        <v>4583.72</v>
      </c>
      <c r="F1092" s="598">
        <v>1097.6862100000001</v>
      </c>
      <c r="G1092" s="600">
        <f t="shared" si="19"/>
        <v>23.947497011161239</v>
      </c>
    </row>
    <row r="1093" spans="1:7" x14ac:dyDescent="0.2">
      <c r="A1093" s="608">
        <v>5521</v>
      </c>
      <c r="B1093" s="582">
        <v>5139</v>
      </c>
      <c r="C1093" s="583" t="s">
        <v>251</v>
      </c>
      <c r="D1093" s="584">
        <v>0</v>
      </c>
      <c r="E1093" s="585">
        <v>5.32</v>
      </c>
      <c r="F1093" s="584">
        <v>5.3140000000000001</v>
      </c>
      <c r="G1093" s="586">
        <f t="shared" si="19"/>
        <v>99.887218045112775</v>
      </c>
    </row>
    <row r="1094" spans="1:7" x14ac:dyDescent="0.2">
      <c r="A1094" s="608">
        <v>5521</v>
      </c>
      <c r="B1094" s="582">
        <v>5166</v>
      </c>
      <c r="C1094" s="583" t="s">
        <v>249</v>
      </c>
      <c r="D1094" s="584">
        <v>0</v>
      </c>
      <c r="E1094" s="585">
        <v>451.48</v>
      </c>
      <c r="F1094" s="584">
        <v>205.7</v>
      </c>
      <c r="G1094" s="586">
        <f t="shared" si="19"/>
        <v>45.561265172322138</v>
      </c>
    </row>
    <row r="1095" spans="1:7" x14ac:dyDescent="0.2">
      <c r="A1095" s="608">
        <v>5521</v>
      </c>
      <c r="B1095" s="582">
        <v>5168</v>
      </c>
      <c r="C1095" s="583" t="s">
        <v>270</v>
      </c>
      <c r="D1095" s="584">
        <v>0</v>
      </c>
      <c r="E1095" s="585">
        <v>17.73</v>
      </c>
      <c r="F1095" s="584">
        <v>17.728000000000002</v>
      </c>
      <c r="G1095" s="586">
        <f t="shared" si="19"/>
        <v>99.988719684151164</v>
      </c>
    </row>
    <row r="1096" spans="1:7" x14ac:dyDescent="0.2">
      <c r="A1096" s="608">
        <v>5521</v>
      </c>
      <c r="B1096" s="582">
        <v>5169</v>
      </c>
      <c r="C1096" s="583" t="s">
        <v>248</v>
      </c>
      <c r="D1096" s="584">
        <v>0</v>
      </c>
      <c r="E1096" s="585">
        <v>550.47</v>
      </c>
      <c r="F1096" s="584">
        <v>447.7</v>
      </c>
      <c r="G1096" s="586">
        <f t="shared" si="19"/>
        <v>81.330499391429129</v>
      </c>
    </row>
    <row r="1097" spans="1:7" x14ac:dyDescent="0.2">
      <c r="A1097" s="608">
        <v>5521</v>
      </c>
      <c r="B1097" s="582">
        <v>5171</v>
      </c>
      <c r="C1097" s="583" t="s">
        <v>269</v>
      </c>
      <c r="D1097" s="584">
        <v>0</v>
      </c>
      <c r="E1097" s="585">
        <v>463.23399999999998</v>
      </c>
      <c r="F1097" s="584">
        <v>463.233</v>
      </c>
      <c r="G1097" s="586">
        <f t="shared" si="19"/>
        <v>99.999784126381059</v>
      </c>
    </row>
    <row r="1098" spans="1:7" x14ac:dyDescent="0.2">
      <c r="A1098" s="608">
        <v>5521</v>
      </c>
      <c r="B1098" s="582">
        <v>5172</v>
      </c>
      <c r="C1098" s="583" t="s">
        <v>268</v>
      </c>
      <c r="D1098" s="584">
        <v>0</v>
      </c>
      <c r="E1098" s="585">
        <v>929.99</v>
      </c>
      <c r="F1098" s="584">
        <v>34.591999999999999</v>
      </c>
      <c r="G1098" s="586">
        <f t="shared" si="19"/>
        <v>3.7196098882783684</v>
      </c>
    </row>
    <row r="1099" spans="1:7" x14ac:dyDescent="0.2">
      <c r="A1099" s="608">
        <v>5521</v>
      </c>
      <c r="B1099" s="582">
        <v>5319</v>
      </c>
      <c r="C1099" s="583" t="s">
        <v>300</v>
      </c>
      <c r="D1099" s="584">
        <v>0</v>
      </c>
      <c r="E1099" s="585">
        <v>85</v>
      </c>
      <c r="F1099" s="584">
        <v>0</v>
      </c>
      <c r="G1099" s="586">
        <f t="shared" si="19"/>
        <v>0</v>
      </c>
    </row>
    <row r="1100" spans="1:7" x14ac:dyDescent="0.2">
      <c r="A1100" s="610">
        <v>5521</v>
      </c>
      <c r="B1100" s="589"/>
      <c r="C1100" s="590" t="s">
        <v>115</v>
      </c>
      <c r="D1100" s="591">
        <v>0</v>
      </c>
      <c r="E1100" s="592">
        <v>7086.9440000000004</v>
      </c>
      <c r="F1100" s="591">
        <v>2271.9532100000001</v>
      </c>
      <c r="G1100" s="593">
        <f t="shared" si="19"/>
        <v>32.058292121399582</v>
      </c>
    </row>
    <row r="1101" spans="1:7" x14ac:dyDescent="0.2">
      <c r="A1101" s="581"/>
      <c r="B1101" s="594"/>
      <c r="C1101" s="583"/>
      <c r="D1101" s="585"/>
      <c r="E1101" s="585"/>
      <c r="F1101" s="585"/>
      <c r="G1101" s="586"/>
    </row>
    <row r="1102" spans="1:7" x14ac:dyDescent="0.2">
      <c r="A1102" s="611">
        <v>5591</v>
      </c>
      <c r="B1102" s="596">
        <v>5164</v>
      </c>
      <c r="C1102" s="597" t="s">
        <v>250</v>
      </c>
      <c r="D1102" s="598">
        <v>20</v>
      </c>
      <c r="E1102" s="599">
        <v>0</v>
      </c>
      <c r="F1102" s="598">
        <v>0</v>
      </c>
      <c r="G1102" s="612" t="s">
        <v>195</v>
      </c>
    </row>
    <row r="1103" spans="1:7" x14ac:dyDescent="0.2">
      <c r="A1103" s="608">
        <v>5591</v>
      </c>
      <c r="B1103" s="582">
        <v>5175</v>
      </c>
      <c r="C1103" s="583" t="s">
        <v>247</v>
      </c>
      <c r="D1103" s="584">
        <v>30</v>
      </c>
      <c r="E1103" s="585">
        <v>0</v>
      </c>
      <c r="F1103" s="584">
        <v>0</v>
      </c>
      <c r="G1103" s="609" t="s">
        <v>195</v>
      </c>
    </row>
    <row r="1104" spans="1:7" x14ac:dyDescent="0.2">
      <c r="A1104" s="610">
        <v>5591</v>
      </c>
      <c r="B1104" s="589"/>
      <c r="C1104" s="590" t="s">
        <v>298</v>
      </c>
      <c r="D1104" s="591">
        <v>50</v>
      </c>
      <c r="E1104" s="592">
        <v>0</v>
      </c>
      <c r="F1104" s="591">
        <v>0</v>
      </c>
      <c r="G1104" s="613" t="s">
        <v>195</v>
      </c>
    </row>
    <row r="1105" spans="1:15" x14ac:dyDescent="0.2">
      <c r="A1105" s="581"/>
      <c r="B1105" s="594"/>
      <c r="C1105" s="583"/>
      <c r="D1105" s="585"/>
      <c r="E1105" s="585"/>
      <c r="F1105" s="585"/>
      <c r="G1105" s="586"/>
    </row>
    <row r="1106" spans="1:15" x14ac:dyDescent="0.2">
      <c r="A1106" s="611">
        <v>5599</v>
      </c>
      <c r="B1106" s="596">
        <v>5139</v>
      </c>
      <c r="C1106" s="597" t="s">
        <v>251</v>
      </c>
      <c r="D1106" s="598">
        <v>90</v>
      </c>
      <c r="E1106" s="599">
        <v>90</v>
      </c>
      <c r="F1106" s="598">
        <v>25.388660000000002</v>
      </c>
      <c r="G1106" s="600">
        <f t="shared" si="19"/>
        <v>28.209622222222226</v>
      </c>
    </row>
    <row r="1107" spans="1:15" x14ac:dyDescent="0.2">
      <c r="A1107" s="608">
        <v>5599</v>
      </c>
      <c r="B1107" s="582">
        <v>5164</v>
      </c>
      <c r="C1107" s="583" t="s">
        <v>250</v>
      </c>
      <c r="D1107" s="584">
        <v>80</v>
      </c>
      <c r="E1107" s="585">
        <v>80</v>
      </c>
      <c r="F1107" s="584">
        <v>7.26</v>
      </c>
      <c r="G1107" s="586">
        <f t="shared" si="19"/>
        <v>9.0749999999999993</v>
      </c>
    </row>
    <row r="1108" spans="1:15" x14ac:dyDescent="0.2">
      <c r="A1108" s="608">
        <v>5599</v>
      </c>
      <c r="B1108" s="582">
        <v>5169</v>
      </c>
      <c r="C1108" s="583" t="s">
        <v>248</v>
      </c>
      <c r="D1108" s="584">
        <v>80</v>
      </c>
      <c r="E1108" s="585">
        <v>80</v>
      </c>
      <c r="F1108" s="584">
        <v>3</v>
      </c>
      <c r="G1108" s="586">
        <f t="shared" si="19"/>
        <v>3.75</v>
      </c>
    </row>
    <row r="1109" spans="1:15" x14ac:dyDescent="0.2">
      <c r="A1109" s="608">
        <v>5599</v>
      </c>
      <c r="B1109" s="582">
        <v>5175</v>
      </c>
      <c r="C1109" s="583" t="s">
        <v>247</v>
      </c>
      <c r="D1109" s="584">
        <v>200</v>
      </c>
      <c r="E1109" s="585">
        <v>200</v>
      </c>
      <c r="F1109" s="584">
        <v>92.555840000000003</v>
      </c>
      <c r="G1109" s="586">
        <f t="shared" si="19"/>
        <v>46.277920000000002</v>
      </c>
    </row>
    <row r="1110" spans="1:15" x14ac:dyDescent="0.2">
      <c r="A1110" s="610">
        <v>5599</v>
      </c>
      <c r="B1110" s="589"/>
      <c r="C1110" s="590" t="s">
        <v>87</v>
      </c>
      <c r="D1110" s="591">
        <v>450</v>
      </c>
      <c r="E1110" s="592">
        <v>450</v>
      </c>
      <c r="F1110" s="591">
        <v>128.2045</v>
      </c>
      <c r="G1110" s="593">
        <f t="shared" si="19"/>
        <v>28.489888888888888</v>
      </c>
    </row>
    <row r="1111" spans="1:15" s="475" customFormat="1" x14ac:dyDescent="0.2">
      <c r="A1111" s="581"/>
      <c r="B1111" s="594"/>
      <c r="C1111" s="583"/>
      <c r="D1111" s="601"/>
      <c r="E1111" s="601"/>
      <c r="F1111" s="601"/>
      <c r="G1111" s="586"/>
    </row>
    <row r="1112" spans="1:15" s="475" customFormat="1" x14ac:dyDescent="0.2">
      <c r="A1112" s="1117" t="s">
        <v>179</v>
      </c>
      <c r="B1112" s="1118"/>
      <c r="C1112" s="1118"/>
      <c r="D1112" s="602">
        <v>30937</v>
      </c>
      <c r="E1112" s="603">
        <v>44975.203999999998</v>
      </c>
      <c r="F1112" s="602">
        <v>27948.139630000001</v>
      </c>
      <c r="G1112" s="604">
        <f>F1112/E1112*100</f>
        <v>62.141218147670884</v>
      </c>
      <c r="I1112" s="474"/>
      <c r="J1112" s="474"/>
      <c r="K1112" s="474"/>
      <c r="L1112" s="474"/>
      <c r="M1112" s="474"/>
      <c r="N1112" s="474"/>
      <c r="O1112" s="474"/>
    </row>
    <row r="1113" spans="1:15" s="475" customFormat="1" x14ac:dyDescent="0.2">
      <c r="A1113" s="532"/>
      <c r="B1113" s="533"/>
      <c r="C1113" s="614"/>
      <c r="D1113" s="534"/>
      <c r="E1113" s="534"/>
      <c r="F1113" s="534"/>
      <c r="G1113" s="535"/>
      <c r="I1113" s="474"/>
      <c r="J1113" s="474"/>
      <c r="K1113" s="474"/>
      <c r="L1113" s="474"/>
      <c r="M1113" s="474"/>
      <c r="N1113" s="474"/>
      <c r="O1113" s="474"/>
    </row>
    <row r="1114" spans="1:15" x14ac:dyDescent="0.2">
      <c r="A1114" s="611">
        <v>6113</v>
      </c>
      <c r="B1114" s="596">
        <v>5019</v>
      </c>
      <c r="C1114" s="597" t="s">
        <v>297</v>
      </c>
      <c r="D1114" s="598">
        <v>630</v>
      </c>
      <c r="E1114" s="599">
        <v>630</v>
      </c>
      <c r="F1114" s="598">
        <v>420.3877700000001</v>
      </c>
      <c r="G1114" s="600">
        <f t="shared" si="19"/>
        <v>66.728217460317467</v>
      </c>
    </row>
    <row r="1115" spans="1:15" x14ac:dyDescent="0.2">
      <c r="A1115" s="608">
        <v>6113</v>
      </c>
      <c r="B1115" s="582">
        <v>5021</v>
      </c>
      <c r="C1115" s="583" t="s">
        <v>290</v>
      </c>
      <c r="D1115" s="584">
        <v>1250</v>
      </c>
      <c r="E1115" s="585">
        <v>910</v>
      </c>
      <c r="F1115" s="584">
        <v>886.41600000000005</v>
      </c>
      <c r="G1115" s="586">
        <f t="shared" si="19"/>
        <v>97.408351648351655</v>
      </c>
    </row>
    <row r="1116" spans="1:15" x14ac:dyDescent="0.2">
      <c r="A1116" s="608">
        <v>6113</v>
      </c>
      <c r="B1116" s="582">
        <v>5023</v>
      </c>
      <c r="C1116" s="583" t="s">
        <v>296</v>
      </c>
      <c r="D1116" s="584">
        <v>26653</v>
      </c>
      <c r="E1116" s="585">
        <v>26653</v>
      </c>
      <c r="F1116" s="584">
        <v>25685.030999999999</v>
      </c>
      <c r="G1116" s="586">
        <f t="shared" si="19"/>
        <v>96.368254980677591</v>
      </c>
    </row>
    <row r="1117" spans="1:15" x14ac:dyDescent="0.2">
      <c r="A1117" s="608">
        <v>6113</v>
      </c>
      <c r="B1117" s="582">
        <v>5029</v>
      </c>
      <c r="C1117" s="583" t="s">
        <v>295</v>
      </c>
      <c r="D1117" s="584">
        <v>576</v>
      </c>
      <c r="E1117" s="585">
        <v>576</v>
      </c>
      <c r="F1117" s="584">
        <v>526.64599999999996</v>
      </c>
      <c r="G1117" s="586">
        <f t="shared" si="19"/>
        <v>91.431597222222223</v>
      </c>
    </row>
    <row r="1118" spans="1:15" x14ac:dyDescent="0.2">
      <c r="A1118" s="608">
        <v>6113</v>
      </c>
      <c r="B1118" s="582">
        <v>5031</v>
      </c>
      <c r="C1118" s="583" t="s">
        <v>288</v>
      </c>
      <c r="D1118" s="584">
        <v>2830</v>
      </c>
      <c r="E1118" s="585">
        <v>2830</v>
      </c>
      <c r="F1118" s="584">
        <v>2733.605</v>
      </c>
      <c r="G1118" s="586">
        <f t="shared" si="19"/>
        <v>96.593816254416964</v>
      </c>
    </row>
    <row r="1119" spans="1:15" x14ac:dyDescent="0.2">
      <c r="A1119" s="608">
        <v>6113</v>
      </c>
      <c r="B1119" s="582">
        <v>5032</v>
      </c>
      <c r="C1119" s="583" t="s">
        <v>287</v>
      </c>
      <c r="D1119" s="584">
        <v>2579</v>
      </c>
      <c r="E1119" s="585">
        <v>2579</v>
      </c>
      <c r="F1119" s="584">
        <v>2419.2849999999999</v>
      </c>
      <c r="G1119" s="586">
        <f t="shared" si="19"/>
        <v>93.807095773555631</v>
      </c>
    </row>
    <row r="1120" spans="1:15" x14ac:dyDescent="0.2">
      <c r="A1120" s="608">
        <v>6113</v>
      </c>
      <c r="B1120" s="582">
        <v>5038</v>
      </c>
      <c r="C1120" s="583" t="s">
        <v>286</v>
      </c>
      <c r="D1120" s="584">
        <v>30</v>
      </c>
      <c r="E1120" s="585">
        <v>0</v>
      </c>
      <c r="F1120" s="584">
        <v>0</v>
      </c>
      <c r="G1120" s="609" t="s">
        <v>195</v>
      </c>
    </row>
    <row r="1121" spans="1:7" x14ac:dyDescent="0.2">
      <c r="A1121" s="608">
        <v>6113</v>
      </c>
      <c r="B1121" s="582">
        <v>5039</v>
      </c>
      <c r="C1121" s="583" t="s">
        <v>294</v>
      </c>
      <c r="D1121" s="584">
        <v>215</v>
      </c>
      <c r="E1121" s="585">
        <v>215</v>
      </c>
      <c r="F1121" s="584">
        <v>121.70103</v>
      </c>
      <c r="G1121" s="586">
        <f t="shared" si="19"/>
        <v>56.605130232558146</v>
      </c>
    </row>
    <row r="1122" spans="1:7" x14ac:dyDescent="0.2">
      <c r="A1122" s="608">
        <v>6113</v>
      </c>
      <c r="B1122" s="582">
        <v>5041</v>
      </c>
      <c r="C1122" s="583" t="s">
        <v>285</v>
      </c>
      <c r="D1122" s="584">
        <v>146</v>
      </c>
      <c r="E1122" s="585">
        <v>146</v>
      </c>
      <c r="F1122" s="584">
        <v>145.19999999999999</v>
      </c>
      <c r="G1122" s="586">
        <f t="shared" si="19"/>
        <v>99.452054794520535</v>
      </c>
    </row>
    <row r="1123" spans="1:7" x14ac:dyDescent="0.2">
      <c r="A1123" s="608">
        <v>6113</v>
      </c>
      <c r="B1123" s="582">
        <v>5136</v>
      </c>
      <c r="C1123" s="583" t="s">
        <v>279</v>
      </c>
      <c r="D1123" s="584">
        <v>216</v>
      </c>
      <c r="E1123" s="585">
        <v>215</v>
      </c>
      <c r="F1123" s="584">
        <v>105.73195999999999</v>
      </c>
      <c r="G1123" s="586">
        <f t="shared" si="19"/>
        <v>49.177655813953479</v>
      </c>
    </row>
    <row r="1124" spans="1:7" x14ac:dyDescent="0.2">
      <c r="A1124" s="608">
        <v>6113</v>
      </c>
      <c r="B1124" s="582">
        <v>5137</v>
      </c>
      <c r="C1124" s="583" t="s">
        <v>252</v>
      </c>
      <c r="D1124" s="584">
        <v>550</v>
      </c>
      <c r="E1124" s="585">
        <v>550</v>
      </c>
      <c r="F1124" s="584">
        <v>187.44595999999999</v>
      </c>
      <c r="G1124" s="586">
        <f t="shared" si="19"/>
        <v>34.081083636363637</v>
      </c>
    </row>
    <row r="1125" spans="1:7" x14ac:dyDescent="0.2">
      <c r="A1125" s="608">
        <v>6113</v>
      </c>
      <c r="B1125" s="582">
        <v>5139</v>
      </c>
      <c r="C1125" s="583" t="s">
        <v>251</v>
      </c>
      <c r="D1125" s="584">
        <v>714</v>
      </c>
      <c r="E1125" s="585">
        <v>815</v>
      </c>
      <c r="F1125" s="584">
        <v>329.9982</v>
      </c>
      <c r="G1125" s="586">
        <f t="shared" si="19"/>
        <v>40.490576687116565</v>
      </c>
    </row>
    <row r="1126" spans="1:7" x14ac:dyDescent="0.2">
      <c r="A1126" s="608">
        <v>6113</v>
      </c>
      <c r="B1126" s="582">
        <v>5142</v>
      </c>
      <c r="C1126" s="583" t="s">
        <v>278</v>
      </c>
      <c r="D1126" s="584">
        <v>50</v>
      </c>
      <c r="E1126" s="585">
        <v>50</v>
      </c>
      <c r="F1126" s="584">
        <v>5.6079999999999998E-2</v>
      </c>
      <c r="G1126" s="586">
        <f t="shared" si="19"/>
        <v>0.11216</v>
      </c>
    </row>
    <row r="1127" spans="1:7" x14ac:dyDescent="0.2">
      <c r="A1127" s="608">
        <v>6113</v>
      </c>
      <c r="B1127" s="582">
        <v>5156</v>
      </c>
      <c r="C1127" s="583" t="s">
        <v>274</v>
      </c>
      <c r="D1127" s="584">
        <v>900</v>
      </c>
      <c r="E1127" s="585">
        <v>900</v>
      </c>
      <c r="F1127" s="584">
        <v>539.55957999999998</v>
      </c>
      <c r="G1127" s="586">
        <f t="shared" si="19"/>
        <v>59.951064444444448</v>
      </c>
    </row>
    <row r="1128" spans="1:7" x14ac:dyDescent="0.2">
      <c r="A1128" s="608">
        <v>6113</v>
      </c>
      <c r="B1128" s="582">
        <v>5162</v>
      </c>
      <c r="C1128" s="583" t="s">
        <v>272</v>
      </c>
      <c r="D1128" s="584">
        <v>435</v>
      </c>
      <c r="E1128" s="585">
        <v>396</v>
      </c>
      <c r="F1128" s="584">
        <v>276.83069</v>
      </c>
      <c r="G1128" s="586">
        <f t="shared" si="19"/>
        <v>69.906739898989898</v>
      </c>
    </row>
    <row r="1129" spans="1:7" x14ac:dyDescent="0.2">
      <c r="A1129" s="608">
        <v>6113</v>
      </c>
      <c r="B1129" s="582">
        <v>5163</v>
      </c>
      <c r="C1129" s="583" t="s">
        <v>243</v>
      </c>
      <c r="D1129" s="584">
        <v>10</v>
      </c>
      <c r="E1129" s="585">
        <v>10</v>
      </c>
      <c r="F1129" s="584">
        <v>6.3849999999999998</v>
      </c>
      <c r="G1129" s="586">
        <f t="shared" si="19"/>
        <v>63.849999999999994</v>
      </c>
    </row>
    <row r="1130" spans="1:7" x14ac:dyDescent="0.2">
      <c r="A1130" s="608">
        <v>6113</v>
      </c>
      <c r="B1130" s="582">
        <v>5164</v>
      </c>
      <c r="C1130" s="583" t="s">
        <v>250</v>
      </c>
      <c r="D1130" s="584">
        <v>270</v>
      </c>
      <c r="E1130" s="585">
        <v>380</v>
      </c>
      <c r="F1130" s="584">
        <v>234.91200000000001</v>
      </c>
      <c r="G1130" s="586">
        <f t="shared" si="19"/>
        <v>61.81894736842105</v>
      </c>
    </row>
    <row r="1131" spans="1:7" x14ac:dyDescent="0.2">
      <c r="A1131" s="608">
        <v>6113</v>
      </c>
      <c r="B1131" s="582">
        <v>5167</v>
      </c>
      <c r="C1131" s="583" t="s">
        <v>271</v>
      </c>
      <c r="D1131" s="584">
        <v>158</v>
      </c>
      <c r="E1131" s="585">
        <v>158</v>
      </c>
      <c r="F1131" s="584">
        <v>72.343000000000004</v>
      </c>
      <c r="G1131" s="586">
        <f t="shared" si="19"/>
        <v>45.786708860759497</v>
      </c>
    </row>
    <row r="1132" spans="1:7" x14ac:dyDescent="0.2">
      <c r="A1132" s="608">
        <v>6113</v>
      </c>
      <c r="B1132" s="582">
        <v>5168</v>
      </c>
      <c r="C1132" s="583" t="s">
        <v>270</v>
      </c>
      <c r="D1132" s="584">
        <v>490</v>
      </c>
      <c r="E1132" s="585">
        <v>490</v>
      </c>
      <c r="F1132" s="584">
        <v>468.27</v>
      </c>
      <c r="G1132" s="586">
        <f t="shared" si="19"/>
        <v>95.565306122448973</v>
      </c>
    </row>
    <row r="1133" spans="1:7" x14ac:dyDescent="0.2">
      <c r="A1133" s="608">
        <v>6113</v>
      </c>
      <c r="B1133" s="582">
        <v>5169</v>
      </c>
      <c r="C1133" s="583" t="s">
        <v>248</v>
      </c>
      <c r="D1133" s="584">
        <v>609</v>
      </c>
      <c r="E1133" s="585">
        <v>566</v>
      </c>
      <c r="F1133" s="584">
        <v>292.09174999999999</v>
      </c>
      <c r="G1133" s="586">
        <f t="shared" si="19"/>
        <v>51.60631625441696</v>
      </c>
    </row>
    <row r="1134" spans="1:7" x14ac:dyDescent="0.2">
      <c r="A1134" s="608">
        <v>6113</v>
      </c>
      <c r="B1134" s="582">
        <v>5171</v>
      </c>
      <c r="C1134" s="583" t="s">
        <v>269</v>
      </c>
      <c r="D1134" s="584">
        <v>850</v>
      </c>
      <c r="E1134" s="585">
        <v>850</v>
      </c>
      <c r="F1134" s="584">
        <v>523.92196000000001</v>
      </c>
      <c r="G1134" s="586">
        <f t="shared" si="19"/>
        <v>61.637877647058822</v>
      </c>
    </row>
    <row r="1135" spans="1:7" x14ac:dyDescent="0.2">
      <c r="A1135" s="608">
        <v>6113</v>
      </c>
      <c r="B1135" s="582">
        <v>5173</v>
      </c>
      <c r="C1135" s="583" t="s">
        <v>267</v>
      </c>
      <c r="D1135" s="584">
        <v>1250</v>
      </c>
      <c r="E1135" s="585">
        <v>1400</v>
      </c>
      <c r="F1135" s="584">
        <v>1185.3908100000001</v>
      </c>
      <c r="G1135" s="586">
        <f t="shared" si="19"/>
        <v>84.67077214285716</v>
      </c>
    </row>
    <row r="1136" spans="1:7" x14ac:dyDescent="0.2">
      <c r="A1136" s="608">
        <v>6113</v>
      </c>
      <c r="B1136" s="582">
        <v>5175</v>
      </c>
      <c r="C1136" s="583" t="s">
        <v>247</v>
      </c>
      <c r="D1136" s="584">
        <v>2395</v>
      </c>
      <c r="E1136" s="585">
        <v>2495</v>
      </c>
      <c r="F1136" s="584">
        <v>1911.4129799999998</v>
      </c>
      <c r="G1136" s="586">
        <f t="shared" si="19"/>
        <v>76.609738677354699</v>
      </c>
    </row>
    <row r="1137" spans="1:7" x14ac:dyDescent="0.2">
      <c r="A1137" s="608">
        <v>6113</v>
      </c>
      <c r="B1137" s="582">
        <v>5176</v>
      </c>
      <c r="C1137" s="583" t="s">
        <v>266</v>
      </c>
      <c r="D1137" s="584">
        <v>80</v>
      </c>
      <c r="E1137" s="585">
        <v>80</v>
      </c>
      <c r="F1137" s="584">
        <v>27.607500000000002</v>
      </c>
      <c r="G1137" s="586">
        <f t="shared" si="19"/>
        <v>34.509375000000006</v>
      </c>
    </row>
    <row r="1138" spans="1:7" x14ac:dyDescent="0.2">
      <c r="A1138" s="608">
        <v>6113</v>
      </c>
      <c r="B1138" s="582">
        <v>5179</v>
      </c>
      <c r="C1138" s="583" t="s">
        <v>265</v>
      </c>
      <c r="D1138" s="584">
        <v>260</v>
      </c>
      <c r="E1138" s="585">
        <v>1060</v>
      </c>
      <c r="F1138" s="584">
        <v>822.55862000000002</v>
      </c>
      <c r="G1138" s="586">
        <f t="shared" si="19"/>
        <v>77.599869811320758</v>
      </c>
    </row>
    <row r="1139" spans="1:7" x14ac:dyDescent="0.2">
      <c r="A1139" s="608">
        <v>6113</v>
      </c>
      <c r="B1139" s="582">
        <v>5194</v>
      </c>
      <c r="C1139" s="583" t="s">
        <v>262</v>
      </c>
      <c r="D1139" s="584">
        <v>130</v>
      </c>
      <c r="E1139" s="585">
        <v>150</v>
      </c>
      <c r="F1139" s="584">
        <v>90.500500000000002</v>
      </c>
      <c r="G1139" s="586">
        <f t="shared" si="19"/>
        <v>60.333666666666666</v>
      </c>
    </row>
    <row r="1140" spans="1:7" x14ac:dyDescent="0.2">
      <c r="A1140" s="608">
        <v>6113</v>
      </c>
      <c r="B1140" s="582">
        <v>5229</v>
      </c>
      <c r="C1140" s="583" t="s">
        <v>293</v>
      </c>
      <c r="D1140" s="584">
        <v>800</v>
      </c>
      <c r="E1140" s="585">
        <v>0</v>
      </c>
      <c r="F1140" s="584">
        <v>0</v>
      </c>
      <c r="G1140" s="609" t="s">
        <v>195</v>
      </c>
    </row>
    <row r="1141" spans="1:7" x14ac:dyDescent="0.2">
      <c r="A1141" s="608">
        <v>6113</v>
      </c>
      <c r="B1141" s="582">
        <v>5240</v>
      </c>
      <c r="C1141" s="583" t="s">
        <v>292</v>
      </c>
      <c r="D1141" s="584">
        <v>20</v>
      </c>
      <c r="E1141" s="585">
        <v>6</v>
      </c>
      <c r="F1141" s="584">
        <v>5.9980000000000002</v>
      </c>
      <c r="G1141" s="586">
        <f t="shared" si="19"/>
        <v>99.966666666666669</v>
      </c>
    </row>
    <row r="1142" spans="1:7" x14ac:dyDescent="0.2">
      <c r="A1142" s="608">
        <v>6113</v>
      </c>
      <c r="B1142" s="582">
        <v>5362</v>
      </c>
      <c r="C1142" s="583" t="s">
        <v>242</v>
      </c>
      <c r="D1142" s="584">
        <v>36</v>
      </c>
      <c r="E1142" s="585">
        <v>36</v>
      </c>
      <c r="F1142" s="584">
        <v>19.5</v>
      </c>
      <c r="G1142" s="586">
        <f t="shared" si="19"/>
        <v>54.166666666666664</v>
      </c>
    </row>
    <row r="1143" spans="1:7" x14ac:dyDescent="0.2">
      <c r="A1143" s="608">
        <v>6113</v>
      </c>
      <c r="B1143" s="582">
        <v>5424</v>
      </c>
      <c r="C1143" s="583" t="s">
        <v>257</v>
      </c>
      <c r="D1143" s="584">
        <v>16</v>
      </c>
      <c r="E1143" s="585">
        <v>16</v>
      </c>
      <c r="F1143" s="584">
        <v>0</v>
      </c>
      <c r="G1143" s="586">
        <f t="shared" si="19"/>
        <v>0</v>
      </c>
    </row>
    <row r="1144" spans="1:7" x14ac:dyDescent="0.2">
      <c r="A1144" s="608">
        <v>6113</v>
      </c>
      <c r="B1144" s="582">
        <v>5492</v>
      </c>
      <c r="C1144" s="583" t="s">
        <v>291</v>
      </c>
      <c r="D1144" s="584">
        <v>7</v>
      </c>
      <c r="E1144" s="585">
        <v>7</v>
      </c>
      <c r="F1144" s="584">
        <v>3</v>
      </c>
      <c r="G1144" s="586">
        <f t="shared" si="19"/>
        <v>42.857142857142854</v>
      </c>
    </row>
    <row r="1145" spans="1:7" x14ac:dyDescent="0.2">
      <c r="A1145" s="608">
        <v>6113</v>
      </c>
      <c r="B1145" s="582">
        <v>5499</v>
      </c>
      <c r="C1145" s="583" t="s">
        <v>256</v>
      </c>
      <c r="D1145" s="584">
        <v>221</v>
      </c>
      <c r="E1145" s="585">
        <v>174.31</v>
      </c>
      <c r="F1145" s="584">
        <v>16.2</v>
      </c>
      <c r="G1145" s="586">
        <f t="shared" si="19"/>
        <v>9.2937869313292403</v>
      </c>
    </row>
    <row r="1146" spans="1:7" x14ac:dyDescent="0.2">
      <c r="A1146" s="608">
        <v>6113</v>
      </c>
      <c r="B1146" s="582">
        <v>5901</v>
      </c>
      <c r="C1146" s="583" t="s">
        <v>238</v>
      </c>
      <c r="D1146" s="584">
        <v>15000</v>
      </c>
      <c r="E1146" s="585">
        <v>5668.6</v>
      </c>
      <c r="F1146" s="584">
        <v>0</v>
      </c>
      <c r="G1146" s="586">
        <f t="shared" si="19"/>
        <v>0</v>
      </c>
    </row>
    <row r="1147" spans="1:7" x14ac:dyDescent="0.2">
      <c r="A1147" s="610">
        <v>6113</v>
      </c>
      <c r="B1147" s="589"/>
      <c r="C1147" s="590" t="s">
        <v>113</v>
      </c>
      <c r="D1147" s="591">
        <v>60376</v>
      </c>
      <c r="E1147" s="592">
        <v>51011.91</v>
      </c>
      <c r="F1147" s="591">
        <v>40057.986390000005</v>
      </c>
      <c r="G1147" s="593">
        <f t="shared" si="19"/>
        <v>78.526733051163944</v>
      </c>
    </row>
    <row r="1148" spans="1:7" x14ac:dyDescent="0.2">
      <c r="A1148" s="581"/>
      <c r="B1148" s="594"/>
      <c r="C1148" s="583"/>
      <c r="D1148" s="585"/>
      <c r="E1148" s="585"/>
      <c r="F1148" s="585"/>
      <c r="G1148" s="586"/>
    </row>
    <row r="1149" spans="1:7" x14ac:dyDescent="0.2">
      <c r="A1149" s="611">
        <v>6114</v>
      </c>
      <c r="B1149" s="596">
        <v>5011</v>
      </c>
      <c r="C1149" s="597" t="s">
        <v>877</v>
      </c>
      <c r="D1149" s="598">
        <v>0</v>
      </c>
      <c r="E1149" s="599">
        <v>67</v>
      </c>
      <c r="F1149" s="598">
        <v>43.731999999999999</v>
      </c>
      <c r="G1149" s="600">
        <f t="shared" ref="G1149:G1212" si="20">F1149/E1149*100</f>
        <v>65.271641791044772</v>
      </c>
    </row>
    <row r="1150" spans="1:7" x14ac:dyDescent="0.2">
      <c r="A1150" s="608">
        <v>6114</v>
      </c>
      <c r="B1150" s="582">
        <v>5031</v>
      </c>
      <c r="C1150" s="583" t="s">
        <v>288</v>
      </c>
      <c r="D1150" s="584">
        <v>0</v>
      </c>
      <c r="E1150" s="585">
        <v>17</v>
      </c>
      <c r="F1150" s="584">
        <v>10.933</v>
      </c>
      <c r="G1150" s="586">
        <f t="shared" si="20"/>
        <v>64.311764705882354</v>
      </c>
    </row>
    <row r="1151" spans="1:7" x14ac:dyDescent="0.2">
      <c r="A1151" s="608">
        <v>6114</v>
      </c>
      <c r="B1151" s="582">
        <v>5032</v>
      </c>
      <c r="C1151" s="583" t="s">
        <v>287</v>
      </c>
      <c r="D1151" s="584">
        <v>0</v>
      </c>
      <c r="E1151" s="585">
        <v>6</v>
      </c>
      <c r="F1151" s="584">
        <v>3.9359999999999999</v>
      </c>
      <c r="G1151" s="586">
        <f t="shared" si="20"/>
        <v>65.600000000000009</v>
      </c>
    </row>
    <row r="1152" spans="1:7" x14ac:dyDescent="0.2">
      <c r="A1152" s="608">
        <v>6114</v>
      </c>
      <c r="B1152" s="582">
        <v>5156</v>
      </c>
      <c r="C1152" s="583" t="s">
        <v>274</v>
      </c>
      <c r="D1152" s="584">
        <v>0</v>
      </c>
      <c r="E1152" s="585">
        <v>5</v>
      </c>
      <c r="F1152" s="584">
        <v>1.0429999999999999</v>
      </c>
      <c r="G1152" s="586">
        <f t="shared" si="20"/>
        <v>20.86</v>
      </c>
    </row>
    <row r="1153" spans="1:7" x14ac:dyDescent="0.2">
      <c r="A1153" s="608">
        <v>6114</v>
      </c>
      <c r="B1153" s="582">
        <v>5161</v>
      </c>
      <c r="C1153" s="583" t="s">
        <v>273</v>
      </c>
      <c r="D1153" s="584">
        <v>0</v>
      </c>
      <c r="E1153" s="585">
        <v>2</v>
      </c>
      <c r="F1153" s="584">
        <v>1.2335</v>
      </c>
      <c r="G1153" s="586">
        <f t="shared" si="20"/>
        <v>61.675000000000004</v>
      </c>
    </row>
    <row r="1154" spans="1:7" x14ac:dyDescent="0.2">
      <c r="A1154" s="608">
        <v>6114</v>
      </c>
      <c r="B1154" s="582">
        <v>5173</v>
      </c>
      <c r="C1154" s="583" t="s">
        <v>267</v>
      </c>
      <c r="D1154" s="584">
        <v>0</v>
      </c>
      <c r="E1154" s="585">
        <v>2</v>
      </c>
      <c r="F1154" s="584">
        <v>0.86</v>
      </c>
      <c r="G1154" s="586">
        <f t="shared" si="20"/>
        <v>43</v>
      </c>
    </row>
    <row r="1155" spans="1:7" x14ac:dyDescent="0.2">
      <c r="A1155" s="608">
        <v>6114</v>
      </c>
      <c r="B1155" s="582">
        <v>5175</v>
      </c>
      <c r="C1155" s="583" t="s">
        <v>247</v>
      </c>
      <c r="D1155" s="584">
        <v>0</v>
      </c>
      <c r="E1155" s="585">
        <v>1</v>
      </c>
      <c r="F1155" s="584">
        <v>0.42682999999999999</v>
      </c>
      <c r="G1155" s="586">
        <f t="shared" si="20"/>
        <v>42.683</v>
      </c>
    </row>
    <row r="1156" spans="1:7" x14ac:dyDescent="0.2">
      <c r="A1156" s="610">
        <v>6114</v>
      </c>
      <c r="B1156" s="589"/>
      <c r="C1156" s="590" t="s">
        <v>3617</v>
      </c>
      <c r="D1156" s="591">
        <v>0</v>
      </c>
      <c r="E1156" s="592">
        <v>100</v>
      </c>
      <c r="F1156" s="591">
        <v>62.16433</v>
      </c>
      <c r="G1156" s="593">
        <f t="shared" si="20"/>
        <v>62.16433</v>
      </c>
    </row>
    <row r="1157" spans="1:7" x14ac:dyDescent="0.2">
      <c r="A1157" s="581"/>
      <c r="B1157" s="594"/>
      <c r="C1157" s="583"/>
      <c r="D1157" s="585"/>
      <c r="E1157" s="585"/>
      <c r="F1157" s="585"/>
      <c r="G1157" s="586"/>
    </row>
    <row r="1158" spans="1:7" x14ac:dyDescent="0.2">
      <c r="A1158" s="611">
        <v>6118</v>
      </c>
      <c r="B1158" s="596">
        <v>5011</v>
      </c>
      <c r="C1158" s="597" t="s">
        <v>877</v>
      </c>
      <c r="D1158" s="598">
        <v>0</v>
      </c>
      <c r="E1158" s="599">
        <v>15</v>
      </c>
      <c r="F1158" s="598">
        <v>0</v>
      </c>
      <c r="G1158" s="600">
        <f t="shared" si="20"/>
        <v>0</v>
      </c>
    </row>
    <row r="1159" spans="1:7" x14ac:dyDescent="0.2">
      <c r="A1159" s="608">
        <v>6118</v>
      </c>
      <c r="B1159" s="582">
        <v>5031</v>
      </c>
      <c r="C1159" s="583" t="s">
        <v>288</v>
      </c>
      <c r="D1159" s="584">
        <v>0</v>
      </c>
      <c r="E1159" s="585">
        <v>5</v>
      </c>
      <c r="F1159" s="584">
        <v>0</v>
      </c>
      <c r="G1159" s="586">
        <f t="shared" si="20"/>
        <v>0</v>
      </c>
    </row>
    <row r="1160" spans="1:7" x14ac:dyDescent="0.2">
      <c r="A1160" s="608">
        <v>6118</v>
      </c>
      <c r="B1160" s="582">
        <v>5032</v>
      </c>
      <c r="C1160" s="583" t="s">
        <v>287</v>
      </c>
      <c r="D1160" s="584">
        <v>0</v>
      </c>
      <c r="E1160" s="585">
        <v>2</v>
      </c>
      <c r="F1160" s="584">
        <v>0</v>
      </c>
      <c r="G1160" s="586">
        <f t="shared" si="20"/>
        <v>0</v>
      </c>
    </row>
    <row r="1161" spans="1:7" x14ac:dyDescent="0.2">
      <c r="A1161" s="608">
        <v>6118</v>
      </c>
      <c r="B1161" s="582">
        <v>5156</v>
      </c>
      <c r="C1161" s="583" t="s">
        <v>274</v>
      </c>
      <c r="D1161" s="584">
        <v>0</v>
      </c>
      <c r="E1161" s="585">
        <v>4</v>
      </c>
      <c r="F1161" s="584">
        <v>0</v>
      </c>
      <c r="G1161" s="586">
        <f t="shared" si="20"/>
        <v>0</v>
      </c>
    </row>
    <row r="1162" spans="1:7" x14ac:dyDescent="0.2">
      <c r="A1162" s="608">
        <v>6118</v>
      </c>
      <c r="B1162" s="582">
        <v>5161</v>
      </c>
      <c r="C1162" s="583" t="s">
        <v>273</v>
      </c>
      <c r="D1162" s="584">
        <v>0</v>
      </c>
      <c r="E1162" s="585">
        <v>2</v>
      </c>
      <c r="F1162" s="584">
        <v>0</v>
      </c>
      <c r="G1162" s="586">
        <f t="shared" si="20"/>
        <v>0</v>
      </c>
    </row>
    <row r="1163" spans="1:7" x14ac:dyDescent="0.2">
      <c r="A1163" s="608">
        <v>6118</v>
      </c>
      <c r="B1163" s="582">
        <v>5173</v>
      </c>
      <c r="C1163" s="583" t="s">
        <v>267</v>
      </c>
      <c r="D1163" s="584">
        <v>0</v>
      </c>
      <c r="E1163" s="585">
        <v>1</v>
      </c>
      <c r="F1163" s="584">
        <v>8.5999999999999993E-2</v>
      </c>
      <c r="G1163" s="586">
        <f t="shared" si="20"/>
        <v>8.6</v>
      </c>
    </row>
    <row r="1164" spans="1:7" x14ac:dyDescent="0.2">
      <c r="A1164" s="608">
        <v>6118</v>
      </c>
      <c r="B1164" s="582">
        <v>5175</v>
      </c>
      <c r="C1164" s="583" t="s">
        <v>247</v>
      </c>
      <c r="D1164" s="584">
        <v>0</v>
      </c>
      <c r="E1164" s="585">
        <v>1</v>
      </c>
      <c r="F1164" s="584">
        <v>0</v>
      </c>
      <c r="G1164" s="586">
        <f t="shared" si="20"/>
        <v>0</v>
      </c>
    </row>
    <row r="1165" spans="1:7" x14ac:dyDescent="0.2">
      <c r="A1165" s="610">
        <v>6118</v>
      </c>
      <c r="B1165" s="589"/>
      <c r="C1165" s="590" t="s">
        <v>3618</v>
      </c>
      <c r="D1165" s="591">
        <v>0</v>
      </c>
      <c r="E1165" s="592">
        <v>30</v>
      </c>
      <c r="F1165" s="591">
        <v>8.5999999999999993E-2</v>
      </c>
      <c r="G1165" s="593">
        <f t="shared" si="20"/>
        <v>0.28666666666666663</v>
      </c>
    </row>
    <row r="1166" spans="1:7" x14ac:dyDescent="0.2">
      <c r="A1166" s="581"/>
      <c r="B1166" s="594"/>
      <c r="C1166" s="583"/>
      <c r="D1166" s="585"/>
      <c r="E1166" s="585"/>
      <c r="F1166" s="585"/>
      <c r="G1166" s="586"/>
    </row>
    <row r="1167" spans="1:7" x14ac:dyDescent="0.2">
      <c r="A1167" s="611">
        <v>6172</v>
      </c>
      <c r="B1167" s="596">
        <v>5011</v>
      </c>
      <c r="C1167" s="597" t="s">
        <v>877</v>
      </c>
      <c r="D1167" s="598">
        <v>288113</v>
      </c>
      <c r="E1167" s="599">
        <v>285130.23999999999</v>
      </c>
      <c r="F1167" s="598">
        <v>276946.80622999999</v>
      </c>
      <c r="G1167" s="600">
        <f t="shared" si="20"/>
        <v>97.12993130086798</v>
      </c>
    </row>
    <row r="1168" spans="1:7" x14ac:dyDescent="0.2">
      <c r="A1168" s="608">
        <v>6172</v>
      </c>
      <c r="B1168" s="582">
        <v>5021</v>
      </c>
      <c r="C1168" s="583" t="s">
        <v>290</v>
      </c>
      <c r="D1168" s="584">
        <v>3100</v>
      </c>
      <c r="E1168" s="585">
        <v>5661.54</v>
      </c>
      <c r="F1168" s="584">
        <v>3700.9969999999998</v>
      </c>
      <c r="G1168" s="586">
        <f t="shared" si="20"/>
        <v>65.370853160094242</v>
      </c>
    </row>
    <row r="1169" spans="1:7" x14ac:dyDescent="0.2">
      <c r="A1169" s="608">
        <v>6172</v>
      </c>
      <c r="B1169" s="582">
        <v>5024</v>
      </c>
      <c r="C1169" s="583" t="s">
        <v>289</v>
      </c>
      <c r="D1169" s="584">
        <v>0</v>
      </c>
      <c r="E1169" s="585">
        <v>409.3</v>
      </c>
      <c r="F1169" s="584">
        <v>260.18599999999998</v>
      </c>
      <c r="G1169" s="586">
        <f t="shared" si="20"/>
        <v>63.568531639384304</v>
      </c>
    </row>
    <row r="1170" spans="1:7" x14ac:dyDescent="0.2">
      <c r="A1170" s="608">
        <v>6172</v>
      </c>
      <c r="B1170" s="582">
        <v>5031</v>
      </c>
      <c r="C1170" s="583" t="s">
        <v>288</v>
      </c>
      <c r="D1170" s="584">
        <v>73403</v>
      </c>
      <c r="E1170" s="585">
        <v>74089.55</v>
      </c>
      <c r="F1170" s="584">
        <v>70732.167479999989</v>
      </c>
      <c r="G1170" s="586">
        <f t="shared" si="20"/>
        <v>95.468480345743743</v>
      </c>
    </row>
    <row r="1171" spans="1:7" x14ac:dyDescent="0.2">
      <c r="A1171" s="608">
        <v>6172</v>
      </c>
      <c r="B1171" s="582">
        <v>5032</v>
      </c>
      <c r="C1171" s="583" t="s">
        <v>287</v>
      </c>
      <c r="D1171" s="584">
        <v>26425</v>
      </c>
      <c r="E1171" s="585">
        <v>26673.05</v>
      </c>
      <c r="F1171" s="584">
        <v>25488.56797</v>
      </c>
      <c r="G1171" s="586">
        <f t="shared" si="20"/>
        <v>95.559255390740844</v>
      </c>
    </row>
    <row r="1172" spans="1:7" x14ac:dyDescent="0.2">
      <c r="A1172" s="608">
        <v>6172</v>
      </c>
      <c r="B1172" s="582">
        <v>5038</v>
      </c>
      <c r="C1172" s="583" t="s">
        <v>286</v>
      </c>
      <c r="D1172" s="584">
        <v>1233</v>
      </c>
      <c r="E1172" s="585">
        <v>1334.56</v>
      </c>
      <c r="F1172" s="584">
        <v>1238.89636</v>
      </c>
      <c r="G1172" s="586">
        <f t="shared" si="20"/>
        <v>92.831821724013906</v>
      </c>
    </row>
    <row r="1173" spans="1:7" x14ac:dyDescent="0.2">
      <c r="A1173" s="608">
        <v>6172</v>
      </c>
      <c r="B1173" s="582">
        <v>5042</v>
      </c>
      <c r="C1173" s="583" t="s">
        <v>284</v>
      </c>
      <c r="D1173" s="584">
        <v>200</v>
      </c>
      <c r="E1173" s="585">
        <v>398.5</v>
      </c>
      <c r="F1173" s="584">
        <v>394.1454</v>
      </c>
      <c r="G1173" s="586">
        <f t="shared" si="20"/>
        <v>98.907252195734003</v>
      </c>
    </row>
    <row r="1174" spans="1:7" x14ac:dyDescent="0.2">
      <c r="A1174" s="608">
        <v>6172</v>
      </c>
      <c r="B1174" s="582">
        <v>5131</v>
      </c>
      <c r="C1174" s="583" t="s">
        <v>283</v>
      </c>
      <c r="D1174" s="584">
        <v>10</v>
      </c>
      <c r="E1174" s="585">
        <v>10</v>
      </c>
      <c r="F1174" s="584">
        <v>4.6550000000000002</v>
      </c>
      <c r="G1174" s="586">
        <f t="shared" si="20"/>
        <v>46.550000000000004</v>
      </c>
    </row>
    <row r="1175" spans="1:7" x14ac:dyDescent="0.2">
      <c r="A1175" s="608">
        <v>6172</v>
      </c>
      <c r="B1175" s="582">
        <v>5132</v>
      </c>
      <c r="C1175" s="583" t="s">
        <v>282</v>
      </c>
      <c r="D1175" s="584">
        <v>150</v>
      </c>
      <c r="E1175" s="585">
        <v>150</v>
      </c>
      <c r="F1175" s="584">
        <v>46.395000000000003</v>
      </c>
      <c r="G1175" s="586">
        <f t="shared" si="20"/>
        <v>30.930000000000003</v>
      </c>
    </row>
    <row r="1176" spans="1:7" x14ac:dyDescent="0.2">
      <c r="A1176" s="608">
        <v>6172</v>
      </c>
      <c r="B1176" s="582">
        <v>5133</v>
      </c>
      <c r="C1176" s="583" t="s">
        <v>281</v>
      </c>
      <c r="D1176" s="584">
        <v>50</v>
      </c>
      <c r="E1176" s="585">
        <v>50</v>
      </c>
      <c r="F1176" s="584">
        <v>14.282999999999999</v>
      </c>
      <c r="G1176" s="586">
        <f t="shared" si="20"/>
        <v>28.565999999999995</v>
      </c>
    </row>
    <row r="1177" spans="1:7" x14ac:dyDescent="0.2">
      <c r="A1177" s="608">
        <v>6172</v>
      </c>
      <c r="B1177" s="582">
        <v>5134</v>
      </c>
      <c r="C1177" s="583" t="s">
        <v>280</v>
      </c>
      <c r="D1177" s="584">
        <v>150</v>
      </c>
      <c r="E1177" s="585">
        <v>187</v>
      </c>
      <c r="F1177" s="584">
        <v>142.1</v>
      </c>
      <c r="G1177" s="586">
        <f t="shared" si="20"/>
        <v>75.98930481283422</v>
      </c>
    </row>
    <row r="1178" spans="1:7" x14ac:dyDescent="0.2">
      <c r="A1178" s="608">
        <v>6172</v>
      </c>
      <c r="B1178" s="582">
        <v>5136</v>
      </c>
      <c r="C1178" s="583" t="s">
        <v>279</v>
      </c>
      <c r="D1178" s="584">
        <v>650</v>
      </c>
      <c r="E1178" s="585">
        <v>542.91</v>
      </c>
      <c r="F1178" s="584">
        <v>342.21266000000003</v>
      </c>
      <c r="G1178" s="586">
        <f t="shared" si="20"/>
        <v>63.033036783260584</v>
      </c>
    </row>
    <row r="1179" spans="1:7" x14ac:dyDescent="0.2">
      <c r="A1179" s="608">
        <v>6172</v>
      </c>
      <c r="B1179" s="582">
        <v>5137</v>
      </c>
      <c r="C1179" s="583" t="s">
        <v>252</v>
      </c>
      <c r="D1179" s="584">
        <v>9035</v>
      </c>
      <c r="E1179" s="585">
        <v>9678.7999999999993</v>
      </c>
      <c r="F1179" s="584">
        <v>6770.7424799999999</v>
      </c>
      <c r="G1179" s="586">
        <f t="shared" si="20"/>
        <v>69.954358804810511</v>
      </c>
    </row>
    <row r="1180" spans="1:7" x14ac:dyDescent="0.2">
      <c r="A1180" s="608">
        <v>6172</v>
      </c>
      <c r="B1180" s="582">
        <v>5139</v>
      </c>
      <c r="C1180" s="583" t="s">
        <v>251</v>
      </c>
      <c r="D1180" s="584">
        <v>3946</v>
      </c>
      <c r="E1180" s="585">
        <v>4249.5</v>
      </c>
      <c r="F1180" s="584">
        <v>3531.1882999999998</v>
      </c>
      <c r="G1180" s="586">
        <f t="shared" si="20"/>
        <v>83.096559595246504</v>
      </c>
    </row>
    <row r="1181" spans="1:7" x14ac:dyDescent="0.2">
      <c r="A1181" s="608">
        <v>6172</v>
      </c>
      <c r="B1181" s="582">
        <v>5142</v>
      </c>
      <c r="C1181" s="583" t="s">
        <v>278</v>
      </c>
      <c r="D1181" s="584">
        <v>50</v>
      </c>
      <c r="E1181" s="585">
        <v>50</v>
      </c>
      <c r="F1181" s="584">
        <v>2.1160799999999997</v>
      </c>
      <c r="G1181" s="586">
        <f t="shared" si="20"/>
        <v>4.2321599999999995</v>
      </c>
    </row>
    <row r="1182" spans="1:7" x14ac:dyDescent="0.2">
      <c r="A1182" s="608">
        <v>6172</v>
      </c>
      <c r="B1182" s="582">
        <v>5151</v>
      </c>
      <c r="C1182" s="583" t="s">
        <v>277</v>
      </c>
      <c r="D1182" s="584">
        <v>495</v>
      </c>
      <c r="E1182" s="585">
        <v>495</v>
      </c>
      <c r="F1182" s="584">
        <v>446.32157000000001</v>
      </c>
      <c r="G1182" s="586">
        <f t="shared" si="20"/>
        <v>90.165973737373733</v>
      </c>
    </row>
    <row r="1183" spans="1:7" x14ac:dyDescent="0.2">
      <c r="A1183" s="608">
        <v>6172</v>
      </c>
      <c r="B1183" s="582">
        <v>5152</v>
      </c>
      <c r="C1183" s="583" t="s">
        <v>276</v>
      </c>
      <c r="D1183" s="584">
        <v>3000</v>
      </c>
      <c r="E1183" s="585">
        <v>2750</v>
      </c>
      <c r="F1183" s="584">
        <v>2241.7288499999995</v>
      </c>
      <c r="G1183" s="586">
        <f t="shared" si="20"/>
        <v>81.517412727272713</v>
      </c>
    </row>
    <row r="1184" spans="1:7" x14ac:dyDescent="0.2">
      <c r="A1184" s="608">
        <v>6172</v>
      </c>
      <c r="B1184" s="582">
        <v>5154</v>
      </c>
      <c r="C1184" s="583" t="s">
        <v>275</v>
      </c>
      <c r="D1184" s="584">
        <v>3650</v>
      </c>
      <c r="E1184" s="585">
        <v>3000</v>
      </c>
      <c r="F1184" s="584">
        <v>2737.20766</v>
      </c>
      <c r="G1184" s="586">
        <f t="shared" si="20"/>
        <v>91.240255333333337</v>
      </c>
    </row>
    <row r="1185" spans="1:7" x14ac:dyDescent="0.2">
      <c r="A1185" s="608">
        <v>6172</v>
      </c>
      <c r="B1185" s="582">
        <v>5156</v>
      </c>
      <c r="C1185" s="583" t="s">
        <v>274</v>
      </c>
      <c r="D1185" s="584">
        <v>1700</v>
      </c>
      <c r="E1185" s="585">
        <v>1740</v>
      </c>
      <c r="F1185" s="584">
        <v>1008.3568900000001</v>
      </c>
      <c r="G1185" s="586">
        <f t="shared" si="20"/>
        <v>57.951545402298855</v>
      </c>
    </row>
    <row r="1186" spans="1:7" x14ac:dyDescent="0.2">
      <c r="A1186" s="608">
        <v>6172</v>
      </c>
      <c r="B1186" s="582">
        <v>5161</v>
      </c>
      <c r="C1186" s="583" t="s">
        <v>273</v>
      </c>
      <c r="D1186" s="584">
        <v>2015</v>
      </c>
      <c r="E1186" s="585">
        <v>2015</v>
      </c>
      <c r="F1186" s="584">
        <v>2004.94712</v>
      </c>
      <c r="G1186" s="586">
        <f t="shared" si="20"/>
        <v>99.501097766749382</v>
      </c>
    </row>
    <row r="1187" spans="1:7" x14ac:dyDescent="0.2">
      <c r="A1187" s="608">
        <v>6172</v>
      </c>
      <c r="B1187" s="582">
        <v>5162</v>
      </c>
      <c r="C1187" s="583" t="s">
        <v>272</v>
      </c>
      <c r="D1187" s="584">
        <v>660</v>
      </c>
      <c r="E1187" s="585">
        <v>560</v>
      </c>
      <c r="F1187" s="584">
        <v>456.56737999999996</v>
      </c>
      <c r="G1187" s="586">
        <f t="shared" si="20"/>
        <v>81.529889285714276</v>
      </c>
    </row>
    <row r="1188" spans="1:7" x14ac:dyDescent="0.2">
      <c r="A1188" s="608">
        <v>6172</v>
      </c>
      <c r="B1188" s="582">
        <v>5163</v>
      </c>
      <c r="C1188" s="583" t="s">
        <v>243</v>
      </c>
      <c r="D1188" s="584">
        <v>60</v>
      </c>
      <c r="E1188" s="585">
        <v>60</v>
      </c>
      <c r="F1188" s="584">
        <v>44.384999999999998</v>
      </c>
      <c r="G1188" s="586">
        <f t="shared" si="20"/>
        <v>73.975000000000009</v>
      </c>
    </row>
    <row r="1189" spans="1:7" x14ac:dyDescent="0.2">
      <c r="A1189" s="608">
        <v>6172</v>
      </c>
      <c r="B1189" s="582">
        <v>5164</v>
      </c>
      <c r="C1189" s="583" t="s">
        <v>250</v>
      </c>
      <c r="D1189" s="584">
        <v>366</v>
      </c>
      <c r="E1189" s="585">
        <v>854.93</v>
      </c>
      <c r="F1189" s="584">
        <v>643.28919999999994</v>
      </c>
      <c r="G1189" s="586">
        <f t="shared" si="20"/>
        <v>75.244663305767716</v>
      </c>
    </row>
    <row r="1190" spans="1:7" x14ac:dyDescent="0.2">
      <c r="A1190" s="608">
        <v>6172</v>
      </c>
      <c r="B1190" s="582">
        <v>5166</v>
      </c>
      <c r="C1190" s="583" t="s">
        <v>249</v>
      </c>
      <c r="D1190" s="584">
        <v>3379</v>
      </c>
      <c r="E1190" s="585">
        <v>5996.1</v>
      </c>
      <c r="F1190" s="584">
        <v>1389.894</v>
      </c>
      <c r="G1190" s="586">
        <f t="shared" si="20"/>
        <v>23.179966978536047</v>
      </c>
    </row>
    <row r="1191" spans="1:7" x14ac:dyDescent="0.2">
      <c r="A1191" s="608">
        <v>6172</v>
      </c>
      <c r="B1191" s="582">
        <v>5167</v>
      </c>
      <c r="C1191" s="583" t="s">
        <v>271</v>
      </c>
      <c r="D1191" s="584">
        <v>3772</v>
      </c>
      <c r="E1191" s="585">
        <v>8140.86</v>
      </c>
      <c r="F1191" s="584">
        <v>3932.9632499999998</v>
      </c>
      <c r="G1191" s="586">
        <f t="shared" si="20"/>
        <v>48.311397690170324</v>
      </c>
    </row>
    <row r="1192" spans="1:7" x14ac:dyDescent="0.2">
      <c r="A1192" s="608">
        <v>6172</v>
      </c>
      <c r="B1192" s="582">
        <v>5168</v>
      </c>
      <c r="C1192" s="583" t="s">
        <v>270</v>
      </c>
      <c r="D1192" s="584">
        <v>20817</v>
      </c>
      <c r="E1192" s="585">
        <v>20216.3</v>
      </c>
      <c r="F1192" s="584">
        <v>13626.589919999999</v>
      </c>
      <c r="G1192" s="586">
        <f t="shared" si="20"/>
        <v>67.403975603844415</v>
      </c>
    </row>
    <row r="1193" spans="1:7" x14ac:dyDescent="0.2">
      <c r="A1193" s="608">
        <v>6172</v>
      </c>
      <c r="B1193" s="582">
        <v>5169</v>
      </c>
      <c r="C1193" s="583" t="s">
        <v>248</v>
      </c>
      <c r="D1193" s="584">
        <v>22249</v>
      </c>
      <c r="E1193" s="585">
        <v>24182.95</v>
      </c>
      <c r="F1193" s="584">
        <v>19863.766649999998</v>
      </c>
      <c r="G1193" s="586">
        <f t="shared" si="20"/>
        <v>82.139551419491823</v>
      </c>
    </row>
    <row r="1194" spans="1:7" x14ac:dyDescent="0.2">
      <c r="A1194" s="608">
        <v>6172</v>
      </c>
      <c r="B1194" s="582">
        <v>5171</v>
      </c>
      <c r="C1194" s="583" t="s">
        <v>269</v>
      </c>
      <c r="D1194" s="584">
        <v>6191</v>
      </c>
      <c r="E1194" s="585">
        <v>6787.3</v>
      </c>
      <c r="F1194" s="584">
        <v>5899.5212300000003</v>
      </c>
      <c r="G1194" s="586">
        <f t="shared" si="20"/>
        <v>86.920001031337947</v>
      </c>
    </row>
    <row r="1195" spans="1:7" x14ac:dyDescent="0.2">
      <c r="A1195" s="608">
        <v>6172</v>
      </c>
      <c r="B1195" s="582">
        <v>5172</v>
      </c>
      <c r="C1195" s="583" t="s">
        <v>268</v>
      </c>
      <c r="D1195" s="584">
        <v>575</v>
      </c>
      <c r="E1195" s="585">
        <v>505</v>
      </c>
      <c r="F1195" s="584">
        <v>159.52850000000001</v>
      </c>
      <c r="G1195" s="586">
        <f t="shared" si="20"/>
        <v>31.589801980198022</v>
      </c>
    </row>
    <row r="1196" spans="1:7" x14ac:dyDescent="0.2">
      <c r="A1196" s="608">
        <v>6172</v>
      </c>
      <c r="B1196" s="582">
        <v>5173</v>
      </c>
      <c r="C1196" s="583" t="s">
        <v>267</v>
      </c>
      <c r="D1196" s="584">
        <v>4860</v>
      </c>
      <c r="E1196" s="585">
        <v>5393</v>
      </c>
      <c r="F1196" s="584">
        <v>3325.9085999999998</v>
      </c>
      <c r="G1196" s="586">
        <f t="shared" si="20"/>
        <v>61.670843686259957</v>
      </c>
    </row>
    <row r="1197" spans="1:7" x14ac:dyDescent="0.2">
      <c r="A1197" s="608">
        <v>6172</v>
      </c>
      <c r="B1197" s="582">
        <v>5175</v>
      </c>
      <c r="C1197" s="583" t="s">
        <v>247</v>
      </c>
      <c r="D1197" s="584">
        <v>667</v>
      </c>
      <c r="E1197" s="585">
        <v>862</v>
      </c>
      <c r="F1197" s="584">
        <v>631.74694</v>
      </c>
      <c r="G1197" s="586">
        <f t="shared" si="20"/>
        <v>73.288508120649652</v>
      </c>
    </row>
    <row r="1198" spans="1:7" x14ac:dyDescent="0.2">
      <c r="A1198" s="608">
        <v>6172</v>
      </c>
      <c r="B1198" s="582">
        <v>5176</v>
      </c>
      <c r="C1198" s="583" t="s">
        <v>266</v>
      </c>
      <c r="D1198" s="584">
        <v>300</v>
      </c>
      <c r="E1198" s="585">
        <v>380.62</v>
      </c>
      <c r="F1198" s="584">
        <v>320.87934999999999</v>
      </c>
      <c r="G1198" s="586">
        <f t="shared" si="20"/>
        <v>84.304384950869633</v>
      </c>
    </row>
    <row r="1199" spans="1:7" x14ac:dyDescent="0.2">
      <c r="A1199" s="608">
        <v>6172</v>
      </c>
      <c r="B1199" s="582">
        <v>5179</v>
      </c>
      <c r="C1199" s="583" t="s">
        <v>265</v>
      </c>
      <c r="D1199" s="584">
        <v>2875</v>
      </c>
      <c r="E1199" s="585">
        <v>2945</v>
      </c>
      <c r="F1199" s="584">
        <v>2291.1904800000002</v>
      </c>
      <c r="G1199" s="586">
        <f t="shared" si="20"/>
        <v>77.799337181663844</v>
      </c>
    </row>
    <row r="1200" spans="1:7" x14ac:dyDescent="0.2">
      <c r="A1200" s="608">
        <v>6172</v>
      </c>
      <c r="B1200" s="582">
        <v>5189</v>
      </c>
      <c r="C1200" s="583" t="s">
        <v>264</v>
      </c>
      <c r="D1200" s="584">
        <v>2</v>
      </c>
      <c r="E1200" s="585">
        <v>2</v>
      </c>
      <c r="F1200" s="584">
        <v>0</v>
      </c>
      <c r="G1200" s="586">
        <f t="shared" si="20"/>
        <v>0</v>
      </c>
    </row>
    <row r="1201" spans="1:7" x14ac:dyDescent="0.2">
      <c r="A1201" s="608">
        <v>6172</v>
      </c>
      <c r="B1201" s="582">
        <v>5192</v>
      </c>
      <c r="C1201" s="583" t="s">
        <v>263</v>
      </c>
      <c r="D1201" s="584">
        <v>500</v>
      </c>
      <c r="E1201" s="585">
        <v>580</v>
      </c>
      <c r="F1201" s="584">
        <v>428.02800000000002</v>
      </c>
      <c r="G1201" s="586">
        <f t="shared" si="20"/>
        <v>73.797931034482772</v>
      </c>
    </row>
    <row r="1202" spans="1:7" x14ac:dyDescent="0.2">
      <c r="A1202" s="608">
        <v>6172</v>
      </c>
      <c r="B1202" s="582">
        <v>5194</v>
      </c>
      <c r="C1202" s="583" t="s">
        <v>262</v>
      </c>
      <c r="D1202" s="584">
        <v>105</v>
      </c>
      <c r="E1202" s="585">
        <v>155</v>
      </c>
      <c r="F1202" s="584">
        <v>3.8464999999999998</v>
      </c>
      <c r="G1202" s="586">
        <f t="shared" si="20"/>
        <v>2.4816129032258063</v>
      </c>
    </row>
    <row r="1203" spans="1:7" x14ac:dyDescent="0.2">
      <c r="A1203" s="608">
        <v>6172</v>
      </c>
      <c r="B1203" s="582">
        <v>5213</v>
      </c>
      <c r="C1203" s="583" t="s">
        <v>314</v>
      </c>
      <c r="D1203" s="584">
        <v>0</v>
      </c>
      <c r="E1203" s="585">
        <v>50</v>
      </c>
      <c r="F1203" s="584">
        <v>0</v>
      </c>
      <c r="G1203" s="586">
        <f t="shared" si="20"/>
        <v>0</v>
      </c>
    </row>
    <row r="1204" spans="1:7" x14ac:dyDescent="0.2">
      <c r="A1204" s="608">
        <v>6172</v>
      </c>
      <c r="B1204" s="582">
        <v>5222</v>
      </c>
      <c r="C1204" s="583" t="s">
        <v>261</v>
      </c>
      <c r="D1204" s="584">
        <v>13</v>
      </c>
      <c r="E1204" s="585">
        <v>263</v>
      </c>
      <c r="F1204" s="584">
        <v>250</v>
      </c>
      <c r="G1204" s="586">
        <f t="shared" si="20"/>
        <v>95.057034220532316</v>
      </c>
    </row>
    <row r="1205" spans="1:7" x14ac:dyDescent="0.2">
      <c r="A1205" s="608">
        <v>6172</v>
      </c>
      <c r="B1205" s="582">
        <v>5361</v>
      </c>
      <c r="C1205" s="583" t="s">
        <v>259</v>
      </c>
      <c r="D1205" s="584">
        <v>50</v>
      </c>
      <c r="E1205" s="585">
        <v>50</v>
      </c>
      <c r="F1205" s="584">
        <v>14.13</v>
      </c>
      <c r="G1205" s="586">
        <f t="shared" si="20"/>
        <v>28.26</v>
      </c>
    </row>
    <row r="1206" spans="1:7" x14ac:dyDescent="0.2">
      <c r="A1206" s="608">
        <v>6172</v>
      </c>
      <c r="B1206" s="582">
        <v>5362</v>
      </c>
      <c r="C1206" s="583" t="s">
        <v>242</v>
      </c>
      <c r="D1206" s="584">
        <v>525</v>
      </c>
      <c r="E1206" s="585">
        <v>865</v>
      </c>
      <c r="F1206" s="584">
        <v>449.89</v>
      </c>
      <c r="G1206" s="586">
        <f t="shared" si="20"/>
        <v>52.010404624277449</v>
      </c>
    </row>
    <row r="1207" spans="1:7" x14ac:dyDescent="0.2">
      <c r="A1207" s="608">
        <v>6172</v>
      </c>
      <c r="B1207" s="582">
        <v>5363</v>
      </c>
      <c r="C1207" s="583" t="s">
        <v>258</v>
      </c>
      <c r="D1207" s="584">
        <v>0</v>
      </c>
      <c r="E1207" s="585">
        <v>1.6</v>
      </c>
      <c r="F1207" s="584">
        <v>1.5569999999999999</v>
      </c>
      <c r="G1207" s="586">
        <f t="shared" si="20"/>
        <v>97.312499999999986</v>
      </c>
    </row>
    <row r="1208" spans="1:7" x14ac:dyDescent="0.2">
      <c r="A1208" s="608">
        <v>6172</v>
      </c>
      <c r="B1208" s="582">
        <v>5424</v>
      </c>
      <c r="C1208" s="583" t="s">
        <v>257</v>
      </c>
      <c r="D1208" s="584">
        <v>1400</v>
      </c>
      <c r="E1208" s="585">
        <v>1310</v>
      </c>
      <c r="F1208" s="584">
        <v>1162.2059999999999</v>
      </c>
      <c r="G1208" s="586">
        <f t="shared" si="20"/>
        <v>88.718015267175559</v>
      </c>
    </row>
    <row r="1209" spans="1:7" x14ac:dyDescent="0.2">
      <c r="A1209" s="608">
        <v>6172</v>
      </c>
      <c r="B1209" s="582">
        <v>5499</v>
      </c>
      <c r="C1209" s="583" t="s">
        <v>256</v>
      </c>
      <c r="D1209" s="584">
        <v>6464</v>
      </c>
      <c r="E1209" s="585">
        <v>8318.75</v>
      </c>
      <c r="F1209" s="584">
        <v>6337.3320000000003</v>
      </c>
      <c r="G1209" s="586">
        <f t="shared" si="20"/>
        <v>76.181301277235164</v>
      </c>
    </row>
    <row r="1210" spans="1:7" x14ac:dyDescent="0.2">
      <c r="A1210" s="610">
        <v>6172</v>
      </c>
      <c r="B1210" s="589"/>
      <c r="C1210" s="590" t="s">
        <v>85</v>
      </c>
      <c r="D1210" s="591">
        <v>493205</v>
      </c>
      <c r="E1210" s="592">
        <v>507094.36</v>
      </c>
      <c r="F1210" s="591">
        <v>459287.24104999995</v>
      </c>
      <c r="G1210" s="593">
        <f t="shared" si="20"/>
        <v>90.572342601089076</v>
      </c>
    </row>
    <row r="1211" spans="1:7" x14ac:dyDescent="0.2">
      <c r="A1211" s="581"/>
      <c r="B1211" s="594"/>
      <c r="C1211" s="583"/>
      <c r="D1211" s="585"/>
      <c r="E1211" s="585"/>
      <c r="F1211" s="585"/>
      <c r="G1211" s="586"/>
    </row>
    <row r="1212" spans="1:7" x14ac:dyDescent="0.2">
      <c r="A1212" s="611">
        <v>6174</v>
      </c>
      <c r="B1212" s="596">
        <v>5325</v>
      </c>
      <c r="C1212" s="597" t="s">
        <v>254</v>
      </c>
      <c r="D1212" s="598">
        <v>850</v>
      </c>
      <c r="E1212" s="599">
        <v>850</v>
      </c>
      <c r="F1212" s="598">
        <v>850</v>
      </c>
      <c r="G1212" s="600">
        <f t="shared" si="20"/>
        <v>100</v>
      </c>
    </row>
    <row r="1213" spans="1:7" x14ac:dyDescent="0.2">
      <c r="A1213" s="588">
        <v>6174</v>
      </c>
      <c r="B1213" s="589"/>
      <c r="C1213" s="590" t="s">
        <v>253</v>
      </c>
      <c r="D1213" s="591">
        <v>850</v>
      </c>
      <c r="E1213" s="592">
        <v>850</v>
      </c>
      <c r="F1213" s="591">
        <v>850</v>
      </c>
      <c r="G1213" s="593">
        <f t="shared" ref="G1213:G1244" si="21">F1213/E1213*100</f>
        <v>100</v>
      </c>
    </row>
    <row r="1214" spans="1:7" x14ac:dyDescent="0.2">
      <c r="A1214" s="581"/>
      <c r="B1214" s="594"/>
      <c r="C1214" s="583"/>
      <c r="D1214" s="585"/>
      <c r="E1214" s="585"/>
      <c r="F1214" s="585"/>
      <c r="G1214" s="586"/>
    </row>
    <row r="1215" spans="1:7" x14ac:dyDescent="0.2">
      <c r="A1215" s="611">
        <v>6223</v>
      </c>
      <c r="B1215" s="596">
        <v>5139</v>
      </c>
      <c r="C1215" s="597" t="s">
        <v>251</v>
      </c>
      <c r="D1215" s="598">
        <v>15</v>
      </c>
      <c r="E1215" s="599">
        <v>15</v>
      </c>
      <c r="F1215" s="598">
        <v>0</v>
      </c>
      <c r="G1215" s="600">
        <f t="shared" si="21"/>
        <v>0</v>
      </c>
    </row>
    <row r="1216" spans="1:7" x14ac:dyDescent="0.2">
      <c r="A1216" s="608">
        <v>6223</v>
      </c>
      <c r="B1216" s="582">
        <v>5164</v>
      </c>
      <c r="C1216" s="583" t="s">
        <v>250</v>
      </c>
      <c r="D1216" s="584">
        <v>50</v>
      </c>
      <c r="E1216" s="585">
        <v>50</v>
      </c>
      <c r="F1216" s="584">
        <v>5</v>
      </c>
      <c r="G1216" s="586">
        <f t="shared" si="21"/>
        <v>10</v>
      </c>
    </row>
    <row r="1217" spans="1:7" x14ac:dyDescent="0.2">
      <c r="A1217" s="608">
        <v>6223</v>
      </c>
      <c r="B1217" s="582">
        <v>5166</v>
      </c>
      <c r="C1217" s="583" t="s">
        <v>249</v>
      </c>
      <c r="D1217" s="584">
        <v>1430</v>
      </c>
      <c r="E1217" s="585">
        <v>300</v>
      </c>
      <c r="F1217" s="584">
        <v>0</v>
      </c>
      <c r="G1217" s="586">
        <f t="shared" si="21"/>
        <v>0</v>
      </c>
    </row>
    <row r="1218" spans="1:7" x14ac:dyDescent="0.2">
      <c r="A1218" s="608">
        <v>6223</v>
      </c>
      <c r="B1218" s="582">
        <v>5169</v>
      </c>
      <c r="C1218" s="583" t="s">
        <v>248</v>
      </c>
      <c r="D1218" s="584">
        <v>80</v>
      </c>
      <c r="E1218" s="585">
        <v>80</v>
      </c>
      <c r="F1218" s="584">
        <v>20.844000000000001</v>
      </c>
      <c r="G1218" s="586">
        <f t="shared" si="21"/>
        <v>26.055</v>
      </c>
    </row>
    <row r="1219" spans="1:7" x14ac:dyDescent="0.2">
      <c r="A1219" s="608">
        <v>6223</v>
      </c>
      <c r="B1219" s="582">
        <v>5173</v>
      </c>
      <c r="C1219" s="583" t="s">
        <v>267</v>
      </c>
      <c r="D1219" s="584">
        <v>0</v>
      </c>
      <c r="E1219" s="585">
        <v>400</v>
      </c>
      <c r="F1219" s="584">
        <v>181.10685000000001</v>
      </c>
      <c r="G1219" s="586">
        <f t="shared" si="21"/>
        <v>45.276712500000002</v>
      </c>
    </row>
    <row r="1220" spans="1:7" x14ac:dyDescent="0.2">
      <c r="A1220" s="608">
        <v>6223</v>
      </c>
      <c r="B1220" s="582">
        <v>5175</v>
      </c>
      <c r="C1220" s="583" t="s">
        <v>247</v>
      </c>
      <c r="D1220" s="584">
        <v>200</v>
      </c>
      <c r="E1220" s="585">
        <v>200</v>
      </c>
      <c r="F1220" s="584">
        <v>46.011000000000003</v>
      </c>
      <c r="G1220" s="586">
        <f t="shared" si="21"/>
        <v>23.005500000000001</v>
      </c>
    </row>
    <row r="1221" spans="1:7" x14ac:dyDescent="0.2">
      <c r="A1221" s="608">
        <v>6223</v>
      </c>
      <c r="B1221" s="582">
        <v>5541</v>
      </c>
      <c r="C1221" s="583" t="s">
        <v>3619</v>
      </c>
      <c r="D1221" s="584">
        <v>0</v>
      </c>
      <c r="E1221" s="585">
        <v>594.44000000000005</v>
      </c>
      <c r="F1221" s="584">
        <v>594.44000000000005</v>
      </c>
      <c r="G1221" s="586">
        <f t="shared" si="21"/>
        <v>100</v>
      </c>
    </row>
    <row r="1222" spans="1:7" x14ac:dyDescent="0.2">
      <c r="A1222" s="608">
        <v>6223</v>
      </c>
      <c r="B1222" s="582">
        <v>5542</v>
      </c>
      <c r="C1222" s="583" t="s">
        <v>3620</v>
      </c>
      <c r="D1222" s="584">
        <v>0</v>
      </c>
      <c r="E1222" s="585">
        <v>194.55</v>
      </c>
      <c r="F1222" s="584">
        <v>194.54400000000001</v>
      </c>
      <c r="G1222" s="586">
        <f t="shared" si="21"/>
        <v>99.996915959907483</v>
      </c>
    </row>
    <row r="1223" spans="1:7" x14ac:dyDescent="0.2">
      <c r="A1223" s="610">
        <v>6223</v>
      </c>
      <c r="B1223" s="589"/>
      <c r="C1223" s="590" t="s">
        <v>246</v>
      </c>
      <c r="D1223" s="591">
        <v>1775</v>
      </c>
      <c r="E1223" s="592">
        <v>1833.99</v>
      </c>
      <c r="F1223" s="591">
        <v>1041.9458500000001</v>
      </c>
      <c r="G1223" s="593">
        <f t="shared" si="21"/>
        <v>56.813060594659738</v>
      </c>
    </row>
    <row r="1224" spans="1:7" x14ac:dyDescent="0.2">
      <c r="A1224" s="581"/>
      <c r="B1224" s="594"/>
      <c r="C1224" s="583"/>
      <c r="D1224" s="585"/>
      <c r="E1224" s="585"/>
      <c r="F1224" s="585"/>
      <c r="G1224" s="586"/>
    </row>
    <row r="1225" spans="1:7" x14ac:dyDescent="0.2">
      <c r="A1225" s="611">
        <v>6310</v>
      </c>
      <c r="B1225" s="596">
        <v>5141</v>
      </c>
      <c r="C1225" s="597" t="s">
        <v>245</v>
      </c>
      <c r="D1225" s="598">
        <v>36000</v>
      </c>
      <c r="E1225" s="599">
        <v>23950</v>
      </c>
      <c r="F1225" s="598">
        <v>21834.975919999997</v>
      </c>
      <c r="G1225" s="600">
        <f t="shared" si="21"/>
        <v>91.169001753653433</v>
      </c>
    </row>
    <row r="1226" spans="1:7" x14ac:dyDescent="0.2">
      <c r="A1226" s="608">
        <v>6310</v>
      </c>
      <c r="B1226" s="582">
        <v>5147</v>
      </c>
      <c r="C1226" s="583" t="s">
        <v>244</v>
      </c>
      <c r="D1226" s="584">
        <v>4000</v>
      </c>
      <c r="E1226" s="585">
        <v>4000</v>
      </c>
      <c r="F1226" s="584">
        <v>2816.7861100000005</v>
      </c>
      <c r="G1226" s="586">
        <f t="shared" si="21"/>
        <v>70.419652750000012</v>
      </c>
    </row>
    <row r="1227" spans="1:7" x14ac:dyDescent="0.2">
      <c r="A1227" s="608">
        <v>6310</v>
      </c>
      <c r="B1227" s="582">
        <v>5163</v>
      </c>
      <c r="C1227" s="583" t="s">
        <v>243</v>
      </c>
      <c r="D1227" s="584">
        <v>500</v>
      </c>
      <c r="E1227" s="585">
        <v>300</v>
      </c>
      <c r="F1227" s="584">
        <v>207.79435999999998</v>
      </c>
      <c r="G1227" s="586">
        <f t="shared" si="21"/>
        <v>69.264786666666652</v>
      </c>
    </row>
    <row r="1228" spans="1:7" x14ac:dyDescent="0.2">
      <c r="A1228" s="610">
        <v>6310</v>
      </c>
      <c r="B1228" s="589"/>
      <c r="C1228" s="590" t="s">
        <v>104</v>
      </c>
      <c r="D1228" s="591">
        <v>40500</v>
      </c>
      <c r="E1228" s="592">
        <v>28250</v>
      </c>
      <c r="F1228" s="591">
        <v>24859.556389999998</v>
      </c>
      <c r="G1228" s="593">
        <f t="shared" si="21"/>
        <v>87.998429699115036</v>
      </c>
    </row>
    <row r="1229" spans="1:7" x14ac:dyDescent="0.2">
      <c r="A1229" s="581"/>
      <c r="B1229" s="594"/>
      <c r="C1229" s="583"/>
      <c r="D1229" s="585"/>
      <c r="E1229" s="585"/>
      <c r="F1229" s="585"/>
      <c r="G1229" s="586"/>
    </row>
    <row r="1230" spans="1:7" x14ac:dyDescent="0.2">
      <c r="A1230" s="611">
        <v>6320</v>
      </c>
      <c r="B1230" s="596">
        <v>5163</v>
      </c>
      <c r="C1230" s="597" t="s">
        <v>243</v>
      </c>
      <c r="D1230" s="598">
        <v>37000</v>
      </c>
      <c r="E1230" s="599">
        <v>37000</v>
      </c>
      <c r="F1230" s="598">
        <v>36552.411999999997</v>
      </c>
      <c r="G1230" s="600">
        <f t="shared" si="21"/>
        <v>98.790302702702689</v>
      </c>
    </row>
    <row r="1231" spans="1:7" x14ac:dyDescent="0.2">
      <c r="A1231" s="588">
        <v>6320</v>
      </c>
      <c r="B1231" s="589"/>
      <c r="C1231" s="590" t="s">
        <v>102</v>
      </c>
      <c r="D1231" s="591">
        <v>37000</v>
      </c>
      <c r="E1231" s="592">
        <v>37000</v>
      </c>
      <c r="F1231" s="591">
        <v>36552.411999999997</v>
      </c>
      <c r="G1231" s="593">
        <f t="shared" si="21"/>
        <v>98.790302702702689</v>
      </c>
    </row>
    <row r="1232" spans="1:7" x14ac:dyDescent="0.2">
      <c r="A1232" s="581"/>
      <c r="B1232" s="594"/>
      <c r="C1232" s="583"/>
      <c r="D1232" s="585"/>
      <c r="E1232" s="585"/>
      <c r="F1232" s="585"/>
      <c r="G1232" s="586"/>
    </row>
    <row r="1233" spans="1:8" x14ac:dyDescent="0.2">
      <c r="A1233" s="611">
        <v>6399</v>
      </c>
      <c r="B1233" s="596">
        <v>5362</v>
      </c>
      <c r="C1233" s="597" t="s">
        <v>242</v>
      </c>
      <c r="D1233" s="598">
        <v>10200</v>
      </c>
      <c r="E1233" s="599">
        <v>10369.1</v>
      </c>
      <c r="F1233" s="598">
        <v>2192.3759399999994</v>
      </c>
      <c r="G1233" s="600">
        <f t="shared" si="21"/>
        <v>21.143358054218776</v>
      </c>
    </row>
    <row r="1234" spans="1:8" x14ac:dyDescent="0.2">
      <c r="A1234" s="608">
        <v>6399</v>
      </c>
      <c r="B1234" s="582">
        <v>5365</v>
      </c>
      <c r="C1234" s="583" t="s">
        <v>883</v>
      </c>
      <c r="D1234" s="584">
        <v>19500</v>
      </c>
      <c r="E1234" s="585">
        <v>26548.560000000001</v>
      </c>
      <c r="F1234" s="584">
        <v>26548.560000000001</v>
      </c>
      <c r="G1234" s="586">
        <f t="shared" si="21"/>
        <v>100</v>
      </c>
    </row>
    <row r="1235" spans="1:8" x14ac:dyDescent="0.2">
      <c r="A1235" s="610">
        <v>6399</v>
      </c>
      <c r="B1235" s="589"/>
      <c r="C1235" s="590" t="s">
        <v>241</v>
      </c>
      <c r="D1235" s="591">
        <v>29700</v>
      </c>
      <c r="E1235" s="592">
        <v>36917.660000000003</v>
      </c>
      <c r="F1235" s="591">
        <v>28740.935939999999</v>
      </c>
      <c r="G1235" s="593">
        <f t="shared" si="21"/>
        <v>77.851456294900586</v>
      </c>
    </row>
    <row r="1236" spans="1:8" x14ac:dyDescent="0.2">
      <c r="A1236" s="581"/>
      <c r="B1236" s="594"/>
      <c r="C1236" s="583"/>
      <c r="D1236" s="585"/>
      <c r="E1236" s="585"/>
      <c r="F1236" s="585"/>
      <c r="G1236" s="586"/>
    </row>
    <row r="1237" spans="1:8" ht="25.5" x14ac:dyDescent="0.2">
      <c r="A1237" s="611">
        <v>6402</v>
      </c>
      <c r="B1237" s="596">
        <v>5364</v>
      </c>
      <c r="C1237" s="597" t="s">
        <v>239</v>
      </c>
      <c r="D1237" s="598">
        <v>0</v>
      </c>
      <c r="E1237" s="599">
        <v>5625.3239999999996</v>
      </c>
      <c r="F1237" s="598">
        <v>5625.3187500000004</v>
      </c>
      <c r="G1237" s="600">
        <f t="shared" si="21"/>
        <v>99.999906672042371</v>
      </c>
    </row>
    <row r="1238" spans="1:8" x14ac:dyDescent="0.2">
      <c r="A1238" s="608">
        <v>6402</v>
      </c>
      <c r="B1238" s="582">
        <v>5366</v>
      </c>
      <c r="C1238" s="583" t="s">
        <v>240</v>
      </c>
      <c r="D1238" s="584">
        <v>0</v>
      </c>
      <c r="E1238" s="585">
        <v>207.679</v>
      </c>
      <c r="F1238" s="584">
        <v>207.67850000000001</v>
      </c>
      <c r="G1238" s="586">
        <f t="shared" si="21"/>
        <v>99.99975924383304</v>
      </c>
    </row>
    <row r="1239" spans="1:8" x14ac:dyDescent="0.2">
      <c r="A1239" s="610">
        <v>6402</v>
      </c>
      <c r="B1239" s="589"/>
      <c r="C1239" s="590" t="s">
        <v>99</v>
      </c>
      <c r="D1239" s="591">
        <v>0</v>
      </c>
      <c r="E1239" s="592">
        <v>5833.0029999999997</v>
      </c>
      <c r="F1239" s="591">
        <v>5832.9972500000003</v>
      </c>
      <c r="G1239" s="593">
        <f t="shared" si="21"/>
        <v>99.999901422989169</v>
      </c>
    </row>
    <row r="1240" spans="1:8" x14ac:dyDescent="0.2">
      <c r="A1240" s="581"/>
      <c r="B1240" s="594"/>
      <c r="C1240" s="583"/>
      <c r="D1240" s="585"/>
      <c r="E1240" s="585"/>
      <c r="F1240" s="585"/>
      <c r="G1240" s="586"/>
    </row>
    <row r="1241" spans="1:8" ht="25.5" x14ac:dyDescent="0.2">
      <c r="A1241" s="611">
        <v>6409</v>
      </c>
      <c r="B1241" s="596">
        <v>5364</v>
      </c>
      <c r="C1241" s="597" t="s">
        <v>239</v>
      </c>
      <c r="D1241" s="598">
        <v>0</v>
      </c>
      <c r="E1241" s="599">
        <v>185.036</v>
      </c>
      <c r="F1241" s="598">
        <v>185.036</v>
      </c>
      <c r="G1241" s="600">
        <f t="shared" si="21"/>
        <v>100</v>
      </c>
    </row>
    <row r="1242" spans="1:8" x14ac:dyDescent="0.2">
      <c r="A1242" s="608">
        <v>6409</v>
      </c>
      <c r="B1242" s="582">
        <v>5901</v>
      </c>
      <c r="C1242" s="583" t="s">
        <v>238</v>
      </c>
      <c r="D1242" s="584">
        <v>35000</v>
      </c>
      <c r="E1242" s="585">
        <v>112830.34</v>
      </c>
      <c r="F1242" s="584">
        <v>0</v>
      </c>
      <c r="G1242" s="586">
        <f t="shared" si="21"/>
        <v>0</v>
      </c>
    </row>
    <row r="1243" spans="1:8" x14ac:dyDescent="0.2">
      <c r="A1243" s="608">
        <v>6409</v>
      </c>
      <c r="B1243" s="582">
        <v>5909</v>
      </c>
      <c r="C1243" s="583" t="s">
        <v>237</v>
      </c>
      <c r="D1243" s="584">
        <v>0</v>
      </c>
      <c r="E1243" s="585">
        <v>898</v>
      </c>
      <c r="F1243" s="584">
        <v>871.82880999999998</v>
      </c>
      <c r="G1243" s="586">
        <f t="shared" si="21"/>
        <v>97.085613585746103</v>
      </c>
    </row>
    <row r="1244" spans="1:8" x14ac:dyDescent="0.2">
      <c r="A1244" s="610">
        <v>6409</v>
      </c>
      <c r="B1244" s="589"/>
      <c r="C1244" s="590" t="s">
        <v>96</v>
      </c>
      <c r="D1244" s="591">
        <v>35000</v>
      </c>
      <c r="E1244" s="592">
        <v>113913.376</v>
      </c>
      <c r="F1244" s="591">
        <v>1056.86481</v>
      </c>
      <c r="G1244" s="593">
        <f t="shared" si="21"/>
        <v>0.92777937684859757</v>
      </c>
    </row>
    <row r="1245" spans="1:8" s="518" customFormat="1" x14ac:dyDescent="0.2">
      <c r="A1245" s="489"/>
      <c r="B1245" s="499"/>
      <c r="C1245" s="583"/>
      <c r="D1245" s="619"/>
      <c r="E1245" s="619"/>
      <c r="F1245" s="619"/>
      <c r="G1245" s="620"/>
    </row>
    <row r="1246" spans="1:8" s="474" customFormat="1" x14ac:dyDescent="0.2">
      <c r="A1246" s="1117" t="s">
        <v>171</v>
      </c>
      <c r="B1246" s="1118"/>
      <c r="C1246" s="1118"/>
      <c r="D1246" s="602">
        <v>698406</v>
      </c>
      <c r="E1246" s="603">
        <v>782834.299</v>
      </c>
      <c r="F1246" s="602">
        <v>598342.19001000002</v>
      </c>
      <c r="G1246" s="604">
        <f>F1246/E1246*100</f>
        <v>76.432802034137751</v>
      </c>
      <c r="H1246" s="475"/>
    </row>
    <row r="1247" spans="1:8" s="474" customFormat="1" x14ac:dyDescent="0.2">
      <c r="A1247" s="508"/>
      <c r="B1247" s="509"/>
      <c r="C1247" s="621"/>
      <c r="D1247" s="510"/>
      <c r="E1247" s="510"/>
      <c r="F1247" s="510"/>
      <c r="G1247" s="511"/>
      <c r="H1247" s="475"/>
    </row>
    <row r="1248" spans="1:8" x14ac:dyDescent="0.2">
      <c r="A1248" s="611">
        <v>6330</v>
      </c>
      <c r="B1248" s="596">
        <v>5342</v>
      </c>
      <c r="C1248" s="597" t="s">
        <v>3621</v>
      </c>
      <c r="D1248" s="598">
        <v>0</v>
      </c>
      <c r="E1248" s="599">
        <v>0</v>
      </c>
      <c r="F1248" s="598">
        <v>11086.55</v>
      </c>
      <c r="G1248" s="612" t="s">
        <v>195</v>
      </c>
    </row>
    <row r="1249" spans="1:8" x14ac:dyDescent="0.2">
      <c r="A1249" s="608">
        <v>6330</v>
      </c>
      <c r="B1249" s="582">
        <v>5345</v>
      </c>
      <c r="C1249" s="583" t="s">
        <v>235</v>
      </c>
      <c r="D1249" s="584">
        <v>0</v>
      </c>
      <c r="E1249" s="585">
        <v>0</v>
      </c>
      <c r="F1249" s="584">
        <v>13056074.69806</v>
      </c>
      <c r="G1249" s="609" t="s">
        <v>195</v>
      </c>
    </row>
    <row r="1250" spans="1:8" x14ac:dyDescent="0.2">
      <c r="A1250" s="608">
        <v>6330</v>
      </c>
      <c r="B1250" s="582">
        <v>5349</v>
      </c>
      <c r="C1250" s="583" t="s">
        <v>236</v>
      </c>
      <c r="D1250" s="584">
        <v>0</v>
      </c>
      <c r="E1250" s="585">
        <v>0</v>
      </c>
      <c r="F1250" s="584">
        <v>220671.72</v>
      </c>
      <c r="G1250" s="609" t="s">
        <v>195</v>
      </c>
    </row>
    <row r="1251" spans="1:8" ht="13.5" thickBot="1" x14ac:dyDescent="0.25">
      <c r="A1251" s="622">
        <v>6330</v>
      </c>
      <c r="B1251" s="623"/>
      <c r="C1251" s="624" t="s">
        <v>3603</v>
      </c>
      <c r="D1251" s="625">
        <v>0</v>
      </c>
      <c r="E1251" s="626">
        <v>0</v>
      </c>
      <c r="F1251" s="625">
        <v>13287832.96806</v>
      </c>
      <c r="G1251" s="627" t="s">
        <v>195</v>
      </c>
    </row>
    <row r="1252" spans="1:8" x14ac:dyDescent="0.2">
      <c r="A1252" s="628"/>
      <c r="B1252" s="629"/>
      <c r="C1252" s="630"/>
      <c r="D1252" s="631"/>
      <c r="E1252" s="631"/>
      <c r="F1252" s="631"/>
      <c r="G1252" s="632"/>
    </row>
    <row r="1253" spans="1:8" x14ac:dyDescent="0.2">
      <c r="A1253" s="628"/>
      <c r="B1253" s="629"/>
      <c r="C1253" s="630"/>
      <c r="D1253" s="631"/>
      <c r="E1253" s="631"/>
      <c r="F1253" s="631"/>
      <c r="G1253" s="632"/>
    </row>
    <row r="1254" spans="1:8" x14ac:dyDescent="0.2">
      <c r="A1254" s="628"/>
      <c r="B1254" s="629"/>
      <c r="C1254" s="630"/>
      <c r="D1254" s="631"/>
      <c r="E1254" s="631"/>
      <c r="F1254" s="631"/>
      <c r="G1254" s="632"/>
    </row>
    <row r="1255" spans="1:8" x14ac:dyDescent="0.2">
      <c r="A1255" s="628"/>
      <c r="B1255" s="633"/>
      <c r="C1255" s="634"/>
      <c r="D1255" s="635"/>
      <c r="E1255" s="635"/>
      <c r="F1255" s="635"/>
      <c r="G1255" s="636"/>
    </row>
    <row r="1256" spans="1:8" s="566" customFormat="1" ht="18" customHeight="1" x14ac:dyDescent="0.2">
      <c r="A1256" s="573" t="s">
        <v>3</v>
      </c>
      <c r="B1256" s="571"/>
      <c r="C1256" s="574"/>
      <c r="D1256" s="575"/>
      <c r="E1256" s="575"/>
      <c r="F1256" s="575"/>
    </row>
    <row r="1257" spans="1:8" s="566" customFormat="1" ht="12.75" customHeight="1" thickBot="1" x14ac:dyDescent="0.25">
      <c r="A1257" s="571"/>
      <c r="B1257" s="571"/>
      <c r="C1257" s="574"/>
      <c r="D1257" s="575"/>
      <c r="E1257" s="575"/>
      <c r="F1257" s="575"/>
      <c r="G1257" s="570" t="s">
        <v>2</v>
      </c>
    </row>
    <row r="1258" spans="1:8" s="580" customFormat="1" ht="39" customHeight="1" thickBot="1" x14ac:dyDescent="0.25">
      <c r="A1258" s="576" t="s">
        <v>83</v>
      </c>
      <c r="B1258" s="577" t="s">
        <v>82</v>
      </c>
      <c r="C1258" s="577" t="s">
        <v>81</v>
      </c>
      <c r="D1258" s="578" t="s">
        <v>80</v>
      </c>
      <c r="E1258" s="578" t="s">
        <v>79</v>
      </c>
      <c r="F1258" s="578" t="s">
        <v>1</v>
      </c>
      <c r="G1258" s="579" t="s">
        <v>78</v>
      </c>
    </row>
    <row r="1259" spans="1:8" ht="13.5" customHeight="1" x14ac:dyDescent="0.2">
      <c r="A1259" s="608">
        <v>1037</v>
      </c>
      <c r="B1259" s="582">
        <v>6319</v>
      </c>
      <c r="C1259" s="583" t="s">
        <v>202</v>
      </c>
      <c r="D1259" s="584">
        <v>0</v>
      </c>
      <c r="E1259" s="585">
        <v>1762.48</v>
      </c>
      <c r="F1259" s="584">
        <v>1762.48</v>
      </c>
      <c r="G1259" s="586">
        <f>F1259/E1259*100</f>
        <v>100</v>
      </c>
    </row>
    <row r="1260" spans="1:8" x14ac:dyDescent="0.2">
      <c r="A1260" s="588">
        <v>1037</v>
      </c>
      <c r="B1260" s="589"/>
      <c r="C1260" s="590" t="s">
        <v>234</v>
      </c>
      <c r="D1260" s="591">
        <v>0</v>
      </c>
      <c r="E1260" s="592">
        <v>1762.48</v>
      </c>
      <c r="F1260" s="591">
        <v>1762.48</v>
      </c>
      <c r="G1260" s="593">
        <f t="shared" ref="G1260:G1326" si="22">F1260/E1260*100</f>
        <v>100</v>
      </c>
    </row>
    <row r="1261" spans="1:8" s="475" customFormat="1" x14ac:dyDescent="0.2">
      <c r="A1261" s="581"/>
      <c r="B1261" s="594"/>
      <c r="C1261" s="583"/>
      <c r="D1261" s="601"/>
      <c r="E1261" s="601"/>
      <c r="F1261" s="601"/>
      <c r="G1261" s="586"/>
    </row>
    <row r="1262" spans="1:8" s="474" customFormat="1" x14ac:dyDescent="0.2">
      <c r="A1262" s="1117" t="s">
        <v>233</v>
      </c>
      <c r="B1262" s="1118"/>
      <c r="C1262" s="1118"/>
      <c r="D1262" s="637">
        <v>0</v>
      </c>
      <c r="E1262" s="638">
        <v>1762.48</v>
      </c>
      <c r="F1262" s="637">
        <v>1762.48</v>
      </c>
      <c r="G1262" s="604">
        <f>F1262/E1262*100</f>
        <v>100</v>
      </c>
      <c r="H1262" s="475"/>
    </row>
    <row r="1263" spans="1:8" s="474" customFormat="1" x14ac:dyDescent="0.2">
      <c r="A1263" s="605"/>
      <c r="B1263" s="488"/>
      <c r="C1263" s="606"/>
      <c r="D1263" s="542"/>
      <c r="E1263" s="542"/>
      <c r="F1263" s="542"/>
      <c r="G1263" s="607"/>
      <c r="H1263" s="475"/>
    </row>
    <row r="1264" spans="1:8" x14ac:dyDescent="0.2">
      <c r="A1264" s="611">
        <v>2115</v>
      </c>
      <c r="B1264" s="596">
        <v>6351</v>
      </c>
      <c r="C1264" s="597" t="s">
        <v>192</v>
      </c>
      <c r="D1264" s="598">
        <v>500</v>
      </c>
      <c r="E1264" s="599">
        <v>500</v>
      </c>
      <c r="F1264" s="598">
        <v>0</v>
      </c>
      <c r="G1264" s="600">
        <f t="shared" si="22"/>
        <v>0</v>
      </c>
    </row>
    <row r="1265" spans="1:7" x14ac:dyDescent="0.2">
      <c r="A1265" s="588">
        <v>2115</v>
      </c>
      <c r="B1265" s="589"/>
      <c r="C1265" s="590" t="s">
        <v>158</v>
      </c>
      <c r="D1265" s="591">
        <v>500</v>
      </c>
      <c r="E1265" s="592">
        <v>500</v>
      </c>
      <c r="F1265" s="591">
        <v>0</v>
      </c>
      <c r="G1265" s="593">
        <f t="shared" si="22"/>
        <v>0</v>
      </c>
    </row>
    <row r="1266" spans="1:7" x14ac:dyDescent="0.2">
      <c r="A1266" s="581"/>
      <c r="B1266" s="594"/>
      <c r="C1266" s="583"/>
      <c r="D1266" s="585"/>
      <c r="E1266" s="585"/>
      <c r="F1266" s="585"/>
      <c r="G1266" s="586"/>
    </row>
    <row r="1267" spans="1:7" x14ac:dyDescent="0.2">
      <c r="A1267" s="611">
        <v>2143</v>
      </c>
      <c r="B1267" s="596">
        <v>6111</v>
      </c>
      <c r="C1267" s="597" t="s">
        <v>177</v>
      </c>
      <c r="D1267" s="598">
        <v>0</v>
      </c>
      <c r="E1267" s="599">
        <v>240</v>
      </c>
      <c r="F1267" s="598">
        <v>156</v>
      </c>
      <c r="G1267" s="600">
        <f t="shared" si="22"/>
        <v>65</v>
      </c>
    </row>
    <row r="1268" spans="1:7" x14ac:dyDescent="0.2">
      <c r="A1268" s="608">
        <v>2143</v>
      </c>
      <c r="B1268" s="582">
        <v>6119</v>
      </c>
      <c r="C1268" s="583" t="s">
        <v>176</v>
      </c>
      <c r="D1268" s="584">
        <v>0</v>
      </c>
      <c r="E1268" s="585">
        <v>613</v>
      </c>
      <c r="F1268" s="584">
        <v>169.4</v>
      </c>
      <c r="G1268" s="586">
        <f t="shared" si="22"/>
        <v>27.634584013050574</v>
      </c>
    </row>
    <row r="1269" spans="1:7" x14ac:dyDescent="0.2">
      <c r="A1269" s="608">
        <v>2143</v>
      </c>
      <c r="B1269" s="582">
        <v>6123</v>
      </c>
      <c r="C1269" s="583" t="s">
        <v>173</v>
      </c>
      <c r="D1269" s="584">
        <v>0</v>
      </c>
      <c r="E1269" s="585">
        <v>2000</v>
      </c>
      <c r="F1269" s="584">
        <v>0</v>
      </c>
      <c r="G1269" s="586">
        <f t="shared" si="22"/>
        <v>0</v>
      </c>
    </row>
    <row r="1270" spans="1:7" x14ac:dyDescent="0.2">
      <c r="A1270" s="608">
        <v>2143</v>
      </c>
      <c r="B1270" s="582">
        <v>6202</v>
      </c>
      <c r="C1270" s="583" t="s">
        <v>231</v>
      </c>
      <c r="D1270" s="584">
        <v>5000</v>
      </c>
      <c r="E1270" s="585">
        <v>5000</v>
      </c>
      <c r="F1270" s="584">
        <v>5000</v>
      </c>
      <c r="G1270" s="586">
        <f t="shared" si="22"/>
        <v>100</v>
      </c>
    </row>
    <row r="1271" spans="1:7" x14ac:dyDescent="0.2">
      <c r="A1271" s="608">
        <v>2143</v>
      </c>
      <c r="B1271" s="582">
        <v>6312</v>
      </c>
      <c r="C1271" s="583" t="s">
        <v>230</v>
      </c>
      <c r="D1271" s="584">
        <v>0</v>
      </c>
      <c r="E1271" s="585">
        <v>996.3</v>
      </c>
      <c r="F1271" s="584">
        <v>609.20799999999997</v>
      </c>
      <c r="G1271" s="586">
        <f t="shared" si="22"/>
        <v>61.147044063033221</v>
      </c>
    </row>
    <row r="1272" spans="1:7" x14ac:dyDescent="0.2">
      <c r="A1272" s="608">
        <v>2143</v>
      </c>
      <c r="B1272" s="582">
        <v>6313</v>
      </c>
      <c r="C1272" s="583" t="s">
        <v>208</v>
      </c>
      <c r="D1272" s="584">
        <v>0</v>
      </c>
      <c r="E1272" s="585">
        <v>2899.52</v>
      </c>
      <c r="F1272" s="584">
        <v>678.98699999999997</v>
      </c>
      <c r="G1272" s="586">
        <f t="shared" si="22"/>
        <v>23.417220781370709</v>
      </c>
    </row>
    <row r="1273" spans="1:7" x14ac:dyDescent="0.2">
      <c r="A1273" s="608">
        <v>2143</v>
      </c>
      <c r="B1273" s="582">
        <v>6319</v>
      </c>
      <c r="C1273" s="583" t="s">
        <v>202</v>
      </c>
      <c r="D1273" s="584">
        <v>0</v>
      </c>
      <c r="E1273" s="585">
        <v>300</v>
      </c>
      <c r="F1273" s="584">
        <v>150</v>
      </c>
      <c r="G1273" s="586">
        <f t="shared" si="22"/>
        <v>50</v>
      </c>
    </row>
    <row r="1274" spans="1:7" x14ac:dyDescent="0.2">
      <c r="A1274" s="608">
        <v>2143</v>
      </c>
      <c r="B1274" s="582">
        <v>6321</v>
      </c>
      <c r="C1274" s="583" t="s">
        <v>190</v>
      </c>
      <c r="D1274" s="584">
        <v>0</v>
      </c>
      <c r="E1274" s="585">
        <v>104.6</v>
      </c>
      <c r="F1274" s="584">
        <v>104.6</v>
      </c>
      <c r="G1274" s="586">
        <f t="shared" si="22"/>
        <v>100</v>
      </c>
    </row>
    <row r="1275" spans="1:7" x14ac:dyDescent="0.2">
      <c r="A1275" s="608">
        <v>2143</v>
      </c>
      <c r="B1275" s="582">
        <v>6322</v>
      </c>
      <c r="C1275" s="583" t="s">
        <v>183</v>
      </c>
      <c r="D1275" s="584">
        <v>3500</v>
      </c>
      <c r="E1275" s="585">
        <v>7276.15</v>
      </c>
      <c r="F1275" s="584">
        <v>1402.1704</v>
      </c>
      <c r="G1275" s="586">
        <f t="shared" si="22"/>
        <v>19.27077369213114</v>
      </c>
    </row>
    <row r="1276" spans="1:7" x14ac:dyDescent="0.2">
      <c r="A1276" s="608">
        <v>2143</v>
      </c>
      <c r="B1276" s="582">
        <v>6349</v>
      </c>
      <c r="C1276" s="583" t="s">
        <v>212</v>
      </c>
      <c r="D1276" s="584">
        <v>0</v>
      </c>
      <c r="E1276" s="585">
        <v>13560.5</v>
      </c>
      <c r="F1276" s="584">
        <v>13510.5</v>
      </c>
      <c r="G1276" s="586">
        <f t="shared" si="22"/>
        <v>99.631282032373434</v>
      </c>
    </row>
    <row r="1277" spans="1:7" x14ac:dyDescent="0.2">
      <c r="A1277" s="610">
        <v>2143</v>
      </c>
      <c r="B1277" s="589"/>
      <c r="C1277" s="590" t="s">
        <v>0</v>
      </c>
      <c r="D1277" s="591">
        <v>8500</v>
      </c>
      <c r="E1277" s="592">
        <v>32990.07</v>
      </c>
      <c r="F1277" s="591">
        <v>21780.865399999999</v>
      </c>
      <c r="G1277" s="593">
        <f t="shared" si="22"/>
        <v>66.022489191444578</v>
      </c>
    </row>
    <row r="1278" spans="1:7" x14ac:dyDescent="0.2">
      <c r="A1278" s="581"/>
      <c r="B1278" s="594"/>
      <c r="C1278" s="583"/>
      <c r="D1278" s="585"/>
      <c r="E1278" s="585"/>
      <c r="F1278" s="585"/>
      <c r="G1278" s="586"/>
    </row>
    <row r="1279" spans="1:7" x14ac:dyDescent="0.2">
      <c r="A1279" s="611">
        <v>2212</v>
      </c>
      <c r="B1279" s="596">
        <v>6121</v>
      </c>
      <c r="C1279" s="597" t="s">
        <v>175</v>
      </c>
      <c r="D1279" s="598">
        <v>529215</v>
      </c>
      <c r="E1279" s="599">
        <v>310371.81</v>
      </c>
      <c r="F1279" s="598">
        <v>217606.96370999998</v>
      </c>
      <c r="G1279" s="600">
        <f t="shared" si="22"/>
        <v>70.11170367244371</v>
      </c>
    </row>
    <row r="1280" spans="1:7" x14ac:dyDescent="0.2">
      <c r="A1280" s="608">
        <v>2212</v>
      </c>
      <c r="B1280" s="582">
        <v>6130</v>
      </c>
      <c r="C1280" s="583" t="s">
        <v>180</v>
      </c>
      <c r="D1280" s="584">
        <v>12000</v>
      </c>
      <c r="E1280" s="585">
        <v>11288</v>
      </c>
      <c r="F1280" s="584">
        <v>3576.1275000000001</v>
      </c>
      <c r="G1280" s="586">
        <f t="shared" si="22"/>
        <v>31.680789333805816</v>
      </c>
    </row>
    <row r="1281" spans="1:7" x14ac:dyDescent="0.2">
      <c r="A1281" s="608">
        <v>2212</v>
      </c>
      <c r="B1281" s="582">
        <v>6351</v>
      </c>
      <c r="C1281" s="583" t="s">
        <v>192</v>
      </c>
      <c r="D1281" s="584">
        <v>38500</v>
      </c>
      <c r="E1281" s="585">
        <v>51175</v>
      </c>
      <c r="F1281" s="584">
        <v>44500</v>
      </c>
      <c r="G1281" s="586">
        <f t="shared" si="22"/>
        <v>86.956521739130437</v>
      </c>
    </row>
    <row r="1282" spans="1:7" x14ac:dyDescent="0.2">
      <c r="A1282" s="610">
        <v>2212</v>
      </c>
      <c r="B1282" s="589"/>
      <c r="C1282" s="590" t="s">
        <v>157</v>
      </c>
      <c r="D1282" s="591">
        <v>579715</v>
      </c>
      <c r="E1282" s="592">
        <v>372834.81</v>
      </c>
      <c r="F1282" s="591">
        <v>265683.09120999998</v>
      </c>
      <c r="G1282" s="593">
        <f t="shared" si="22"/>
        <v>71.26026971837743</v>
      </c>
    </row>
    <row r="1283" spans="1:7" x14ac:dyDescent="0.2">
      <c r="A1283" s="581"/>
      <c r="B1283" s="594"/>
      <c r="C1283" s="583"/>
      <c r="D1283" s="585"/>
      <c r="E1283" s="585"/>
      <c r="F1283" s="585"/>
      <c r="G1283" s="586"/>
    </row>
    <row r="1284" spans="1:7" x14ac:dyDescent="0.2">
      <c r="A1284" s="611">
        <v>2219</v>
      </c>
      <c r="B1284" s="596">
        <v>6341</v>
      </c>
      <c r="C1284" s="597" t="s">
        <v>182</v>
      </c>
      <c r="D1284" s="598">
        <v>14500</v>
      </c>
      <c r="E1284" s="599">
        <v>40488.160000000003</v>
      </c>
      <c r="F1284" s="598">
        <v>14223.14471</v>
      </c>
      <c r="G1284" s="600">
        <f t="shared" si="22"/>
        <v>35.129145681107758</v>
      </c>
    </row>
    <row r="1285" spans="1:7" x14ac:dyDescent="0.2">
      <c r="A1285" s="588">
        <v>2219</v>
      </c>
      <c r="B1285" s="589"/>
      <c r="C1285" s="590" t="s">
        <v>229</v>
      </c>
      <c r="D1285" s="591">
        <v>14500</v>
      </c>
      <c r="E1285" s="592">
        <v>40488.160000000003</v>
      </c>
      <c r="F1285" s="591">
        <v>14223.14471</v>
      </c>
      <c r="G1285" s="593">
        <f t="shared" si="22"/>
        <v>35.129145681107758</v>
      </c>
    </row>
    <row r="1286" spans="1:7" x14ac:dyDescent="0.2">
      <c r="A1286" s="581"/>
      <c r="B1286" s="594"/>
      <c r="C1286" s="583"/>
      <c r="D1286" s="585"/>
      <c r="E1286" s="585"/>
      <c r="F1286" s="585"/>
      <c r="G1286" s="586"/>
    </row>
    <row r="1287" spans="1:7" x14ac:dyDescent="0.2">
      <c r="A1287" s="611">
        <v>2251</v>
      </c>
      <c r="B1287" s="596">
        <v>6121</v>
      </c>
      <c r="C1287" s="597" t="s">
        <v>175</v>
      </c>
      <c r="D1287" s="598">
        <v>0</v>
      </c>
      <c r="E1287" s="599">
        <v>26145.13</v>
      </c>
      <c r="F1287" s="598">
        <v>23947.418710000005</v>
      </c>
      <c r="G1287" s="600">
        <f t="shared" si="22"/>
        <v>91.594184882614869</v>
      </c>
    </row>
    <row r="1288" spans="1:7" x14ac:dyDescent="0.2">
      <c r="A1288" s="608">
        <v>2251</v>
      </c>
      <c r="B1288" s="582">
        <v>6130</v>
      </c>
      <c r="C1288" s="583" t="s">
        <v>180</v>
      </c>
      <c r="D1288" s="584">
        <v>0</v>
      </c>
      <c r="E1288" s="585">
        <v>27.1</v>
      </c>
      <c r="F1288" s="584">
        <v>27.097000000000001</v>
      </c>
      <c r="G1288" s="586">
        <f t="shared" si="22"/>
        <v>99.988929889298888</v>
      </c>
    </row>
    <row r="1289" spans="1:7" x14ac:dyDescent="0.2">
      <c r="A1289" s="608">
        <v>2251</v>
      </c>
      <c r="B1289" s="582">
        <v>6201</v>
      </c>
      <c r="C1289" s="583" t="s">
        <v>204</v>
      </c>
      <c r="D1289" s="584">
        <v>17258</v>
      </c>
      <c r="E1289" s="585">
        <v>17258</v>
      </c>
      <c r="F1289" s="584">
        <v>17258</v>
      </c>
      <c r="G1289" s="586">
        <f t="shared" si="22"/>
        <v>100</v>
      </c>
    </row>
    <row r="1290" spans="1:7" x14ac:dyDescent="0.2">
      <c r="A1290" s="608">
        <v>2251</v>
      </c>
      <c r="B1290" s="582">
        <v>6313</v>
      </c>
      <c r="C1290" s="583" t="s">
        <v>208</v>
      </c>
      <c r="D1290" s="584">
        <v>1500</v>
      </c>
      <c r="E1290" s="585">
        <v>1500</v>
      </c>
      <c r="F1290" s="584">
        <v>1500</v>
      </c>
      <c r="G1290" s="586">
        <f t="shared" si="22"/>
        <v>100</v>
      </c>
    </row>
    <row r="1291" spans="1:7" x14ac:dyDescent="0.2">
      <c r="A1291" s="610">
        <v>2251</v>
      </c>
      <c r="B1291" s="589"/>
      <c r="C1291" s="590" t="s">
        <v>153</v>
      </c>
      <c r="D1291" s="591">
        <v>18758</v>
      </c>
      <c r="E1291" s="592">
        <v>44930.23</v>
      </c>
      <c r="F1291" s="591">
        <v>42732.515710000007</v>
      </c>
      <c r="G1291" s="593">
        <f t="shared" si="22"/>
        <v>95.108606632995205</v>
      </c>
    </row>
    <row r="1292" spans="1:7" x14ac:dyDescent="0.2">
      <c r="A1292" s="581"/>
      <c r="B1292" s="594"/>
      <c r="C1292" s="583"/>
      <c r="D1292" s="585"/>
      <c r="E1292" s="585"/>
      <c r="F1292" s="585"/>
      <c r="G1292" s="586"/>
    </row>
    <row r="1293" spans="1:7" x14ac:dyDescent="0.2">
      <c r="A1293" s="611">
        <v>2299</v>
      </c>
      <c r="B1293" s="596">
        <v>6313</v>
      </c>
      <c r="C1293" s="597" t="s">
        <v>208</v>
      </c>
      <c r="D1293" s="598">
        <v>0</v>
      </c>
      <c r="E1293" s="599">
        <v>4984.8999999999996</v>
      </c>
      <c r="F1293" s="598">
        <v>3068.65</v>
      </c>
      <c r="G1293" s="600">
        <f t="shared" si="22"/>
        <v>61.558907901863634</v>
      </c>
    </row>
    <row r="1294" spans="1:7" x14ac:dyDescent="0.2">
      <c r="A1294" s="608">
        <v>2299</v>
      </c>
      <c r="B1294" s="582">
        <v>6329</v>
      </c>
      <c r="C1294" s="583" t="s">
        <v>178</v>
      </c>
      <c r="D1294" s="584">
        <v>0</v>
      </c>
      <c r="E1294" s="585">
        <v>180</v>
      </c>
      <c r="F1294" s="584">
        <v>180</v>
      </c>
      <c r="G1294" s="586">
        <f t="shared" si="22"/>
        <v>100</v>
      </c>
    </row>
    <row r="1295" spans="1:7" x14ac:dyDescent="0.2">
      <c r="A1295" s="608">
        <v>2299</v>
      </c>
      <c r="B1295" s="582">
        <v>6341</v>
      </c>
      <c r="C1295" s="583" t="s">
        <v>182</v>
      </c>
      <c r="D1295" s="584">
        <v>0</v>
      </c>
      <c r="E1295" s="585">
        <v>486</v>
      </c>
      <c r="F1295" s="584">
        <v>0</v>
      </c>
      <c r="G1295" s="586">
        <f t="shared" si="22"/>
        <v>0</v>
      </c>
    </row>
    <row r="1296" spans="1:7" x14ac:dyDescent="0.2">
      <c r="A1296" s="610">
        <v>2299</v>
      </c>
      <c r="B1296" s="589"/>
      <c r="C1296" s="590" t="s">
        <v>228</v>
      </c>
      <c r="D1296" s="591">
        <v>0</v>
      </c>
      <c r="E1296" s="592">
        <v>5650.9</v>
      </c>
      <c r="F1296" s="591">
        <v>3248.65</v>
      </c>
      <c r="G1296" s="593">
        <f t="shared" si="22"/>
        <v>57.489072537117991</v>
      </c>
    </row>
    <row r="1297" spans="1:15" x14ac:dyDescent="0.2">
      <c r="A1297" s="581"/>
      <c r="B1297" s="594"/>
      <c r="C1297" s="583"/>
      <c r="D1297" s="585"/>
      <c r="E1297" s="585"/>
      <c r="F1297" s="585"/>
      <c r="G1297" s="586"/>
    </row>
    <row r="1298" spans="1:15" x14ac:dyDescent="0.2">
      <c r="A1298" s="611">
        <v>2399</v>
      </c>
      <c r="B1298" s="596">
        <v>6341</v>
      </c>
      <c r="C1298" s="597" t="s">
        <v>182</v>
      </c>
      <c r="D1298" s="598">
        <v>15000</v>
      </c>
      <c r="E1298" s="599">
        <v>25692.27</v>
      </c>
      <c r="F1298" s="598">
        <v>11807.190699999999</v>
      </c>
      <c r="G1298" s="600">
        <f t="shared" si="22"/>
        <v>45.956198887836685</v>
      </c>
    </row>
    <row r="1299" spans="1:15" x14ac:dyDescent="0.2">
      <c r="A1299" s="588">
        <v>2399</v>
      </c>
      <c r="B1299" s="589"/>
      <c r="C1299" s="590" t="s">
        <v>152</v>
      </c>
      <c r="D1299" s="591">
        <v>15000</v>
      </c>
      <c r="E1299" s="592">
        <v>25692.27</v>
      </c>
      <c r="F1299" s="591">
        <v>11807.190699999999</v>
      </c>
      <c r="G1299" s="593">
        <f t="shared" si="22"/>
        <v>45.956198887836685</v>
      </c>
    </row>
    <row r="1300" spans="1:15" s="475" customFormat="1" x14ac:dyDescent="0.2">
      <c r="A1300" s="581"/>
      <c r="B1300" s="594"/>
      <c r="C1300" s="583"/>
      <c r="D1300" s="601"/>
      <c r="E1300" s="601"/>
      <c r="F1300" s="601"/>
      <c r="G1300" s="586"/>
    </row>
    <row r="1301" spans="1:15" s="475" customFormat="1" x14ac:dyDescent="0.2">
      <c r="A1301" s="1117" t="s">
        <v>227</v>
      </c>
      <c r="B1301" s="1118"/>
      <c r="C1301" s="1118"/>
      <c r="D1301" s="602">
        <v>636973</v>
      </c>
      <c r="E1301" s="603">
        <v>523086.44</v>
      </c>
      <c r="F1301" s="602">
        <v>359475.45773000002</v>
      </c>
      <c r="G1301" s="604">
        <f>F1301/E1301*100</f>
        <v>68.721998935778188</v>
      </c>
      <c r="I1301" s="474"/>
      <c r="J1301" s="474"/>
      <c r="K1301" s="474"/>
      <c r="L1301" s="474"/>
      <c r="M1301" s="474"/>
      <c r="N1301" s="474"/>
      <c r="O1301" s="474"/>
    </row>
    <row r="1302" spans="1:15" s="475" customFormat="1" x14ac:dyDescent="0.2">
      <c r="A1302" s="532"/>
      <c r="B1302" s="533"/>
      <c r="C1302" s="614"/>
      <c r="D1302" s="534"/>
      <c r="E1302" s="534"/>
      <c r="F1302" s="534"/>
      <c r="G1302" s="535"/>
      <c r="I1302" s="474"/>
      <c r="J1302" s="474"/>
      <c r="K1302" s="474"/>
      <c r="L1302" s="474"/>
      <c r="M1302" s="474"/>
      <c r="N1302" s="474"/>
      <c r="O1302" s="474"/>
    </row>
    <row r="1303" spans="1:15" x14ac:dyDescent="0.2">
      <c r="A1303" s="611">
        <v>3112</v>
      </c>
      <c r="B1303" s="596">
        <v>6121</v>
      </c>
      <c r="C1303" s="597" t="s">
        <v>175</v>
      </c>
      <c r="D1303" s="598">
        <v>0</v>
      </c>
      <c r="E1303" s="599">
        <v>397.08</v>
      </c>
      <c r="F1303" s="598">
        <v>287.738</v>
      </c>
      <c r="G1303" s="600">
        <f t="shared" si="22"/>
        <v>72.463483429031939</v>
      </c>
    </row>
    <row r="1304" spans="1:15" x14ac:dyDescent="0.2">
      <c r="A1304" s="608">
        <v>3112</v>
      </c>
      <c r="B1304" s="582">
        <v>6351</v>
      </c>
      <c r="C1304" s="583" t="s">
        <v>192</v>
      </c>
      <c r="D1304" s="584">
        <v>0</v>
      </c>
      <c r="E1304" s="585">
        <v>936.68</v>
      </c>
      <c r="F1304" s="584">
        <v>936.66285000000005</v>
      </c>
      <c r="G1304" s="586">
        <f t="shared" si="22"/>
        <v>99.998169065209041</v>
      </c>
    </row>
    <row r="1305" spans="1:15" x14ac:dyDescent="0.2">
      <c r="A1305" s="610">
        <v>3112</v>
      </c>
      <c r="B1305" s="589"/>
      <c r="C1305" s="590" t="s">
        <v>226</v>
      </c>
      <c r="D1305" s="591">
        <v>0</v>
      </c>
      <c r="E1305" s="592">
        <v>1333.76</v>
      </c>
      <c r="F1305" s="591">
        <v>1224.40085</v>
      </c>
      <c r="G1305" s="593">
        <f t="shared" si="22"/>
        <v>91.800687529990398</v>
      </c>
    </row>
    <row r="1306" spans="1:15" x14ac:dyDescent="0.2">
      <c r="A1306" s="581"/>
      <c r="B1306" s="594"/>
      <c r="C1306" s="583"/>
      <c r="D1306" s="585"/>
      <c r="E1306" s="585"/>
      <c r="F1306" s="585"/>
      <c r="G1306" s="586"/>
    </row>
    <row r="1307" spans="1:15" x14ac:dyDescent="0.2">
      <c r="A1307" s="611">
        <v>3114</v>
      </c>
      <c r="B1307" s="596">
        <v>6121</v>
      </c>
      <c r="C1307" s="597" t="s">
        <v>175</v>
      </c>
      <c r="D1307" s="598">
        <v>0</v>
      </c>
      <c r="E1307" s="599">
        <v>6305.02</v>
      </c>
      <c r="F1307" s="598">
        <v>862.10314000000005</v>
      </c>
      <c r="G1307" s="600">
        <f t="shared" si="22"/>
        <v>13.67328160735414</v>
      </c>
    </row>
    <row r="1308" spans="1:15" x14ac:dyDescent="0.2">
      <c r="A1308" s="608">
        <v>3114</v>
      </c>
      <c r="B1308" s="582">
        <v>6351</v>
      </c>
      <c r="C1308" s="583" t="s">
        <v>192</v>
      </c>
      <c r="D1308" s="584">
        <v>550</v>
      </c>
      <c r="E1308" s="585">
        <v>4180.9530000000004</v>
      </c>
      <c r="F1308" s="584">
        <v>4180.9305899999999</v>
      </c>
      <c r="G1308" s="586">
        <f t="shared" si="22"/>
        <v>99.999463997801442</v>
      </c>
    </row>
    <row r="1309" spans="1:15" x14ac:dyDescent="0.2">
      <c r="A1309" s="610">
        <v>3114</v>
      </c>
      <c r="B1309" s="589"/>
      <c r="C1309" s="590" t="s">
        <v>150</v>
      </c>
      <c r="D1309" s="591">
        <v>550</v>
      </c>
      <c r="E1309" s="592">
        <v>10485.973</v>
      </c>
      <c r="F1309" s="591">
        <v>5043.0337299999992</v>
      </c>
      <c r="G1309" s="593">
        <f t="shared" si="22"/>
        <v>48.093140522105095</v>
      </c>
    </row>
    <row r="1310" spans="1:15" x14ac:dyDescent="0.2">
      <c r="A1310" s="581"/>
      <c r="B1310" s="594"/>
      <c r="C1310" s="583"/>
      <c r="D1310" s="585"/>
      <c r="E1310" s="585"/>
      <c r="F1310" s="585"/>
      <c r="G1310" s="586"/>
    </row>
    <row r="1311" spans="1:15" x14ac:dyDescent="0.2">
      <c r="A1311" s="611">
        <v>3121</v>
      </c>
      <c r="B1311" s="596">
        <v>6121</v>
      </c>
      <c r="C1311" s="597" t="s">
        <v>175</v>
      </c>
      <c r="D1311" s="598">
        <v>12500</v>
      </c>
      <c r="E1311" s="599">
        <v>31080.29</v>
      </c>
      <c r="F1311" s="598">
        <v>24165.407939999997</v>
      </c>
      <c r="G1311" s="600">
        <f t="shared" si="22"/>
        <v>77.751552318205512</v>
      </c>
    </row>
    <row r="1312" spans="1:15" x14ac:dyDescent="0.2">
      <c r="A1312" s="608">
        <v>3121</v>
      </c>
      <c r="B1312" s="582">
        <v>6122</v>
      </c>
      <c r="C1312" s="583" t="s">
        <v>174</v>
      </c>
      <c r="D1312" s="584">
        <v>4000</v>
      </c>
      <c r="E1312" s="585">
        <v>3633.7</v>
      </c>
      <c r="F1312" s="584">
        <v>153.2586</v>
      </c>
      <c r="G1312" s="586">
        <f t="shared" si="22"/>
        <v>4.2177009659575635</v>
      </c>
    </row>
    <row r="1313" spans="1:7" x14ac:dyDescent="0.2">
      <c r="A1313" s="608">
        <v>3121</v>
      </c>
      <c r="B1313" s="582">
        <v>6351</v>
      </c>
      <c r="C1313" s="583" t="s">
        <v>192</v>
      </c>
      <c r="D1313" s="584">
        <v>3200</v>
      </c>
      <c r="E1313" s="585">
        <v>17219.63</v>
      </c>
      <c r="F1313" s="584">
        <v>17009.026899999997</v>
      </c>
      <c r="G1313" s="586">
        <f t="shared" si="22"/>
        <v>98.776959202956135</v>
      </c>
    </row>
    <row r="1314" spans="1:7" x14ac:dyDescent="0.2">
      <c r="A1314" s="610">
        <v>3121</v>
      </c>
      <c r="B1314" s="589"/>
      <c r="C1314" s="590" t="s">
        <v>149</v>
      </c>
      <c r="D1314" s="591">
        <v>19700</v>
      </c>
      <c r="E1314" s="592">
        <v>51933.62</v>
      </c>
      <c r="F1314" s="591">
        <v>41327.693439999995</v>
      </c>
      <c r="G1314" s="593">
        <f t="shared" si="22"/>
        <v>79.577917811236716</v>
      </c>
    </row>
    <row r="1315" spans="1:7" x14ac:dyDescent="0.2">
      <c r="A1315" s="581"/>
      <c r="B1315" s="594"/>
      <c r="C1315" s="583"/>
      <c r="D1315" s="585"/>
      <c r="E1315" s="585"/>
      <c r="F1315" s="585"/>
      <c r="G1315" s="586"/>
    </row>
    <row r="1316" spans="1:7" x14ac:dyDescent="0.2">
      <c r="A1316" s="611">
        <v>3122</v>
      </c>
      <c r="B1316" s="596">
        <v>6121</v>
      </c>
      <c r="C1316" s="597" t="s">
        <v>175</v>
      </c>
      <c r="D1316" s="598">
        <v>37380</v>
      </c>
      <c r="E1316" s="599">
        <v>31802.23</v>
      </c>
      <c r="F1316" s="598">
        <v>12305.786219999998</v>
      </c>
      <c r="G1316" s="600">
        <f t="shared" si="22"/>
        <v>38.694727445213744</v>
      </c>
    </row>
    <row r="1317" spans="1:7" x14ac:dyDescent="0.2">
      <c r="A1317" s="608">
        <v>3122</v>
      </c>
      <c r="B1317" s="582">
        <v>6122</v>
      </c>
      <c r="C1317" s="583" t="s">
        <v>174</v>
      </c>
      <c r="D1317" s="584">
        <v>27000</v>
      </c>
      <c r="E1317" s="585">
        <v>10484.1</v>
      </c>
      <c r="F1317" s="584">
        <v>119.79</v>
      </c>
      <c r="G1317" s="586">
        <f t="shared" si="22"/>
        <v>1.1425873465533523</v>
      </c>
    </row>
    <row r="1318" spans="1:7" x14ac:dyDescent="0.2">
      <c r="A1318" s="608">
        <v>3122</v>
      </c>
      <c r="B1318" s="582">
        <v>6351</v>
      </c>
      <c r="C1318" s="583" t="s">
        <v>192</v>
      </c>
      <c r="D1318" s="584">
        <v>14950</v>
      </c>
      <c r="E1318" s="585">
        <v>19121.400000000001</v>
      </c>
      <c r="F1318" s="584">
        <v>19121.375189999999</v>
      </c>
      <c r="G1318" s="586">
        <f t="shared" si="22"/>
        <v>99.999870250086275</v>
      </c>
    </row>
    <row r="1319" spans="1:7" x14ac:dyDescent="0.2">
      <c r="A1319" s="608">
        <v>3122</v>
      </c>
      <c r="B1319" s="582">
        <v>6356</v>
      </c>
      <c r="C1319" s="583" t="s">
        <v>215</v>
      </c>
      <c r="D1319" s="584">
        <v>0</v>
      </c>
      <c r="E1319" s="585">
        <v>1660</v>
      </c>
      <c r="F1319" s="584">
        <v>1660</v>
      </c>
      <c r="G1319" s="586">
        <f t="shared" si="22"/>
        <v>100</v>
      </c>
    </row>
    <row r="1320" spans="1:7" x14ac:dyDescent="0.2">
      <c r="A1320" s="608">
        <v>3122</v>
      </c>
      <c r="B1320" s="582">
        <v>6451</v>
      </c>
      <c r="C1320" s="583" t="s">
        <v>220</v>
      </c>
      <c r="D1320" s="584">
        <v>0</v>
      </c>
      <c r="E1320" s="585">
        <v>1660</v>
      </c>
      <c r="F1320" s="584">
        <v>1660</v>
      </c>
      <c r="G1320" s="586">
        <f t="shared" si="22"/>
        <v>100</v>
      </c>
    </row>
    <row r="1321" spans="1:7" x14ac:dyDescent="0.2">
      <c r="A1321" s="610">
        <v>3122</v>
      </c>
      <c r="B1321" s="589"/>
      <c r="C1321" s="590" t="s">
        <v>148</v>
      </c>
      <c r="D1321" s="591">
        <v>79330</v>
      </c>
      <c r="E1321" s="592">
        <v>64727.73</v>
      </c>
      <c r="F1321" s="591">
        <v>34866.951409999994</v>
      </c>
      <c r="G1321" s="593">
        <f t="shared" si="22"/>
        <v>53.867100561073265</v>
      </c>
    </row>
    <row r="1322" spans="1:7" x14ac:dyDescent="0.2">
      <c r="A1322" s="581"/>
      <c r="B1322" s="594"/>
      <c r="C1322" s="583"/>
      <c r="D1322" s="585"/>
      <c r="E1322" s="585"/>
      <c r="F1322" s="585"/>
      <c r="G1322" s="586"/>
    </row>
    <row r="1323" spans="1:7" x14ac:dyDescent="0.2">
      <c r="A1323" s="611">
        <v>3123</v>
      </c>
      <c r="B1323" s="596">
        <v>6121</v>
      </c>
      <c r="C1323" s="597" t="s">
        <v>175</v>
      </c>
      <c r="D1323" s="598">
        <v>18250</v>
      </c>
      <c r="E1323" s="599">
        <v>13554.02</v>
      </c>
      <c r="F1323" s="598">
        <v>7967.0750900000003</v>
      </c>
      <c r="G1323" s="600">
        <f t="shared" si="22"/>
        <v>58.780163302105201</v>
      </c>
    </row>
    <row r="1324" spans="1:7" x14ac:dyDescent="0.2">
      <c r="A1324" s="608">
        <v>3123</v>
      </c>
      <c r="B1324" s="582">
        <v>6122</v>
      </c>
      <c r="C1324" s="583" t="s">
        <v>174</v>
      </c>
      <c r="D1324" s="584">
        <v>5500</v>
      </c>
      <c r="E1324" s="585">
        <v>4057.63</v>
      </c>
      <c r="F1324" s="584">
        <v>734.06315000000018</v>
      </c>
      <c r="G1324" s="586">
        <f t="shared" si="22"/>
        <v>18.090933623814891</v>
      </c>
    </row>
    <row r="1325" spans="1:7" x14ac:dyDescent="0.2">
      <c r="A1325" s="608">
        <v>3123</v>
      </c>
      <c r="B1325" s="582">
        <v>6351</v>
      </c>
      <c r="C1325" s="583" t="s">
        <v>192</v>
      </c>
      <c r="D1325" s="584">
        <v>8800</v>
      </c>
      <c r="E1325" s="585">
        <v>22198.76</v>
      </c>
      <c r="F1325" s="584">
        <v>14915.408300000001</v>
      </c>
      <c r="G1325" s="586">
        <f t="shared" si="22"/>
        <v>67.190276844292214</v>
      </c>
    </row>
    <row r="1326" spans="1:7" x14ac:dyDescent="0.2">
      <c r="A1326" s="610">
        <v>3123</v>
      </c>
      <c r="B1326" s="589"/>
      <c r="C1326" s="590" t="s">
        <v>147</v>
      </c>
      <c r="D1326" s="591">
        <v>32550</v>
      </c>
      <c r="E1326" s="592">
        <v>39810.410000000003</v>
      </c>
      <c r="F1326" s="591">
        <v>23616.546539999999</v>
      </c>
      <c r="G1326" s="593">
        <f t="shared" si="22"/>
        <v>59.322540360674502</v>
      </c>
    </row>
    <row r="1327" spans="1:7" x14ac:dyDescent="0.2">
      <c r="A1327" s="581"/>
      <c r="B1327" s="594"/>
      <c r="C1327" s="583"/>
      <c r="D1327" s="585"/>
      <c r="E1327" s="585"/>
      <c r="F1327" s="585"/>
      <c r="G1327" s="586"/>
    </row>
    <row r="1328" spans="1:7" x14ac:dyDescent="0.2">
      <c r="A1328" s="611">
        <v>3124</v>
      </c>
      <c r="B1328" s="596">
        <v>6351</v>
      </c>
      <c r="C1328" s="597" t="s">
        <v>192</v>
      </c>
      <c r="D1328" s="598">
        <v>700</v>
      </c>
      <c r="E1328" s="599">
        <v>1263.78</v>
      </c>
      <c r="F1328" s="598">
        <v>1263.7768799999999</v>
      </c>
      <c r="G1328" s="600">
        <f t="shared" ref="G1328:G1391" si="23">F1328/E1328*100</f>
        <v>99.999753121587602</v>
      </c>
    </row>
    <row r="1329" spans="1:7" x14ac:dyDescent="0.2">
      <c r="A1329" s="610">
        <v>3124</v>
      </c>
      <c r="B1329" s="589"/>
      <c r="C1329" s="590" t="s">
        <v>225</v>
      </c>
      <c r="D1329" s="591">
        <v>700</v>
      </c>
      <c r="E1329" s="592">
        <v>1263.78</v>
      </c>
      <c r="F1329" s="591">
        <v>1263.7768799999999</v>
      </c>
      <c r="G1329" s="593">
        <f t="shared" si="23"/>
        <v>99.999753121587602</v>
      </c>
    </row>
    <row r="1330" spans="1:7" x14ac:dyDescent="0.2">
      <c r="A1330" s="581"/>
      <c r="B1330" s="594"/>
      <c r="C1330" s="583"/>
      <c r="D1330" s="585"/>
      <c r="E1330" s="585"/>
      <c r="F1330" s="585"/>
      <c r="G1330" s="586"/>
    </row>
    <row r="1331" spans="1:7" x14ac:dyDescent="0.2">
      <c r="A1331" s="611">
        <v>3125</v>
      </c>
      <c r="B1331" s="596">
        <v>6121</v>
      </c>
      <c r="C1331" s="597" t="s">
        <v>175</v>
      </c>
      <c r="D1331" s="598">
        <v>16750</v>
      </c>
      <c r="E1331" s="599">
        <v>1111.68</v>
      </c>
      <c r="F1331" s="598">
        <v>1004.542</v>
      </c>
      <c r="G1331" s="600">
        <f t="shared" si="23"/>
        <v>90.36251439263097</v>
      </c>
    </row>
    <row r="1332" spans="1:7" x14ac:dyDescent="0.2">
      <c r="A1332" s="608">
        <v>3125</v>
      </c>
      <c r="B1332" s="582">
        <v>6351</v>
      </c>
      <c r="C1332" s="583" t="s">
        <v>192</v>
      </c>
      <c r="D1332" s="584">
        <v>0</v>
      </c>
      <c r="E1332" s="585">
        <v>10250</v>
      </c>
      <c r="F1332" s="584">
        <v>0</v>
      </c>
      <c r="G1332" s="586">
        <f t="shared" si="23"/>
        <v>0</v>
      </c>
    </row>
    <row r="1333" spans="1:7" x14ac:dyDescent="0.2">
      <c r="A1333" s="610">
        <v>3125</v>
      </c>
      <c r="B1333" s="589"/>
      <c r="C1333" s="590" t="s">
        <v>224</v>
      </c>
      <c r="D1333" s="591">
        <v>16750</v>
      </c>
      <c r="E1333" s="592">
        <v>11361.68</v>
      </c>
      <c r="F1333" s="591">
        <v>1004.542</v>
      </c>
      <c r="G1333" s="593">
        <f t="shared" si="23"/>
        <v>8.8414917512198912</v>
      </c>
    </row>
    <row r="1334" spans="1:7" x14ac:dyDescent="0.2">
      <c r="A1334" s="581"/>
      <c r="B1334" s="594"/>
      <c r="C1334" s="583"/>
      <c r="D1334" s="585"/>
      <c r="E1334" s="585"/>
      <c r="F1334" s="585"/>
      <c r="G1334" s="586"/>
    </row>
    <row r="1335" spans="1:7" x14ac:dyDescent="0.2">
      <c r="A1335" s="611">
        <v>3126</v>
      </c>
      <c r="B1335" s="596">
        <v>6351</v>
      </c>
      <c r="C1335" s="597" t="s">
        <v>192</v>
      </c>
      <c r="D1335" s="598">
        <v>0</v>
      </c>
      <c r="E1335" s="599">
        <v>2290.2800000000002</v>
      </c>
      <c r="F1335" s="598">
        <v>2290.2800000000002</v>
      </c>
      <c r="G1335" s="600">
        <f t="shared" si="23"/>
        <v>100</v>
      </c>
    </row>
    <row r="1336" spans="1:7" x14ac:dyDescent="0.2">
      <c r="A1336" s="610">
        <v>3126</v>
      </c>
      <c r="B1336" s="589"/>
      <c r="C1336" s="590" t="s">
        <v>351</v>
      </c>
      <c r="D1336" s="591">
        <v>0</v>
      </c>
      <c r="E1336" s="592">
        <v>2290.2800000000002</v>
      </c>
      <c r="F1336" s="591">
        <v>2290.2800000000002</v>
      </c>
      <c r="G1336" s="593">
        <f t="shared" si="23"/>
        <v>100</v>
      </c>
    </row>
    <row r="1337" spans="1:7" x14ac:dyDescent="0.2">
      <c r="A1337" s="581"/>
      <c r="B1337" s="594"/>
      <c r="C1337" s="583"/>
      <c r="D1337" s="585"/>
      <c r="E1337" s="585"/>
      <c r="F1337" s="585"/>
      <c r="G1337" s="586"/>
    </row>
    <row r="1338" spans="1:7" x14ac:dyDescent="0.2">
      <c r="A1338" s="611">
        <v>3133</v>
      </c>
      <c r="B1338" s="596">
        <v>6121</v>
      </c>
      <c r="C1338" s="597" t="s">
        <v>175</v>
      </c>
      <c r="D1338" s="598">
        <v>0</v>
      </c>
      <c r="E1338" s="599">
        <v>700.25</v>
      </c>
      <c r="F1338" s="598">
        <v>270.91899999999998</v>
      </c>
      <c r="G1338" s="600">
        <f t="shared" si="23"/>
        <v>38.688896822563365</v>
      </c>
    </row>
    <row r="1339" spans="1:7" x14ac:dyDescent="0.2">
      <c r="A1339" s="608">
        <v>3133</v>
      </c>
      <c r="B1339" s="582">
        <v>6351</v>
      </c>
      <c r="C1339" s="583" t="s">
        <v>192</v>
      </c>
      <c r="D1339" s="584">
        <v>3700</v>
      </c>
      <c r="E1339" s="585">
        <v>4848.6899999999996</v>
      </c>
      <c r="F1339" s="584">
        <v>4164.3180000000002</v>
      </c>
      <c r="G1339" s="586">
        <f t="shared" si="23"/>
        <v>85.88542472296642</v>
      </c>
    </row>
    <row r="1340" spans="1:7" x14ac:dyDescent="0.2">
      <c r="A1340" s="610">
        <v>3133</v>
      </c>
      <c r="B1340" s="589"/>
      <c r="C1340" s="590" t="s">
        <v>223</v>
      </c>
      <c r="D1340" s="591">
        <v>3700</v>
      </c>
      <c r="E1340" s="592">
        <v>5548.94</v>
      </c>
      <c r="F1340" s="591">
        <v>4435.2370000000001</v>
      </c>
      <c r="G1340" s="593">
        <f t="shared" si="23"/>
        <v>79.929445984278075</v>
      </c>
    </row>
    <row r="1341" spans="1:7" x14ac:dyDescent="0.2">
      <c r="A1341" s="581"/>
      <c r="B1341" s="594"/>
      <c r="C1341" s="583"/>
      <c r="D1341" s="585"/>
      <c r="E1341" s="585"/>
      <c r="F1341" s="585"/>
      <c r="G1341" s="586"/>
    </row>
    <row r="1342" spans="1:7" x14ac:dyDescent="0.2">
      <c r="A1342" s="611">
        <v>3146</v>
      </c>
      <c r="B1342" s="596">
        <v>6351</v>
      </c>
      <c r="C1342" s="597" t="s">
        <v>192</v>
      </c>
      <c r="D1342" s="598">
        <v>400</v>
      </c>
      <c r="E1342" s="599">
        <v>445</v>
      </c>
      <c r="F1342" s="598">
        <v>445</v>
      </c>
      <c r="G1342" s="600">
        <f t="shared" si="23"/>
        <v>100</v>
      </c>
    </row>
    <row r="1343" spans="1:7" x14ac:dyDescent="0.2">
      <c r="A1343" s="610">
        <v>3146</v>
      </c>
      <c r="B1343" s="589"/>
      <c r="C1343" s="590" t="s">
        <v>221</v>
      </c>
      <c r="D1343" s="591">
        <v>400</v>
      </c>
      <c r="E1343" s="592">
        <v>445</v>
      </c>
      <c r="F1343" s="591">
        <v>445</v>
      </c>
      <c r="G1343" s="593">
        <f t="shared" si="23"/>
        <v>100</v>
      </c>
    </row>
    <row r="1344" spans="1:7" x14ac:dyDescent="0.2">
      <c r="A1344" s="581"/>
      <c r="B1344" s="594"/>
      <c r="C1344" s="583"/>
      <c r="D1344" s="585"/>
      <c r="E1344" s="585"/>
      <c r="F1344" s="585"/>
      <c r="G1344" s="586"/>
    </row>
    <row r="1345" spans="1:7" x14ac:dyDescent="0.2">
      <c r="A1345" s="611">
        <v>3149</v>
      </c>
      <c r="B1345" s="596">
        <v>6121</v>
      </c>
      <c r="C1345" s="597" t="s">
        <v>175</v>
      </c>
      <c r="D1345" s="598">
        <v>5000</v>
      </c>
      <c r="E1345" s="599">
        <v>5000</v>
      </c>
      <c r="F1345" s="598">
        <v>0</v>
      </c>
      <c r="G1345" s="600">
        <f t="shared" si="23"/>
        <v>0</v>
      </c>
    </row>
    <row r="1346" spans="1:7" x14ac:dyDescent="0.2">
      <c r="A1346" s="610">
        <v>3149</v>
      </c>
      <c r="B1346" s="589"/>
      <c r="C1346" s="590" t="s">
        <v>347</v>
      </c>
      <c r="D1346" s="591">
        <v>5000</v>
      </c>
      <c r="E1346" s="592">
        <v>5000</v>
      </c>
      <c r="F1346" s="591">
        <v>0</v>
      </c>
      <c r="G1346" s="593">
        <f t="shared" si="23"/>
        <v>0</v>
      </c>
    </row>
    <row r="1347" spans="1:7" x14ac:dyDescent="0.2">
      <c r="A1347" s="581"/>
      <c r="B1347" s="594"/>
      <c r="C1347" s="583"/>
      <c r="D1347" s="585"/>
      <c r="E1347" s="585"/>
      <c r="F1347" s="585"/>
      <c r="G1347" s="586"/>
    </row>
    <row r="1348" spans="1:7" x14ac:dyDescent="0.2">
      <c r="A1348" s="611">
        <v>3231</v>
      </c>
      <c r="B1348" s="596">
        <v>6121</v>
      </c>
      <c r="C1348" s="597" t="s">
        <v>175</v>
      </c>
      <c r="D1348" s="598">
        <v>0</v>
      </c>
      <c r="E1348" s="599">
        <v>619.91</v>
      </c>
      <c r="F1348" s="598">
        <v>310.67960000000005</v>
      </c>
      <c r="G1348" s="600">
        <f t="shared" si="23"/>
        <v>50.116887935345467</v>
      </c>
    </row>
    <row r="1349" spans="1:7" x14ac:dyDescent="0.2">
      <c r="A1349" s="608">
        <v>3231</v>
      </c>
      <c r="B1349" s="582">
        <v>6351</v>
      </c>
      <c r="C1349" s="583" t="s">
        <v>192</v>
      </c>
      <c r="D1349" s="584">
        <v>4400</v>
      </c>
      <c r="E1349" s="585">
        <v>4548.66</v>
      </c>
      <c r="F1349" s="584">
        <v>4548.6418400000002</v>
      </c>
      <c r="G1349" s="586">
        <f t="shared" si="23"/>
        <v>99.999600761542979</v>
      </c>
    </row>
    <row r="1350" spans="1:7" x14ac:dyDescent="0.2">
      <c r="A1350" s="610">
        <v>3231</v>
      </c>
      <c r="B1350" s="589"/>
      <c r="C1350" s="590" t="s">
        <v>146</v>
      </c>
      <c r="D1350" s="591">
        <v>4400</v>
      </c>
      <c r="E1350" s="592">
        <v>5168.57</v>
      </c>
      <c r="F1350" s="591">
        <v>4859.3214399999997</v>
      </c>
      <c r="G1350" s="593">
        <f t="shared" si="23"/>
        <v>94.016748152777268</v>
      </c>
    </row>
    <row r="1351" spans="1:7" x14ac:dyDescent="0.2">
      <c r="A1351" s="581"/>
      <c r="B1351" s="594"/>
      <c r="C1351" s="583"/>
      <c r="D1351" s="585"/>
      <c r="E1351" s="585"/>
      <c r="F1351" s="585"/>
      <c r="G1351" s="586"/>
    </row>
    <row r="1352" spans="1:7" x14ac:dyDescent="0.2">
      <c r="A1352" s="611">
        <v>3299</v>
      </c>
      <c r="B1352" s="596">
        <v>6121</v>
      </c>
      <c r="C1352" s="597" t="s">
        <v>175</v>
      </c>
      <c r="D1352" s="598">
        <v>0</v>
      </c>
      <c r="E1352" s="599">
        <v>1589.22</v>
      </c>
      <c r="F1352" s="598">
        <v>0</v>
      </c>
      <c r="G1352" s="600">
        <f t="shared" si="23"/>
        <v>0</v>
      </c>
    </row>
    <row r="1353" spans="1:7" x14ac:dyDescent="0.2">
      <c r="A1353" s="608">
        <v>3299</v>
      </c>
      <c r="B1353" s="582">
        <v>6322</v>
      </c>
      <c r="C1353" s="583" t="s">
        <v>183</v>
      </c>
      <c r="D1353" s="584">
        <v>0</v>
      </c>
      <c r="E1353" s="585">
        <v>950</v>
      </c>
      <c r="F1353" s="584">
        <v>950</v>
      </c>
      <c r="G1353" s="586">
        <f t="shared" si="23"/>
        <v>100</v>
      </c>
    </row>
    <row r="1354" spans="1:7" x14ac:dyDescent="0.2">
      <c r="A1354" s="608">
        <v>3299</v>
      </c>
      <c r="B1354" s="582">
        <v>6352</v>
      </c>
      <c r="C1354" s="583" t="s">
        <v>207</v>
      </c>
      <c r="D1354" s="584">
        <v>0</v>
      </c>
      <c r="E1354" s="585">
        <v>8890</v>
      </c>
      <c r="F1354" s="584">
        <v>8890</v>
      </c>
      <c r="G1354" s="586">
        <f t="shared" si="23"/>
        <v>100</v>
      </c>
    </row>
    <row r="1355" spans="1:7" x14ac:dyDescent="0.2">
      <c r="A1355" s="610">
        <v>3299</v>
      </c>
      <c r="B1355" s="589"/>
      <c r="C1355" s="590" t="s">
        <v>144</v>
      </c>
      <c r="D1355" s="591">
        <v>0</v>
      </c>
      <c r="E1355" s="592">
        <v>11429.22</v>
      </c>
      <c r="F1355" s="591">
        <v>9840</v>
      </c>
      <c r="G1355" s="593">
        <f t="shared" si="23"/>
        <v>86.095114102274707</v>
      </c>
    </row>
    <row r="1356" spans="1:7" x14ac:dyDescent="0.2">
      <c r="A1356" s="581"/>
      <c r="B1356" s="594"/>
      <c r="C1356" s="583"/>
      <c r="D1356" s="585"/>
      <c r="E1356" s="585"/>
      <c r="F1356" s="585"/>
      <c r="G1356" s="586"/>
    </row>
    <row r="1357" spans="1:7" x14ac:dyDescent="0.2">
      <c r="A1357" s="611">
        <v>3311</v>
      </c>
      <c r="B1357" s="596">
        <v>6121</v>
      </c>
      <c r="C1357" s="597" t="s">
        <v>175</v>
      </c>
      <c r="D1357" s="598">
        <v>10000</v>
      </c>
      <c r="E1357" s="599">
        <v>32298.240000000002</v>
      </c>
      <c r="F1357" s="598">
        <v>1057.6428500000002</v>
      </c>
      <c r="G1357" s="600">
        <f t="shared" si="23"/>
        <v>3.2746144991182184</v>
      </c>
    </row>
    <row r="1358" spans="1:7" x14ac:dyDescent="0.2">
      <c r="A1358" s="610">
        <v>3311</v>
      </c>
      <c r="B1358" s="589"/>
      <c r="C1358" s="590" t="s">
        <v>219</v>
      </c>
      <c r="D1358" s="591">
        <v>10000</v>
      </c>
      <c r="E1358" s="592">
        <v>32298.240000000002</v>
      </c>
      <c r="F1358" s="591">
        <v>1057.6428500000002</v>
      </c>
      <c r="G1358" s="593">
        <f t="shared" si="23"/>
        <v>3.2746144991182184</v>
      </c>
    </row>
    <row r="1359" spans="1:7" x14ac:dyDescent="0.2">
      <c r="A1359" s="581"/>
      <c r="B1359" s="594"/>
      <c r="C1359" s="583"/>
      <c r="D1359" s="585"/>
      <c r="E1359" s="585"/>
      <c r="F1359" s="585"/>
      <c r="G1359" s="586"/>
    </row>
    <row r="1360" spans="1:7" x14ac:dyDescent="0.2">
      <c r="A1360" s="611">
        <v>3314</v>
      </c>
      <c r="B1360" s="596">
        <v>6121</v>
      </c>
      <c r="C1360" s="597" t="s">
        <v>175</v>
      </c>
      <c r="D1360" s="598">
        <v>10000</v>
      </c>
      <c r="E1360" s="599">
        <v>10000</v>
      </c>
      <c r="F1360" s="598">
        <v>423.5</v>
      </c>
      <c r="G1360" s="600">
        <f t="shared" si="23"/>
        <v>4.2349999999999994</v>
      </c>
    </row>
    <row r="1361" spans="1:7" x14ac:dyDescent="0.2">
      <c r="A1361" s="608">
        <v>3314</v>
      </c>
      <c r="B1361" s="582">
        <v>6356</v>
      </c>
      <c r="C1361" s="583" t="s">
        <v>215</v>
      </c>
      <c r="D1361" s="584">
        <v>0</v>
      </c>
      <c r="E1361" s="585">
        <v>52</v>
      </c>
      <c r="F1361" s="584">
        <v>52</v>
      </c>
      <c r="G1361" s="586">
        <f t="shared" si="23"/>
        <v>100</v>
      </c>
    </row>
    <row r="1362" spans="1:7" x14ac:dyDescent="0.2">
      <c r="A1362" s="610">
        <v>3314</v>
      </c>
      <c r="B1362" s="589"/>
      <c r="C1362" s="590" t="s">
        <v>141</v>
      </c>
      <c r="D1362" s="591">
        <v>10000</v>
      </c>
      <c r="E1362" s="592">
        <v>10052</v>
      </c>
      <c r="F1362" s="591">
        <v>475.5</v>
      </c>
      <c r="G1362" s="593">
        <f t="shared" si="23"/>
        <v>4.7304019100676484</v>
      </c>
    </row>
    <row r="1363" spans="1:7" x14ac:dyDescent="0.2">
      <c r="A1363" s="581"/>
      <c r="B1363" s="594"/>
      <c r="C1363" s="583"/>
      <c r="D1363" s="585"/>
      <c r="E1363" s="585"/>
      <c r="F1363" s="585"/>
      <c r="G1363" s="586"/>
    </row>
    <row r="1364" spans="1:7" x14ac:dyDescent="0.2">
      <c r="A1364" s="611">
        <v>3315</v>
      </c>
      <c r="B1364" s="596">
        <v>6121</v>
      </c>
      <c r="C1364" s="597" t="s">
        <v>175</v>
      </c>
      <c r="D1364" s="598">
        <v>89960</v>
      </c>
      <c r="E1364" s="599">
        <v>7255.39</v>
      </c>
      <c r="F1364" s="598">
        <v>249.48099999999999</v>
      </c>
      <c r="G1364" s="600">
        <f t="shared" si="23"/>
        <v>3.4385608492444923</v>
      </c>
    </row>
    <row r="1365" spans="1:7" x14ac:dyDescent="0.2">
      <c r="A1365" s="608">
        <v>3315</v>
      </c>
      <c r="B1365" s="582">
        <v>6351</v>
      </c>
      <c r="C1365" s="583" t="s">
        <v>192</v>
      </c>
      <c r="D1365" s="584">
        <v>400</v>
      </c>
      <c r="E1365" s="585">
        <v>3441.93</v>
      </c>
      <c r="F1365" s="584">
        <v>3302.77</v>
      </c>
      <c r="G1365" s="586">
        <f t="shared" si="23"/>
        <v>95.956919518990802</v>
      </c>
    </row>
    <row r="1366" spans="1:7" x14ac:dyDescent="0.2">
      <c r="A1366" s="608">
        <v>3315</v>
      </c>
      <c r="B1366" s="582">
        <v>6356</v>
      </c>
      <c r="C1366" s="583" t="s">
        <v>215</v>
      </c>
      <c r="D1366" s="584">
        <v>0</v>
      </c>
      <c r="E1366" s="585">
        <v>698</v>
      </c>
      <c r="F1366" s="584">
        <v>698</v>
      </c>
      <c r="G1366" s="586">
        <f t="shared" si="23"/>
        <v>100</v>
      </c>
    </row>
    <row r="1367" spans="1:7" x14ac:dyDescent="0.2">
      <c r="A1367" s="608">
        <v>3315</v>
      </c>
      <c r="B1367" s="582">
        <v>6451</v>
      </c>
      <c r="C1367" s="583" t="s">
        <v>220</v>
      </c>
      <c r="D1367" s="584">
        <v>2000</v>
      </c>
      <c r="E1367" s="585">
        <v>2000</v>
      </c>
      <c r="F1367" s="584">
        <v>0</v>
      </c>
      <c r="G1367" s="586">
        <f t="shared" si="23"/>
        <v>0</v>
      </c>
    </row>
    <row r="1368" spans="1:7" x14ac:dyDescent="0.2">
      <c r="A1368" s="610">
        <v>3315</v>
      </c>
      <c r="B1368" s="589"/>
      <c r="C1368" s="590" t="s">
        <v>218</v>
      </c>
      <c r="D1368" s="591">
        <v>92360</v>
      </c>
      <c r="E1368" s="592">
        <v>13395.32</v>
      </c>
      <c r="F1368" s="591">
        <v>4250.2510000000002</v>
      </c>
      <c r="G1368" s="593">
        <f t="shared" si="23"/>
        <v>31.729372646566116</v>
      </c>
    </row>
    <row r="1369" spans="1:7" x14ac:dyDescent="0.2">
      <c r="A1369" s="581"/>
      <c r="B1369" s="594"/>
      <c r="C1369" s="583"/>
      <c r="D1369" s="585"/>
      <c r="E1369" s="585"/>
      <c r="F1369" s="585"/>
      <c r="G1369" s="586"/>
    </row>
    <row r="1370" spans="1:7" x14ac:dyDescent="0.2">
      <c r="A1370" s="611">
        <v>3317</v>
      </c>
      <c r="B1370" s="596">
        <v>6312</v>
      </c>
      <c r="C1370" s="597" t="s">
        <v>230</v>
      </c>
      <c r="D1370" s="598">
        <v>0</v>
      </c>
      <c r="E1370" s="599">
        <v>60</v>
      </c>
      <c r="F1370" s="598">
        <v>60</v>
      </c>
      <c r="G1370" s="600">
        <f t="shared" si="23"/>
        <v>100</v>
      </c>
    </row>
    <row r="1371" spans="1:7" x14ac:dyDescent="0.2">
      <c r="A1371" s="610">
        <v>3317</v>
      </c>
      <c r="B1371" s="589"/>
      <c r="C1371" s="590" t="s">
        <v>3606</v>
      </c>
      <c r="D1371" s="591">
        <v>0</v>
      </c>
      <c r="E1371" s="592">
        <v>60</v>
      </c>
      <c r="F1371" s="591">
        <v>60</v>
      </c>
      <c r="G1371" s="593">
        <f t="shared" si="23"/>
        <v>100</v>
      </c>
    </row>
    <row r="1372" spans="1:7" x14ac:dyDescent="0.2">
      <c r="A1372" s="581"/>
      <c r="B1372" s="594"/>
      <c r="C1372" s="583"/>
      <c r="D1372" s="585"/>
      <c r="E1372" s="585"/>
      <c r="F1372" s="585"/>
      <c r="G1372" s="586"/>
    </row>
    <row r="1373" spans="1:7" x14ac:dyDescent="0.2">
      <c r="A1373" s="611">
        <v>3319</v>
      </c>
      <c r="B1373" s="596">
        <v>6322</v>
      </c>
      <c r="C1373" s="597" t="s">
        <v>183</v>
      </c>
      <c r="D1373" s="598">
        <v>0</v>
      </c>
      <c r="E1373" s="599">
        <v>120</v>
      </c>
      <c r="F1373" s="598">
        <v>120</v>
      </c>
      <c r="G1373" s="600">
        <f t="shared" si="23"/>
        <v>100</v>
      </c>
    </row>
    <row r="1374" spans="1:7" x14ac:dyDescent="0.2">
      <c r="A1374" s="608">
        <v>3319</v>
      </c>
      <c r="B1374" s="582">
        <v>6341</v>
      </c>
      <c r="C1374" s="583" t="s">
        <v>182</v>
      </c>
      <c r="D1374" s="584">
        <v>0</v>
      </c>
      <c r="E1374" s="585">
        <v>750</v>
      </c>
      <c r="F1374" s="584">
        <v>750</v>
      </c>
      <c r="G1374" s="586">
        <f t="shared" si="23"/>
        <v>100</v>
      </c>
    </row>
    <row r="1375" spans="1:7" x14ac:dyDescent="0.2">
      <c r="A1375" s="610">
        <v>3319</v>
      </c>
      <c r="B1375" s="589"/>
      <c r="C1375" s="590" t="s">
        <v>139</v>
      </c>
      <c r="D1375" s="591">
        <v>0</v>
      </c>
      <c r="E1375" s="592">
        <v>870</v>
      </c>
      <c r="F1375" s="591">
        <v>870</v>
      </c>
      <c r="G1375" s="593">
        <f t="shared" si="23"/>
        <v>100</v>
      </c>
    </row>
    <row r="1376" spans="1:7" x14ac:dyDescent="0.2">
      <c r="A1376" s="581"/>
      <c r="B1376" s="594"/>
      <c r="C1376" s="583"/>
      <c r="D1376" s="585"/>
      <c r="E1376" s="585"/>
      <c r="F1376" s="585"/>
      <c r="G1376" s="586"/>
    </row>
    <row r="1377" spans="1:7" x14ac:dyDescent="0.2">
      <c r="A1377" s="611">
        <v>3322</v>
      </c>
      <c r="B1377" s="596">
        <v>6351</v>
      </c>
      <c r="C1377" s="597" t="s">
        <v>192</v>
      </c>
      <c r="D1377" s="598">
        <v>0</v>
      </c>
      <c r="E1377" s="599">
        <v>3117.7350000000001</v>
      </c>
      <c r="F1377" s="598">
        <v>617.73500000000001</v>
      </c>
      <c r="G1377" s="600">
        <f t="shared" si="23"/>
        <v>19.813582616867695</v>
      </c>
    </row>
    <row r="1378" spans="1:7" x14ac:dyDescent="0.2">
      <c r="A1378" s="610">
        <v>3322</v>
      </c>
      <c r="B1378" s="589"/>
      <c r="C1378" s="590" t="s">
        <v>137</v>
      </c>
      <c r="D1378" s="591">
        <v>0</v>
      </c>
      <c r="E1378" s="592">
        <v>3117.7350000000001</v>
      </c>
      <c r="F1378" s="591">
        <v>617.73500000000001</v>
      </c>
      <c r="G1378" s="593">
        <f t="shared" si="23"/>
        <v>19.813582616867695</v>
      </c>
    </row>
    <row r="1379" spans="1:7" x14ac:dyDescent="0.2">
      <c r="A1379" s="581"/>
      <c r="B1379" s="594"/>
      <c r="C1379" s="583"/>
      <c r="D1379" s="585"/>
      <c r="E1379" s="585"/>
      <c r="F1379" s="585"/>
      <c r="G1379" s="586"/>
    </row>
    <row r="1380" spans="1:7" x14ac:dyDescent="0.2">
      <c r="A1380" s="611">
        <v>3326</v>
      </c>
      <c r="B1380" s="596">
        <v>6341</v>
      </c>
      <c r="C1380" s="597" t="s">
        <v>182</v>
      </c>
      <c r="D1380" s="598">
        <v>0</v>
      </c>
      <c r="E1380" s="599">
        <v>250</v>
      </c>
      <c r="F1380" s="598">
        <v>250</v>
      </c>
      <c r="G1380" s="600">
        <f t="shared" si="23"/>
        <v>100</v>
      </c>
    </row>
    <row r="1381" spans="1:7" x14ac:dyDescent="0.2">
      <c r="A1381" s="610">
        <v>3326</v>
      </c>
      <c r="B1381" s="589"/>
      <c r="C1381" s="590" t="s">
        <v>217</v>
      </c>
      <c r="D1381" s="591">
        <v>0</v>
      </c>
      <c r="E1381" s="592">
        <v>250</v>
      </c>
      <c r="F1381" s="591">
        <v>250</v>
      </c>
      <c r="G1381" s="593">
        <f t="shared" si="23"/>
        <v>100</v>
      </c>
    </row>
    <row r="1382" spans="1:7" x14ac:dyDescent="0.2">
      <c r="A1382" s="581"/>
      <c r="B1382" s="594"/>
      <c r="C1382" s="583"/>
      <c r="D1382" s="585"/>
      <c r="E1382" s="585"/>
      <c r="F1382" s="585"/>
      <c r="G1382" s="586"/>
    </row>
    <row r="1383" spans="1:7" x14ac:dyDescent="0.2">
      <c r="A1383" s="611">
        <v>3419</v>
      </c>
      <c r="B1383" s="596">
        <v>6341</v>
      </c>
      <c r="C1383" s="597" t="s">
        <v>182</v>
      </c>
      <c r="D1383" s="598">
        <v>0</v>
      </c>
      <c r="E1383" s="599">
        <v>200</v>
      </c>
      <c r="F1383" s="598">
        <v>200</v>
      </c>
      <c r="G1383" s="600">
        <f t="shared" si="23"/>
        <v>100</v>
      </c>
    </row>
    <row r="1384" spans="1:7" x14ac:dyDescent="0.2">
      <c r="A1384" s="608">
        <v>3419</v>
      </c>
      <c r="B1384" s="582">
        <v>6351</v>
      </c>
      <c r="C1384" s="583" t="s">
        <v>192</v>
      </c>
      <c r="D1384" s="584">
        <v>0</v>
      </c>
      <c r="E1384" s="585">
        <v>111</v>
      </c>
      <c r="F1384" s="584">
        <v>111</v>
      </c>
      <c r="G1384" s="586">
        <f t="shared" si="23"/>
        <v>100</v>
      </c>
    </row>
    <row r="1385" spans="1:7" x14ac:dyDescent="0.2">
      <c r="A1385" s="610">
        <v>3419</v>
      </c>
      <c r="B1385" s="589"/>
      <c r="C1385" s="590" t="s">
        <v>136</v>
      </c>
      <c r="D1385" s="591">
        <v>0</v>
      </c>
      <c r="E1385" s="592">
        <v>311</v>
      </c>
      <c r="F1385" s="591">
        <v>311</v>
      </c>
      <c r="G1385" s="593">
        <f t="shared" si="23"/>
        <v>100</v>
      </c>
    </row>
    <row r="1386" spans="1:7" x14ac:dyDescent="0.2">
      <c r="A1386" s="581"/>
      <c r="B1386" s="594"/>
      <c r="C1386" s="583"/>
      <c r="D1386" s="585"/>
      <c r="E1386" s="585"/>
      <c r="F1386" s="585"/>
      <c r="G1386" s="586"/>
    </row>
    <row r="1387" spans="1:7" x14ac:dyDescent="0.2">
      <c r="A1387" s="611">
        <v>3522</v>
      </c>
      <c r="B1387" s="596">
        <v>6111</v>
      </c>
      <c r="C1387" s="597" t="s">
        <v>177</v>
      </c>
      <c r="D1387" s="598">
        <v>7000</v>
      </c>
      <c r="E1387" s="599">
        <v>194</v>
      </c>
      <c r="F1387" s="598">
        <v>0</v>
      </c>
      <c r="G1387" s="600">
        <f t="shared" si="23"/>
        <v>0</v>
      </c>
    </row>
    <row r="1388" spans="1:7" x14ac:dyDescent="0.2">
      <c r="A1388" s="608">
        <v>3522</v>
      </c>
      <c r="B1388" s="582">
        <v>6121</v>
      </c>
      <c r="C1388" s="583" t="s">
        <v>175</v>
      </c>
      <c r="D1388" s="584">
        <v>122000</v>
      </c>
      <c r="E1388" s="585">
        <v>83379.679999999993</v>
      </c>
      <c r="F1388" s="584">
        <v>10571.164500000001</v>
      </c>
      <c r="G1388" s="586">
        <f t="shared" si="23"/>
        <v>12.678346210971309</v>
      </c>
    </row>
    <row r="1389" spans="1:7" x14ac:dyDescent="0.2">
      <c r="A1389" s="608">
        <v>3522</v>
      </c>
      <c r="B1389" s="582">
        <v>6122</v>
      </c>
      <c r="C1389" s="583" t="s">
        <v>174</v>
      </c>
      <c r="D1389" s="584">
        <v>0</v>
      </c>
      <c r="E1389" s="585">
        <v>1894.26</v>
      </c>
      <c r="F1389" s="584">
        <v>0</v>
      </c>
      <c r="G1389" s="586">
        <f t="shared" si="23"/>
        <v>0</v>
      </c>
    </row>
    <row r="1390" spans="1:7" x14ac:dyDescent="0.2">
      <c r="A1390" s="608">
        <v>3522</v>
      </c>
      <c r="B1390" s="582">
        <v>6313</v>
      </c>
      <c r="C1390" s="583" t="s">
        <v>208</v>
      </c>
      <c r="D1390" s="584">
        <v>0</v>
      </c>
      <c r="E1390" s="585">
        <v>9610</v>
      </c>
      <c r="F1390" s="584">
        <v>9485</v>
      </c>
      <c r="G1390" s="586">
        <f t="shared" si="23"/>
        <v>98.699271592091577</v>
      </c>
    </row>
    <row r="1391" spans="1:7" x14ac:dyDescent="0.2">
      <c r="A1391" s="608">
        <v>3522</v>
      </c>
      <c r="B1391" s="582">
        <v>6351</v>
      </c>
      <c r="C1391" s="583" t="s">
        <v>192</v>
      </c>
      <c r="D1391" s="584">
        <v>85761</v>
      </c>
      <c r="E1391" s="585">
        <v>138159.201</v>
      </c>
      <c r="F1391" s="584">
        <v>72092.240179999979</v>
      </c>
      <c r="G1391" s="586">
        <f t="shared" si="23"/>
        <v>52.180556675338607</v>
      </c>
    </row>
    <row r="1392" spans="1:7" x14ac:dyDescent="0.2">
      <c r="A1392" s="608">
        <v>3522</v>
      </c>
      <c r="B1392" s="582">
        <v>6356</v>
      </c>
      <c r="C1392" s="583" t="s">
        <v>215</v>
      </c>
      <c r="D1392" s="584">
        <v>0</v>
      </c>
      <c r="E1392" s="585">
        <v>34730.987999999998</v>
      </c>
      <c r="F1392" s="584">
        <v>34730.984689999997</v>
      </c>
      <c r="G1392" s="586">
        <f t="shared" ref="G1392:G1457" si="24">F1392/E1392*100</f>
        <v>99.99999046960599</v>
      </c>
    </row>
    <row r="1393" spans="1:7" x14ac:dyDescent="0.2">
      <c r="A1393" s="608">
        <v>3522</v>
      </c>
      <c r="B1393" s="582">
        <v>6451</v>
      </c>
      <c r="C1393" s="583" t="s">
        <v>220</v>
      </c>
      <c r="D1393" s="584">
        <v>87300</v>
      </c>
      <c r="E1393" s="585">
        <v>238709.05600000001</v>
      </c>
      <c r="F1393" s="584">
        <v>46989.739329999997</v>
      </c>
      <c r="G1393" s="586">
        <f t="shared" si="24"/>
        <v>19.684942045097774</v>
      </c>
    </row>
    <row r="1394" spans="1:7" x14ac:dyDescent="0.2">
      <c r="A1394" s="610">
        <v>3522</v>
      </c>
      <c r="B1394" s="589"/>
      <c r="C1394" s="590" t="s">
        <v>134</v>
      </c>
      <c r="D1394" s="591">
        <v>302061</v>
      </c>
      <c r="E1394" s="592">
        <v>506677.185</v>
      </c>
      <c r="F1394" s="591">
        <v>173869.1287</v>
      </c>
      <c r="G1394" s="593">
        <f t="shared" si="24"/>
        <v>34.315563014742814</v>
      </c>
    </row>
    <row r="1395" spans="1:7" x14ac:dyDescent="0.2">
      <c r="A1395" s="581"/>
      <c r="B1395" s="594"/>
      <c r="C1395" s="583"/>
      <c r="D1395" s="585"/>
      <c r="E1395" s="585"/>
      <c r="F1395" s="585"/>
      <c r="G1395" s="586"/>
    </row>
    <row r="1396" spans="1:7" x14ac:dyDescent="0.2">
      <c r="A1396" s="611">
        <v>3523</v>
      </c>
      <c r="B1396" s="596">
        <v>6313</v>
      </c>
      <c r="C1396" s="597" t="s">
        <v>208</v>
      </c>
      <c r="D1396" s="598">
        <v>0</v>
      </c>
      <c r="E1396" s="599">
        <v>1100</v>
      </c>
      <c r="F1396" s="598">
        <v>1100</v>
      </c>
      <c r="G1396" s="600">
        <f t="shared" si="24"/>
        <v>100</v>
      </c>
    </row>
    <row r="1397" spans="1:7" x14ac:dyDescent="0.2">
      <c r="A1397" s="608">
        <v>3523</v>
      </c>
      <c r="B1397" s="582">
        <v>6351</v>
      </c>
      <c r="C1397" s="583" t="s">
        <v>192</v>
      </c>
      <c r="D1397" s="584">
        <v>6250</v>
      </c>
      <c r="E1397" s="585">
        <v>5620.23</v>
      </c>
      <c r="F1397" s="584">
        <v>5519.9314399999994</v>
      </c>
      <c r="G1397" s="586">
        <f t="shared" si="24"/>
        <v>98.215401149063283</v>
      </c>
    </row>
    <row r="1398" spans="1:7" x14ac:dyDescent="0.2">
      <c r="A1398" s="610">
        <v>3523</v>
      </c>
      <c r="B1398" s="589"/>
      <c r="C1398" s="590" t="s">
        <v>214</v>
      </c>
      <c r="D1398" s="591">
        <v>6250</v>
      </c>
      <c r="E1398" s="592">
        <v>6720.23</v>
      </c>
      <c r="F1398" s="591">
        <v>6619.9314399999994</v>
      </c>
      <c r="G1398" s="593">
        <f t="shared" si="24"/>
        <v>98.507512986906704</v>
      </c>
    </row>
    <row r="1399" spans="1:7" x14ac:dyDescent="0.2">
      <c r="A1399" s="581"/>
      <c r="B1399" s="594"/>
      <c r="C1399" s="583"/>
      <c r="D1399" s="585"/>
      <c r="E1399" s="585"/>
      <c r="F1399" s="585"/>
      <c r="G1399" s="586"/>
    </row>
    <row r="1400" spans="1:7" x14ac:dyDescent="0.2">
      <c r="A1400" s="611">
        <v>3529</v>
      </c>
      <c r="B1400" s="596">
        <v>6351</v>
      </c>
      <c r="C1400" s="597" t="s">
        <v>192</v>
      </c>
      <c r="D1400" s="598">
        <v>156</v>
      </c>
      <c r="E1400" s="599">
        <v>0</v>
      </c>
      <c r="F1400" s="598">
        <v>0</v>
      </c>
      <c r="G1400" s="612" t="s">
        <v>195</v>
      </c>
    </row>
    <row r="1401" spans="1:7" x14ac:dyDescent="0.2">
      <c r="A1401" s="610">
        <v>3529</v>
      </c>
      <c r="B1401" s="589"/>
      <c r="C1401" s="590" t="s">
        <v>338</v>
      </c>
      <c r="D1401" s="591">
        <v>156</v>
      </c>
      <c r="E1401" s="592">
        <v>0</v>
      </c>
      <c r="F1401" s="591">
        <v>0</v>
      </c>
      <c r="G1401" s="613" t="s">
        <v>195</v>
      </c>
    </row>
    <row r="1402" spans="1:7" x14ac:dyDescent="0.2">
      <c r="A1402" s="581"/>
      <c r="B1402" s="594"/>
      <c r="C1402" s="583"/>
      <c r="D1402" s="585"/>
      <c r="E1402" s="585"/>
      <c r="F1402" s="585"/>
      <c r="G1402" s="609"/>
    </row>
    <row r="1403" spans="1:7" x14ac:dyDescent="0.2">
      <c r="A1403" s="611">
        <v>3533</v>
      </c>
      <c r="B1403" s="596">
        <v>6121</v>
      </c>
      <c r="C1403" s="597" t="s">
        <v>175</v>
      </c>
      <c r="D1403" s="598">
        <v>27900</v>
      </c>
      <c r="E1403" s="599">
        <v>2547.48</v>
      </c>
      <c r="F1403" s="598">
        <v>435.6</v>
      </c>
      <c r="G1403" s="600">
        <f t="shared" si="24"/>
        <v>17.0992510245419</v>
      </c>
    </row>
    <row r="1404" spans="1:7" x14ac:dyDescent="0.2">
      <c r="A1404" s="608">
        <v>3533</v>
      </c>
      <c r="B1404" s="582">
        <v>6122</v>
      </c>
      <c r="C1404" s="583" t="s">
        <v>174</v>
      </c>
      <c r="D1404" s="584">
        <v>26277</v>
      </c>
      <c r="E1404" s="585">
        <v>193.89</v>
      </c>
      <c r="F1404" s="584">
        <v>0</v>
      </c>
      <c r="G1404" s="586">
        <f t="shared" si="24"/>
        <v>0</v>
      </c>
    </row>
    <row r="1405" spans="1:7" x14ac:dyDescent="0.2">
      <c r="A1405" s="608">
        <v>3533</v>
      </c>
      <c r="B1405" s="582">
        <v>6351</v>
      </c>
      <c r="C1405" s="583" t="s">
        <v>192</v>
      </c>
      <c r="D1405" s="584">
        <v>0</v>
      </c>
      <c r="E1405" s="585">
        <v>247.39</v>
      </c>
      <c r="F1405" s="584">
        <v>206.12350000000001</v>
      </c>
      <c r="G1405" s="586">
        <f t="shared" si="24"/>
        <v>83.319253001333934</v>
      </c>
    </row>
    <row r="1406" spans="1:7" x14ac:dyDescent="0.2">
      <c r="A1406" s="610">
        <v>3533</v>
      </c>
      <c r="B1406" s="589"/>
      <c r="C1406" s="590" t="s">
        <v>133</v>
      </c>
      <c r="D1406" s="591">
        <v>54177</v>
      </c>
      <c r="E1406" s="592">
        <v>2988.76</v>
      </c>
      <c r="F1406" s="591">
        <v>641.72349999999994</v>
      </c>
      <c r="G1406" s="593">
        <f t="shared" si="24"/>
        <v>21.471228870836061</v>
      </c>
    </row>
    <row r="1407" spans="1:7" x14ac:dyDescent="0.2">
      <c r="A1407" s="581"/>
      <c r="B1407" s="594"/>
      <c r="C1407" s="583"/>
      <c r="D1407" s="585"/>
      <c r="E1407" s="585"/>
      <c r="F1407" s="585"/>
      <c r="G1407" s="586"/>
    </row>
    <row r="1408" spans="1:7" x14ac:dyDescent="0.2">
      <c r="A1408" s="611">
        <v>3549</v>
      </c>
      <c r="B1408" s="596">
        <v>6312</v>
      </c>
      <c r="C1408" s="597" t="s">
        <v>230</v>
      </c>
      <c r="D1408" s="598">
        <v>0</v>
      </c>
      <c r="E1408" s="599">
        <v>230</v>
      </c>
      <c r="F1408" s="598">
        <v>230</v>
      </c>
      <c r="G1408" s="600">
        <f t="shared" si="24"/>
        <v>100</v>
      </c>
    </row>
    <row r="1409" spans="1:7" x14ac:dyDescent="0.2">
      <c r="A1409" s="610">
        <v>3549</v>
      </c>
      <c r="B1409" s="589"/>
      <c r="C1409" s="590" t="s">
        <v>335</v>
      </c>
      <c r="D1409" s="591">
        <v>0</v>
      </c>
      <c r="E1409" s="592">
        <v>230</v>
      </c>
      <c r="F1409" s="591">
        <v>230</v>
      </c>
      <c r="G1409" s="593">
        <f t="shared" si="24"/>
        <v>100</v>
      </c>
    </row>
    <row r="1410" spans="1:7" x14ac:dyDescent="0.2">
      <c r="A1410" s="581"/>
      <c r="B1410" s="594"/>
      <c r="C1410" s="583"/>
      <c r="D1410" s="585"/>
      <c r="E1410" s="585"/>
      <c r="F1410" s="585"/>
      <c r="G1410" s="586"/>
    </row>
    <row r="1411" spans="1:7" x14ac:dyDescent="0.2">
      <c r="A1411" s="611">
        <v>3599</v>
      </c>
      <c r="B1411" s="596">
        <v>6322</v>
      </c>
      <c r="C1411" s="597" t="s">
        <v>183</v>
      </c>
      <c r="D1411" s="598">
        <v>0</v>
      </c>
      <c r="E1411" s="599">
        <v>160</v>
      </c>
      <c r="F1411" s="598">
        <v>160</v>
      </c>
      <c r="G1411" s="600">
        <f t="shared" si="24"/>
        <v>100</v>
      </c>
    </row>
    <row r="1412" spans="1:7" x14ac:dyDescent="0.2">
      <c r="A1412" s="610">
        <v>3599</v>
      </c>
      <c r="B1412" s="589"/>
      <c r="C1412" s="590" t="s">
        <v>132</v>
      </c>
      <c r="D1412" s="591">
        <v>0</v>
      </c>
      <c r="E1412" s="592">
        <v>160</v>
      </c>
      <c r="F1412" s="591">
        <v>160</v>
      </c>
      <c r="G1412" s="593">
        <f t="shared" si="24"/>
        <v>100</v>
      </c>
    </row>
    <row r="1413" spans="1:7" x14ac:dyDescent="0.2">
      <c r="A1413" s="581"/>
      <c r="B1413" s="594"/>
      <c r="C1413" s="583"/>
      <c r="D1413" s="585"/>
      <c r="E1413" s="585"/>
      <c r="F1413" s="585"/>
      <c r="G1413" s="586"/>
    </row>
    <row r="1414" spans="1:7" x14ac:dyDescent="0.2">
      <c r="A1414" s="611">
        <v>3636</v>
      </c>
      <c r="B1414" s="596">
        <v>6313</v>
      </c>
      <c r="C1414" s="597" t="s">
        <v>208</v>
      </c>
      <c r="D1414" s="598">
        <v>15000</v>
      </c>
      <c r="E1414" s="599">
        <v>5381.07</v>
      </c>
      <c r="F1414" s="598">
        <v>4529.9040000000005</v>
      </c>
      <c r="G1414" s="600">
        <f t="shared" si="24"/>
        <v>84.182216548009976</v>
      </c>
    </row>
    <row r="1415" spans="1:7" x14ac:dyDescent="0.2">
      <c r="A1415" s="608">
        <v>3636</v>
      </c>
      <c r="B1415" s="582">
        <v>6341</v>
      </c>
      <c r="C1415" s="583" t="s">
        <v>182</v>
      </c>
      <c r="D1415" s="584">
        <v>52000</v>
      </c>
      <c r="E1415" s="585">
        <v>84307.92</v>
      </c>
      <c r="F1415" s="584">
        <v>51669.50849</v>
      </c>
      <c r="G1415" s="586">
        <f t="shared" si="24"/>
        <v>61.286660244968679</v>
      </c>
    </row>
    <row r="1416" spans="1:7" x14ac:dyDescent="0.2">
      <c r="A1416" s="608">
        <v>3636</v>
      </c>
      <c r="B1416" s="582">
        <v>6349</v>
      </c>
      <c r="C1416" s="583" t="s">
        <v>212</v>
      </c>
      <c r="D1416" s="584">
        <v>0</v>
      </c>
      <c r="E1416" s="585">
        <v>849.65</v>
      </c>
      <c r="F1416" s="584">
        <v>226.54300000000001</v>
      </c>
      <c r="G1416" s="586">
        <f t="shared" si="24"/>
        <v>26.663096569175543</v>
      </c>
    </row>
    <row r="1417" spans="1:7" x14ac:dyDescent="0.2">
      <c r="A1417" s="608">
        <v>3636</v>
      </c>
      <c r="B1417" s="582">
        <v>6352</v>
      </c>
      <c r="C1417" s="583" t="s">
        <v>207</v>
      </c>
      <c r="D1417" s="584">
        <v>2200</v>
      </c>
      <c r="E1417" s="585">
        <v>5445</v>
      </c>
      <c r="F1417" s="584">
        <v>5225</v>
      </c>
      <c r="G1417" s="586">
        <f t="shared" si="24"/>
        <v>95.959595959595958</v>
      </c>
    </row>
    <row r="1418" spans="1:7" x14ac:dyDescent="0.2">
      <c r="A1418" s="608">
        <v>3636</v>
      </c>
      <c r="B1418" s="582">
        <v>6354</v>
      </c>
      <c r="C1418" s="583" t="s">
        <v>211</v>
      </c>
      <c r="D1418" s="584">
        <v>0</v>
      </c>
      <c r="E1418" s="585">
        <v>326.5</v>
      </c>
      <c r="F1418" s="584">
        <v>320.51799999999997</v>
      </c>
      <c r="G1418" s="586">
        <f t="shared" si="24"/>
        <v>98.167840735068907</v>
      </c>
    </row>
    <row r="1419" spans="1:7" x14ac:dyDescent="0.2">
      <c r="A1419" s="608">
        <v>3636</v>
      </c>
      <c r="B1419" s="582">
        <v>6359</v>
      </c>
      <c r="C1419" s="583" t="s">
        <v>210</v>
      </c>
      <c r="D1419" s="584">
        <v>0</v>
      </c>
      <c r="E1419" s="585">
        <v>140</v>
      </c>
      <c r="F1419" s="584">
        <v>140</v>
      </c>
      <c r="G1419" s="586">
        <f t="shared" si="24"/>
        <v>100</v>
      </c>
    </row>
    <row r="1420" spans="1:7" x14ac:dyDescent="0.2">
      <c r="A1420" s="610">
        <v>3636</v>
      </c>
      <c r="B1420" s="589"/>
      <c r="C1420" s="590" t="s">
        <v>131</v>
      </c>
      <c r="D1420" s="591">
        <v>69200</v>
      </c>
      <c r="E1420" s="592">
        <v>96450.14</v>
      </c>
      <c r="F1420" s="591">
        <v>62111.473490000004</v>
      </c>
      <c r="G1420" s="593">
        <f t="shared" si="24"/>
        <v>64.39749438414502</v>
      </c>
    </row>
    <row r="1421" spans="1:7" x14ac:dyDescent="0.2">
      <c r="A1421" s="581"/>
      <c r="B1421" s="594"/>
      <c r="C1421" s="583"/>
      <c r="D1421" s="585"/>
      <c r="E1421" s="585"/>
      <c r="F1421" s="585"/>
      <c r="G1421" s="586"/>
    </row>
    <row r="1422" spans="1:7" x14ac:dyDescent="0.2">
      <c r="A1422" s="611">
        <v>3639</v>
      </c>
      <c r="B1422" s="596">
        <v>6121</v>
      </c>
      <c r="C1422" s="597" t="s">
        <v>175</v>
      </c>
      <c r="D1422" s="598">
        <v>11194</v>
      </c>
      <c r="E1422" s="599">
        <v>11194</v>
      </c>
      <c r="F1422" s="598">
        <v>11193.486620000001</v>
      </c>
      <c r="G1422" s="600">
        <f t="shared" si="24"/>
        <v>99.995413793103467</v>
      </c>
    </row>
    <row r="1423" spans="1:7" x14ac:dyDescent="0.2">
      <c r="A1423" s="608">
        <v>3639</v>
      </c>
      <c r="B1423" s="582">
        <v>6122</v>
      </c>
      <c r="C1423" s="583" t="s">
        <v>174</v>
      </c>
      <c r="D1423" s="584">
        <v>942</v>
      </c>
      <c r="E1423" s="585">
        <v>942</v>
      </c>
      <c r="F1423" s="584">
        <v>941.55338000000006</v>
      </c>
      <c r="G1423" s="586">
        <f t="shared" si="24"/>
        <v>99.952588110403411</v>
      </c>
    </row>
    <row r="1424" spans="1:7" x14ac:dyDescent="0.2">
      <c r="A1424" s="608">
        <v>3639</v>
      </c>
      <c r="B1424" s="582">
        <v>6129</v>
      </c>
      <c r="C1424" s="583" t="s">
        <v>209</v>
      </c>
      <c r="D1424" s="584">
        <v>20000</v>
      </c>
      <c r="E1424" s="585">
        <v>7500</v>
      </c>
      <c r="F1424" s="584">
        <v>394.49200000000002</v>
      </c>
      <c r="G1424" s="586">
        <f t="shared" si="24"/>
        <v>5.2598933333333333</v>
      </c>
    </row>
    <row r="1425" spans="1:7" x14ac:dyDescent="0.2">
      <c r="A1425" s="608">
        <v>3639</v>
      </c>
      <c r="B1425" s="582">
        <v>6130</v>
      </c>
      <c r="C1425" s="583" t="s">
        <v>180</v>
      </c>
      <c r="D1425" s="584">
        <v>2000</v>
      </c>
      <c r="E1425" s="585">
        <v>2684.9</v>
      </c>
      <c r="F1425" s="584">
        <v>2647.64</v>
      </c>
      <c r="G1425" s="586">
        <f t="shared" si="24"/>
        <v>98.612238817088155</v>
      </c>
    </row>
    <row r="1426" spans="1:7" x14ac:dyDescent="0.2">
      <c r="A1426" s="608">
        <v>3639</v>
      </c>
      <c r="B1426" s="582">
        <v>6201</v>
      </c>
      <c r="C1426" s="583" t="s">
        <v>204</v>
      </c>
      <c r="D1426" s="584">
        <v>0</v>
      </c>
      <c r="E1426" s="585">
        <v>6307.6</v>
      </c>
      <c r="F1426" s="584">
        <v>6307.5959999999995</v>
      </c>
      <c r="G1426" s="586">
        <f t="shared" si="24"/>
        <v>99.999936584437805</v>
      </c>
    </row>
    <row r="1427" spans="1:7" x14ac:dyDescent="0.2">
      <c r="A1427" s="608">
        <v>3639</v>
      </c>
      <c r="B1427" s="582">
        <v>6202</v>
      </c>
      <c r="C1427" s="583" t="s">
        <v>231</v>
      </c>
      <c r="D1427" s="584">
        <v>15000</v>
      </c>
      <c r="E1427" s="585">
        <v>892.4</v>
      </c>
      <c r="F1427" s="584">
        <v>0</v>
      </c>
      <c r="G1427" s="586">
        <f t="shared" si="24"/>
        <v>0</v>
      </c>
    </row>
    <row r="1428" spans="1:7" x14ac:dyDescent="0.2">
      <c r="A1428" s="608">
        <v>3639</v>
      </c>
      <c r="B1428" s="582">
        <v>6322</v>
      </c>
      <c r="C1428" s="583" t="s">
        <v>183</v>
      </c>
      <c r="D1428" s="584">
        <v>0</v>
      </c>
      <c r="E1428" s="585">
        <v>3250</v>
      </c>
      <c r="F1428" s="584">
        <v>190</v>
      </c>
      <c r="G1428" s="586">
        <f t="shared" si="24"/>
        <v>5.8461538461538458</v>
      </c>
    </row>
    <row r="1429" spans="1:7" x14ac:dyDescent="0.2">
      <c r="A1429" s="608">
        <v>3639</v>
      </c>
      <c r="B1429" s="582">
        <v>6341</v>
      </c>
      <c r="C1429" s="583" t="s">
        <v>182</v>
      </c>
      <c r="D1429" s="584">
        <v>3900</v>
      </c>
      <c r="E1429" s="585">
        <v>25661.7</v>
      </c>
      <c r="F1429" s="584">
        <v>12541.838890000001</v>
      </c>
      <c r="G1429" s="586">
        <f t="shared" si="24"/>
        <v>48.873764754478465</v>
      </c>
    </row>
    <row r="1430" spans="1:7" x14ac:dyDescent="0.2">
      <c r="A1430" s="610">
        <v>3639</v>
      </c>
      <c r="B1430" s="589"/>
      <c r="C1430" s="590" t="s">
        <v>90</v>
      </c>
      <c r="D1430" s="591">
        <v>53036</v>
      </c>
      <c r="E1430" s="592">
        <v>58432.6</v>
      </c>
      <c r="F1430" s="591">
        <v>34216.606890000003</v>
      </c>
      <c r="G1430" s="593">
        <f t="shared" si="24"/>
        <v>58.557392431622077</v>
      </c>
    </row>
    <row r="1431" spans="1:7" x14ac:dyDescent="0.2">
      <c r="A1431" s="581"/>
      <c r="B1431" s="594"/>
      <c r="C1431" s="583"/>
      <c r="D1431" s="585"/>
      <c r="E1431" s="585"/>
      <c r="F1431" s="585"/>
      <c r="G1431" s="586"/>
    </row>
    <row r="1432" spans="1:7" x14ac:dyDescent="0.2">
      <c r="A1432" s="611">
        <v>3713</v>
      </c>
      <c r="B1432" s="596">
        <v>6371</v>
      </c>
      <c r="C1432" s="597" t="s">
        <v>206</v>
      </c>
      <c r="D1432" s="598">
        <v>429040</v>
      </c>
      <c r="E1432" s="599">
        <v>812993.34</v>
      </c>
      <c r="F1432" s="598">
        <v>314742.049</v>
      </c>
      <c r="G1432" s="600">
        <f t="shared" si="24"/>
        <v>38.71397630391413</v>
      </c>
    </row>
    <row r="1433" spans="1:7" x14ac:dyDescent="0.2">
      <c r="A1433" s="610">
        <v>3713</v>
      </c>
      <c r="B1433" s="589"/>
      <c r="C1433" s="590" t="s">
        <v>331</v>
      </c>
      <c r="D1433" s="591">
        <v>429040</v>
      </c>
      <c r="E1433" s="592">
        <v>812993.34</v>
      </c>
      <c r="F1433" s="591">
        <v>314742.049</v>
      </c>
      <c r="G1433" s="593">
        <f t="shared" si="24"/>
        <v>38.71397630391413</v>
      </c>
    </row>
    <row r="1434" spans="1:7" x14ac:dyDescent="0.2">
      <c r="A1434" s="581"/>
      <c r="B1434" s="594"/>
      <c r="C1434" s="583"/>
      <c r="D1434" s="585"/>
      <c r="E1434" s="585"/>
      <c r="F1434" s="585"/>
      <c r="G1434" s="586"/>
    </row>
    <row r="1435" spans="1:7" x14ac:dyDescent="0.2">
      <c r="A1435" s="611">
        <v>3769</v>
      </c>
      <c r="B1435" s="596">
        <v>6319</v>
      </c>
      <c r="C1435" s="597" t="s">
        <v>202</v>
      </c>
      <c r="D1435" s="598">
        <v>0</v>
      </c>
      <c r="E1435" s="599">
        <v>3000</v>
      </c>
      <c r="F1435" s="598">
        <v>0</v>
      </c>
      <c r="G1435" s="600">
        <f t="shared" si="24"/>
        <v>0</v>
      </c>
    </row>
    <row r="1436" spans="1:7" x14ac:dyDescent="0.2">
      <c r="A1436" s="610">
        <v>3769</v>
      </c>
      <c r="B1436" s="589"/>
      <c r="C1436" s="590" t="s">
        <v>127</v>
      </c>
      <c r="D1436" s="591">
        <v>0</v>
      </c>
      <c r="E1436" s="592">
        <v>3000</v>
      </c>
      <c r="F1436" s="591">
        <v>0</v>
      </c>
      <c r="G1436" s="593">
        <f t="shared" si="24"/>
        <v>0</v>
      </c>
    </row>
    <row r="1437" spans="1:7" x14ac:dyDescent="0.2">
      <c r="A1437" s="581"/>
      <c r="B1437" s="594"/>
      <c r="C1437" s="583"/>
      <c r="D1437" s="585"/>
      <c r="E1437" s="585"/>
      <c r="F1437" s="585"/>
      <c r="G1437" s="586"/>
    </row>
    <row r="1438" spans="1:7" x14ac:dyDescent="0.2">
      <c r="A1438" s="611">
        <v>3792</v>
      </c>
      <c r="B1438" s="596">
        <v>6322</v>
      </c>
      <c r="C1438" s="597" t="s">
        <v>183</v>
      </c>
      <c r="D1438" s="598">
        <v>0</v>
      </c>
      <c r="E1438" s="599">
        <v>300</v>
      </c>
      <c r="F1438" s="598">
        <v>300</v>
      </c>
      <c r="G1438" s="600">
        <f t="shared" si="24"/>
        <v>100</v>
      </c>
    </row>
    <row r="1439" spans="1:7" x14ac:dyDescent="0.2">
      <c r="A1439" s="608">
        <v>3792</v>
      </c>
      <c r="B1439" s="582">
        <v>6341</v>
      </c>
      <c r="C1439" s="583" t="s">
        <v>182</v>
      </c>
      <c r="D1439" s="584">
        <v>0</v>
      </c>
      <c r="E1439" s="585">
        <v>210</v>
      </c>
      <c r="F1439" s="584">
        <v>210</v>
      </c>
      <c r="G1439" s="586">
        <f t="shared" si="24"/>
        <v>100</v>
      </c>
    </row>
    <row r="1440" spans="1:7" x14ac:dyDescent="0.2">
      <c r="A1440" s="610">
        <v>3792</v>
      </c>
      <c r="B1440" s="589"/>
      <c r="C1440" s="590" t="s">
        <v>200</v>
      </c>
      <c r="D1440" s="591">
        <v>0</v>
      </c>
      <c r="E1440" s="592">
        <v>510</v>
      </c>
      <c r="F1440" s="591">
        <v>510</v>
      </c>
      <c r="G1440" s="593">
        <f t="shared" si="24"/>
        <v>100</v>
      </c>
    </row>
    <row r="1441" spans="1:15" s="475" customFormat="1" x14ac:dyDescent="0.2">
      <c r="A1441" s="581"/>
      <c r="B1441" s="594"/>
      <c r="C1441" s="583"/>
      <c r="D1441" s="601"/>
      <c r="E1441" s="601"/>
      <c r="F1441" s="601"/>
      <c r="G1441" s="586"/>
    </row>
    <row r="1442" spans="1:15" s="475" customFormat="1" x14ac:dyDescent="0.2">
      <c r="A1442" s="1117" t="s">
        <v>198</v>
      </c>
      <c r="B1442" s="1118"/>
      <c r="C1442" s="1118"/>
      <c r="D1442" s="602">
        <v>1189360</v>
      </c>
      <c r="E1442" s="603">
        <v>1759315.513</v>
      </c>
      <c r="F1442" s="602">
        <v>731209.82516000001</v>
      </c>
      <c r="G1442" s="604">
        <f>F1442/E1442*100</f>
        <v>41.562176866907443</v>
      </c>
      <c r="I1442" s="474"/>
      <c r="J1442" s="474"/>
      <c r="K1442" s="474"/>
      <c r="L1442" s="474"/>
      <c r="M1442" s="474"/>
      <c r="N1442" s="474"/>
      <c r="O1442" s="474"/>
    </row>
    <row r="1443" spans="1:15" s="475" customFormat="1" x14ac:dyDescent="0.2">
      <c r="A1443" s="532"/>
      <c r="B1443" s="533"/>
      <c r="C1443" s="614"/>
      <c r="D1443" s="534"/>
      <c r="E1443" s="534"/>
      <c r="F1443" s="534"/>
      <c r="G1443" s="535"/>
      <c r="I1443" s="474"/>
      <c r="J1443" s="474"/>
      <c r="K1443" s="474"/>
      <c r="L1443" s="474"/>
      <c r="M1443" s="474"/>
      <c r="N1443" s="474"/>
      <c r="O1443" s="474"/>
    </row>
    <row r="1444" spans="1:15" x14ac:dyDescent="0.2">
      <c r="A1444" s="611">
        <v>4312</v>
      </c>
      <c r="B1444" s="596">
        <v>6323</v>
      </c>
      <c r="C1444" s="597" t="s">
        <v>189</v>
      </c>
      <c r="D1444" s="598">
        <v>0</v>
      </c>
      <c r="E1444" s="599">
        <v>98.774000000000001</v>
      </c>
      <c r="F1444" s="598">
        <v>98.774000000000001</v>
      </c>
      <c r="G1444" s="600">
        <f t="shared" si="24"/>
        <v>100</v>
      </c>
    </row>
    <row r="1445" spans="1:15" x14ac:dyDescent="0.2">
      <c r="A1445" s="608">
        <v>4312</v>
      </c>
      <c r="B1445" s="582">
        <v>6351</v>
      </c>
      <c r="C1445" s="583" t="s">
        <v>192</v>
      </c>
      <c r="D1445" s="584">
        <v>0</v>
      </c>
      <c r="E1445" s="585">
        <v>1030.57</v>
      </c>
      <c r="F1445" s="584">
        <v>330.56565000000001</v>
      </c>
      <c r="G1445" s="586">
        <f t="shared" si="24"/>
        <v>32.076001630165834</v>
      </c>
    </row>
    <row r="1446" spans="1:15" x14ac:dyDescent="0.2">
      <c r="A1446" s="610">
        <v>4312</v>
      </c>
      <c r="B1446" s="589"/>
      <c r="C1446" s="590" t="s">
        <v>197</v>
      </c>
      <c r="D1446" s="591">
        <v>0</v>
      </c>
      <c r="E1446" s="592">
        <v>1129.3440000000001</v>
      </c>
      <c r="F1446" s="591">
        <v>429.33965000000001</v>
      </c>
      <c r="G1446" s="593">
        <f t="shared" si="24"/>
        <v>38.016729180834183</v>
      </c>
    </row>
    <row r="1447" spans="1:15" x14ac:dyDescent="0.2">
      <c r="A1447" s="581"/>
      <c r="B1447" s="594"/>
      <c r="C1447" s="583"/>
      <c r="D1447" s="585"/>
      <c r="E1447" s="585"/>
      <c r="F1447" s="585"/>
      <c r="G1447" s="586"/>
    </row>
    <row r="1448" spans="1:15" x14ac:dyDescent="0.2">
      <c r="A1448" s="611">
        <v>4339</v>
      </c>
      <c r="B1448" s="596">
        <v>6121</v>
      </c>
      <c r="C1448" s="597" t="s">
        <v>175</v>
      </c>
      <c r="D1448" s="598">
        <v>0</v>
      </c>
      <c r="E1448" s="599">
        <v>1053.6099999999999</v>
      </c>
      <c r="F1448" s="598">
        <v>766.51417000000004</v>
      </c>
      <c r="G1448" s="600">
        <f t="shared" si="24"/>
        <v>72.751223887396677</v>
      </c>
    </row>
    <row r="1449" spans="1:15" x14ac:dyDescent="0.2">
      <c r="A1449" s="608">
        <v>4339</v>
      </c>
      <c r="B1449" s="582">
        <v>6122</v>
      </c>
      <c r="C1449" s="583" t="s">
        <v>174</v>
      </c>
      <c r="D1449" s="584">
        <v>0</v>
      </c>
      <c r="E1449" s="585">
        <v>133.6</v>
      </c>
      <c r="F1449" s="584">
        <v>113.02767</v>
      </c>
      <c r="G1449" s="586">
        <f t="shared" si="24"/>
        <v>84.601549401197602</v>
      </c>
    </row>
    <row r="1450" spans="1:15" x14ac:dyDescent="0.2">
      <c r="A1450" s="610">
        <v>4339</v>
      </c>
      <c r="B1450" s="589"/>
      <c r="C1450" s="590" t="s">
        <v>194</v>
      </c>
      <c r="D1450" s="591">
        <v>0</v>
      </c>
      <c r="E1450" s="592">
        <v>1187.21</v>
      </c>
      <c r="F1450" s="591">
        <v>879.54184000000009</v>
      </c>
      <c r="G1450" s="593">
        <f t="shared" si="24"/>
        <v>74.084773544697242</v>
      </c>
    </row>
    <row r="1451" spans="1:15" x14ac:dyDescent="0.2">
      <c r="A1451" s="581"/>
      <c r="B1451" s="594"/>
      <c r="C1451" s="583"/>
      <c r="D1451" s="585"/>
      <c r="E1451" s="585"/>
      <c r="F1451" s="585"/>
      <c r="G1451" s="586"/>
    </row>
    <row r="1452" spans="1:15" x14ac:dyDescent="0.2">
      <c r="A1452" s="611">
        <v>4344</v>
      </c>
      <c r="B1452" s="596">
        <v>6321</v>
      </c>
      <c r="C1452" s="597" t="s">
        <v>190</v>
      </c>
      <c r="D1452" s="598">
        <v>0</v>
      </c>
      <c r="E1452" s="599">
        <v>300</v>
      </c>
      <c r="F1452" s="598">
        <v>300</v>
      </c>
      <c r="G1452" s="600">
        <f t="shared" si="24"/>
        <v>100</v>
      </c>
    </row>
    <row r="1453" spans="1:15" x14ac:dyDescent="0.2">
      <c r="A1453" s="608">
        <v>4344</v>
      </c>
      <c r="B1453" s="582">
        <v>6329</v>
      </c>
      <c r="C1453" s="583" t="s">
        <v>178</v>
      </c>
      <c r="D1453" s="584">
        <v>0</v>
      </c>
      <c r="E1453" s="585">
        <v>400</v>
      </c>
      <c r="F1453" s="584">
        <v>400</v>
      </c>
      <c r="G1453" s="586">
        <f t="shared" si="24"/>
        <v>100</v>
      </c>
    </row>
    <row r="1454" spans="1:15" x14ac:dyDescent="0.2">
      <c r="A1454" s="610">
        <v>4344</v>
      </c>
      <c r="B1454" s="589"/>
      <c r="C1454" s="590" t="s">
        <v>321</v>
      </c>
      <c r="D1454" s="591">
        <v>0</v>
      </c>
      <c r="E1454" s="592">
        <v>700</v>
      </c>
      <c r="F1454" s="591">
        <v>700</v>
      </c>
      <c r="G1454" s="593">
        <f t="shared" si="24"/>
        <v>100</v>
      </c>
    </row>
    <row r="1455" spans="1:15" x14ac:dyDescent="0.2">
      <c r="A1455" s="581"/>
      <c r="B1455" s="594"/>
      <c r="C1455" s="583"/>
      <c r="D1455" s="585"/>
      <c r="E1455" s="585"/>
      <c r="F1455" s="585"/>
      <c r="G1455" s="586"/>
    </row>
    <row r="1456" spans="1:15" x14ac:dyDescent="0.2">
      <c r="A1456" s="611">
        <v>4350</v>
      </c>
      <c r="B1456" s="596">
        <v>6121</v>
      </c>
      <c r="C1456" s="597" t="s">
        <v>175</v>
      </c>
      <c r="D1456" s="598">
        <v>3500</v>
      </c>
      <c r="E1456" s="599">
        <v>51490.29</v>
      </c>
      <c r="F1456" s="598">
        <v>21358.545439999998</v>
      </c>
      <c r="G1456" s="600">
        <f t="shared" si="24"/>
        <v>41.480724695860125</v>
      </c>
    </row>
    <row r="1457" spans="1:7" x14ac:dyDescent="0.2">
      <c r="A1457" s="608">
        <v>4350</v>
      </c>
      <c r="B1457" s="582">
        <v>6122</v>
      </c>
      <c r="C1457" s="583" t="s">
        <v>174</v>
      </c>
      <c r="D1457" s="584">
        <v>0</v>
      </c>
      <c r="E1457" s="585">
        <v>3677.01</v>
      </c>
      <c r="F1457" s="584">
        <v>3626.4605300000003</v>
      </c>
      <c r="G1457" s="586">
        <f t="shared" si="24"/>
        <v>98.625256118422314</v>
      </c>
    </row>
    <row r="1458" spans="1:7" x14ac:dyDescent="0.2">
      <c r="A1458" s="608">
        <v>4350</v>
      </c>
      <c r="B1458" s="582">
        <v>6323</v>
      </c>
      <c r="C1458" s="583" t="s">
        <v>189</v>
      </c>
      <c r="D1458" s="584">
        <v>0</v>
      </c>
      <c r="E1458" s="585">
        <v>1649.2</v>
      </c>
      <c r="F1458" s="584">
        <v>1649.2</v>
      </c>
      <c r="G1458" s="586">
        <f t="shared" ref="G1458:G1521" si="25">F1458/E1458*100</f>
        <v>100</v>
      </c>
    </row>
    <row r="1459" spans="1:7" x14ac:dyDescent="0.2">
      <c r="A1459" s="608">
        <v>4350</v>
      </c>
      <c r="B1459" s="582">
        <v>6341</v>
      </c>
      <c r="C1459" s="583" t="s">
        <v>182</v>
      </c>
      <c r="D1459" s="584">
        <v>0</v>
      </c>
      <c r="E1459" s="585">
        <v>1430.3</v>
      </c>
      <c r="F1459" s="584">
        <v>1430.3</v>
      </c>
      <c r="G1459" s="586">
        <f t="shared" si="25"/>
        <v>100</v>
      </c>
    </row>
    <row r="1460" spans="1:7" x14ac:dyDescent="0.2">
      <c r="A1460" s="608">
        <v>4350</v>
      </c>
      <c r="B1460" s="582">
        <v>6351</v>
      </c>
      <c r="C1460" s="583" t="s">
        <v>192</v>
      </c>
      <c r="D1460" s="584">
        <v>8000</v>
      </c>
      <c r="E1460" s="585">
        <v>9400</v>
      </c>
      <c r="F1460" s="584">
        <v>9340.2340000000004</v>
      </c>
      <c r="G1460" s="586">
        <f t="shared" si="25"/>
        <v>99.364191489361701</v>
      </c>
    </row>
    <row r="1461" spans="1:7" x14ac:dyDescent="0.2">
      <c r="A1461" s="610">
        <v>4350</v>
      </c>
      <c r="B1461" s="589"/>
      <c r="C1461" s="590" t="s">
        <v>122</v>
      </c>
      <c r="D1461" s="591">
        <v>11500</v>
      </c>
      <c r="E1461" s="592">
        <v>67646.8</v>
      </c>
      <c r="F1461" s="591">
        <v>37404.739970000002</v>
      </c>
      <c r="G1461" s="593">
        <f t="shared" si="25"/>
        <v>55.294174994234758</v>
      </c>
    </row>
    <row r="1462" spans="1:7" x14ac:dyDescent="0.2">
      <c r="A1462" s="581"/>
      <c r="B1462" s="594"/>
      <c r="C1462" s="583"/>
      <c r="D1462" s="585"/>
      <c r="E1462" s="585"/>
      <c r="F1462" s="585"/>
      <c r="G1462" s="586"/>
    </row>
    <row r="1463" spans="1:7" x14ac:dyDescent="0.2">
      <c r="A1463" s="611">
        <v>4351</v>
      </c>
      <c r="B1463" s="596">
        <v>6321</v>
      </c>
      <c r="C1463" s="597" t="s">
        <v>190</v>
      </c>
      <c r="D1463" s="598">
        <v>0</v>
      </c>
      <c r="E1463" s="599">
        <v>232</v>
      </c>
      <c r="F1463" s="598">
        <v>232</v>
      </c>
      <c r="G1463" s="600">
        <f t="shared" si="25"/>
        <v>100</v>
      </c>
    </row>
    <row r="1464" spans="1:7" x14ac:dyDescent="0.2">
      <c r="A1464" s="608">
        <v>4351</v>
      </c>
      <c r="B1464" s="582">
        <v>6322</v>
      </c>
      <c r="C1464" s="583" t="s">
        <v>183</v>
      </c>
      <c r="D1464" s="584">
        <v>0</v>
      </c>
      <c r="E1464" s="585">
        <v>511</v>
      </c>
      <c r="F1464" s="584">
        <v>511</v>
      </c>
      <c r="G1464" s="586">
        <f t="shared" si="25"/>
        <v>100</v>
      </c>
    </row>
    <row r="1465" spans="1:7" x14ac:dyDescent="0.2">
      <c r="A1465" s="608">
        <v>4351</v>
      </c>
      <c r="B1465" s="582">
        <v>6323</v>
      </c>
      <c r="C1465" s="583" t="s">
        <v>189</v>
      </c>
      <c r="D1465" s="584">
        <v>0</v>
      </c>
      <c r="E1465" s="585">
        <v>1354.5</v>
      </c>
      <c r="F1465" s="584">
        <v>1341.78</v>
      </c>
      <c r="G1465" s="586">
        <f t="shared" si="25"/>
        <v>99.060908084163898</v>
      </c>
    </row>
    <row r="1466" spans="1:7" x14ac:dyDescent="0.2">
      <c r="A1466" s="608">
        <v>4351</v>
      </c>
      <c r="B1466" s="582">
        <v>6329</v>
      </c>
      <c r="C1466" s="583" t="s">
        <v>178</v>
      </c>
      <c r="D1466" s="584">
        <v>0</v>
      </c>
      <c r="E1466" s="585">
        <v>400</v>
      </c>
      <c r="F1466" s="584">
        <v>400</v>
      </c>
      <c r="G1466" s="586">
        <f t="shared" si="25"/>
        <v>100</v>
      </c>
    </row>
    <row r="1467" spans="1:7" x14ac:dyDescent="0.2">
      <c r="A1467" s="610">
        <v>4351</v>
      </c>
      <c r="B1467" s="589"/>
      <c r="C1467" s="590" t="s">
        <v>319</v>
      </c>
      <c r="D1467" s="591">
        <v>0</v>
      </c>
      <c r="E1467" s="592">
        <v>2497.5</v>
      </c>
      <c r="F1467" s="591">
        <v>2484.7800000000002</v>
      </c>
      <c r="G1467" s="593">
        <f t="shared" si="25"/>
        <v>99.490690690690698</v>
      </c>
    </row>
    <row r="1468" spans="1:7" x14ac:dyDescent="0.2">
      <c r="A1468" s="581"/>
      <c r="B1468" s="594"/>
      <c r="C1468" s="583"/>
      <c r="D1468" s="585"/>
      <c r="E1468" s="585"/>
      <c r="F1468" s="585"/>
      <c r="G1468" s="586"/>
    </row>
    <row r="1469" spans="1:7" x14ac:dyDescent="0.2">
      <c r="A1469" s="611">
        <v>4354</v>
      </c>
      <c r="B1469" s="596">
        <v>6121</v>
      </c>
      <c r="C1469" s="597" t="s">
        <v>175</v>
      </c>
      <c r="D1469" s="598">
        <v>21400</v>
      </c>
      <c r="E1469" s="599">
        <v>6908.1239999999998</v>
      </c>
      <c r="F1469" s="598">
        <v>6302.5439999999999</v>
      </c>
      <c r="G1469" s="600">
        <f t="shared" si="25"/>
        <v>91.233799509099725</v>
      </c>
    </row>
    <row r="1470" spans="1:7" x14ac:dyDescent="0.2">
      <c r="A1470" s="608">
        <v>4354</v>
      </c>
      <c r="B1470" s="582">
        <v>6130</v>
      </c>
      <c r="C1470" s="583" t="s">
        <v>180</v>
      </c>
      <c r="D1470" s="584">
        <v>0</v>
      </c>
      <c r="E1470" s="585">
        <v>46.076000000000001</v>
      </c>
      <c r="F1470" s="584">
        <v>46.076000000000001</v>
      </c>
      <c r="G1470" s="586">
        <f t="shared" si="25"/>
        <v>100</v>
      </c>
    </row>
    <row r="1471" spans="1:7" x14ac:dyDescent="0.2">
      <c r="A1471" s="608">
        <v>4354</v>
      </c>
      <c r="B1471" s="582">
        <v>6323</v>
      </c>
      <c r="C1471" s="583" t="s">
        <v>189</v>
      </c>
      <c r="D1471" s="584">
        <v>0</v>
      </c>
      <c r="E1471" s="585">
        <v>315</v>
      </c>
      <c r="F1471" s="584">
        <v>315</v>
      </c>
      <c r="G1471" s="586">
        <f t="shared" si="25"/>
        <v>100</v>
      </c>
    </row>
    <row r="1472" spans="1:7" x14ac:dyDescent="0.2">
      <c r="A1472" s="608">
        <v>4354</v>
      </c>
      <c r="B1472" s="582">
        <v>6351</v>
      </c>
      <c r="C1472" s="583" t="s">
        <v>192</v>
      </c>
      <c r="D1472" s="584">
        <v>3000</v>
      </c>
      <c r="E1472" s="585">
        <v>3300</v>
      </c>
      <c r="F1472" s="584">
        <v>300</v>
      </c>
      <c r="G1472" s="586">
        <f t="shared" si="25"/>
        <v>9.0909090909090917</v>
      </c>
    </row>
    <row r="1473" spans="1:7" x14ac:dyDescent="0.2">
      <c r="A1473" s="610">
        <v>4354</v>
      </c>
      <c r="B1473" s="589"/>
      <c r="C1473" s="590" t="s">
        <v>193</v>
      </c>
      <c r="D1473" s="591">
        <v>24400</v>
      </c>
      <c r="E1473" s="592">
        <v>10569.2</v>
      </c>
      <c r="F1473" s="591">
        <v>6963.62</v>
      </c>
      <c r="G1473" s="593">
        <f t="shared" si="25"/>
        <v>65.885970555955026</v>
      </c>
    </row>
    <row r="1474" spans="1:7" x14ac:dyDescent="0.2">
      <c r="A1474" s="581"/>
      <c r="B1474" s="594"/>
      <c r="C1474" s="583"/>
      <c r="D1474" s="585"/>
      <c r="E1474" s="585"/>
      <c r="F1474" s="585"/>
      <c r="G1474" s="586"/>
    </row>
    <row r="1475" spans="1:7" x14ac:dyDescent="0.2">
      <c r="A1475" s="611">
        <v>4355</v>
      </c>
      <c r="B1475" s="596">
        <v>6323</v>
      </c>
      <c r="C1475" s="597" t="s">
        <v>189</v>
      </c>
      <c r="D1475" s="598">
        <v>0</v>
      </c>
      <c r="E1475" s="599">
        <v>500</v>
      </c>
      <c r="F1475" s="598">
        <v>500</v>
      </c>
      <c r="G1475" s="600">
        <f t="shared" si="25"/>
        <v>100</v>
      </c>
    </row>
    <row r="1476" spans="1:7" x14ac:dyDescent="0.2">
      <c r="A1476" s="610">
        <v>4355</v>
      </c>
      <c r="B1476" s="589"/>
      <c r="C1476" s="590" t="s">
        <v>317</v>
      </c>
      <c r="D1476" s="591">
        <v>0</v>
      </c>
      <c r="E1476" s="592">
        <v>500</v>
      </c>
      <c r="F1476" s="591">
        <v>500</v>
      </c>
      <c r="G1476" s="593">
        <f t="shared" si="25"/>
        <v>100</v>
      </c>
    </row>
    <row r="1477" spans="1:7" x14ac:dyDescent="0.2">
      <c r="A1477" s="581"/>
      <c r="B1477" s="594"/>
      <c r="C1477" s="583"/>
      <c r="D1477" s="585"/>
      <c r="E1477" s="585"/>
      <c r="F1477" s="585"/>
      <c r="G1477" s="586"/>
    </row>
    <row r="1478" spans="1:7" x14ac:dyDescent="0.2">
      <c r="A1478" s="611">
        <v>4356</v>
      </c>
      <c r="B1478" s="596">
        <v>6322</v>
      </c>
      <c r="C1478" s="597" t="s">
        <v>183</v>
      </c>
      <c r="D1478" s="598">
        <v>0</v>
      </c>
      <c r="E1478" s="599">
        <v>640</v>
      </c>
      <c r="F1478" s="598">
        <v>640</v>
      </c>
      <c r="G1478" s="600">
        <f t="shared" si="25"/>
        <v>100</v>
      </c>
    </row>
    <row r="1479" spans="1:7" x14ac:dyDescent="0.2">
      <c r="A1479" s="608">
        <v>4356</v>
      </c>
      <c r="B1479" s="582">
        <v>6323</v>
      </c>
      <c r="C1479" s="583" t="s">
        <v>189</v>
      </c>
      <c r="D1479" s="584">
        <v>0</v>
      </c>
      <c r="E1479" s="585">
        <v>631</v>
      </c>
      <c r="F1479" s="584">
        <v>631</v>
      </c>
      <c r="G1479" s="586">
        <f t="shared" si="25"/>
        <v>100</v>
      </c>
    </row>
    <row r="1480" spans="1:7" x14ac:dyDescent="0.2">
      <c r="A1480" s="608">
        <v>4356</v>
      </c>
      <c r="B1480" s="582">
        <v>6341</v>
      </c>
      <c r="C1480" s="583" t="s">
        <v>182</v>
      </c>
      <c r="D1480" s="584">
        <v>0</v>
      </c>
      <c r="E1480" s="585">
        <v>236</v>
      </c>
      <c r="F1480" s="584">
        <v>236</v>
      </c>
      <c r="G1480" s="586">
        <f t="shared" si="25"/>
        <v>100</v>
      </c>
    </row>
    <row r="1481" spans="1:7" x14ac:dyDescent="0.2">
      <c r="A1481" s="610">
        <v>4356</v>
      </c>
      <c r="B1481" s="589"/>
      <c r="C1481" s="590" t="s">
        <v>316</v>
      </c>
      <c r="D1481" s="591">
        <v>0</v>
      </c>
      <c r="E1481" s="592">
        <v>1507</v>
      </c>
      <c r="F1481" s="591">
        <v>1507</v>
      </c>
      <c r="G1481" s="593">
        <f t="shared" si="25"/>
        <v>100</v>
      </c>
    </row>
    <row r="1482" spans="1:7" x14ac:dyDescent="0.2">
      <c r="A1482" s="581"/>
      <c r="B1482" s="594"/>
      <c r="C1482" s="583"/>
      <c r="D1482" s="585"/>
      <c r="E1482" s="585"/>
      <c r="F1482" s="585"/>
      <c r="G1482" s="586"/>
    </row>
    <row r="1483" spans="1:7" x14ac:dyDescent="0.2">
      <c r="A1483" s="611">
        <v>4357</v>
      </c>
      <c r="B1483" s="596">
        <v>6121</v>
      </c>
      <c r="C1483" s="597" t="s">
        <v>175</v>
      </c>
      <c r="D1483" s="598">
        <v>52600</v>
      </c>
      <c r="E1483" s="599">
        <v>41931.51</v>
      </c>
      <c r="F1483" s="598">
        <v>11837.743190000001</v>
      </c>
      <c r="G1483" s="600">
        <f t="shared" si="25"/>
        <v>28.231139756235823</v>
      </c>
    </row>
    <row r="1484" spans="1:7" x14ac:dyDescent="0.2">
      <c r="A1484" s="608">
        <v>4357</v>
      </c>
      <c r="B1484" s="582">
        <v>6313</v>
      </c>
      <c r="C1484" s="583" t="s">
        <v>208</v>
      </c>
      <c r="D1484" s="584">
        <v>0</v>
      </c>
      <c r="E1484" s="585">
        <v>303</v>
      </c>
      <c r="F1484" s="584">
        <v>303</v>
      </c>
      <c r="G1484" s="586">
        <f t="shared" si="25"/>
        <v>100</v>
      </c>
    </row>
    <row r="1485" spans="1:7" x14ac:dyDescent="0.2">
      <c r="A1485" s="608">
        <v>4357</v>
      </c>
      <c r="B1485" s="582">
        <v>6322</v>
      </c>
      <c r="C1485" s="583" t="s">
        <v>183</v>
      </c>
      <c r="D1485" s="584">
        <v>0</v>
      </c>
      <c r="E1485" s="585">
        <v>324.5</v>
      </c>
      <c r="F1485" s="584">
        <v>324.5</v>
      </c>
      <c r="G1485" s="586">
        <f t="shared" si="25"/>
        <v>100</v>
      </c>
    </row>
    <row r="1486" spans="1:7" x14ac:dyDescent="0.2">
      <c r="A1486" s="608">
        <v>4357</v>
      </c>
      <c r="B1486" s="582">
        <v>6323</v>
      </c>
      <c r="C1486" s="583" t="s">
        <v>189</v>
      </c>
      <c r="D1486" s="584">
        <v>0</v>
      </c>
      <c r="E1486" s="585">
        <v>900</v>
      </c>
      <c r="F1486" s="584">
        <v>900</v>
      </c>
      <c r="G1486" s="586">
        <f t="shared" si="25"/>
        <v>100</v>
      </c>
    </row>
    <row r="1487" spans="1:7" x14ac:dyDescent="0.2">
      <c r="A1487" s="608">
        <v>4357</v>
      </c>
      <c r="B1487" s="582">
        <v>6341</v>
      </c>
      <c r="C1487" s="583" t="s">
        <v>182</v>
      </c>
      <c r="D1487" s="584">
        <v>0</v>
      </c>
      <c r="E1487" s="585">
        <v>521</v>
      </c>
      <c r="F1487" s="584">
        <v>521</v>
      </c>
      <c r="G1487" s="586">
        <f t="shared" si="25"/>
        <v>100</v>
      </c>
    </row>
    <row r="1488" spans="1:7" x14ac:dyDescent="0.2">
      <c r="A1488" s="608">
        <v>4357</v>
      </c>
      <c r="B1488" s="582">
        <v>6351</v>
      </c>
      <c r="C1488" s="583" t="s">
        <v>192</v>
      </c>
      <c r="D1488" s="584">
        <v>1000</v>
      </c>
      <c r="E1488" s="585">
        <v>15536.607</v>
      </c>
      <c r="F1488" s="584">
        <v>10263.930400000001</v>
      </c>
      <c r="G1488" s="586">
        <f t="shared" si="25"/>
        <v>66.062882326881294</v>
      </c>
    </row>
    <row r="1489" spans="1:7" x14ac:dyDescent="0.2">
      <c r="A1489" s="610">
        <v>4357</v>
      </c>
      <c r="B1489" s="589"/>
      <c r="C1489" s="590" t="s">
        <v>120</v>
      </c>
      <c r="D1489" s="591">
        <v>53600</v>
      </c>
      <c r="E1489" s="592">
        <v>59516.616999999998</v>
      </c>
      <c r="F1489" s="591">
        <v>24150.173590000002</v>
      </c>
      <c r="G1489" s="593">
        <f t="shared" si="25"/>
        <v>40.577194752181569</v>
      </c>
    </row>
    <row r="1490" spans="1:7" x14ac:dyDescent="0.2">
      <c r="A1490" s="581"/>
      <c r="B1490" s="594"/>
      <c r="C1490" s="583"/>
      <c r="D1490" s="585"/>
      <c r="E1490" s="585"/>
      <c r="F1490" s="585"/>
      <c r="G1490" s="586"/>
    </row>
    <row r="1491" spans="1:7" x14ac:dyDescent="0.2">
      <c r="A1491" s="611">
        <v>4359</v>
      </c>
      <c r="B1491" s="596">
        <v>6323</v>
      </c>
      <c r="C1491" s="597" t="s">
        <v>189</v>
      </c>
      <c r="D1491" s="598">
        <v>0</v>
      </c>
      <c r="E1491" s="599">
        <v>264</v>
      </c>
      <c r="F1491" s="598">
        <v>264</v>
      </c>
      <c r="G1491" s="600">
        <f t="shared" si="25"/>
        <v>100</v>
      </c>
    </row>
    <row r="1492" spans="1:7" x14ac:dyDescent="0.2">
      <c r="A1492" s="608">
        <v>4359</v>
      </c>
      <c r="B1492" s="582">
        <v>6341</v>
      </c>
      <c r="C1492" s="583" t="s">
        <v>182</v>
      </c>
      <c r="D1492" s="584">
        <v>0</v>
      </c>
      <c r="E1492" s="585">
        <v>317</v>
      </c>
      <c r="F1492" s="584">
        <v>317</v>
      </c>
      <c r="G1492" s="586">
        <f t="shared" si="25"/>
        <v>100</v>
      </c>
    </row>
    <row r="1493" spans="1:7" x14ac:dyDescent="0.2">
      <c r="A1493" s="610">
        <v>4359</v>
      </c>
      <c r="B1493" s="589"/>
      <c r="C1493" s="590" t="s">
        <v>312</v>
      </c>
      <c r="D1493" s="591">
        <v>0</v>
      </c>
      <c r="E1493" s="592">
        <v>581</v>
      </c>
      <c r="F1493" s="591">
        <v>581</v>
      </c>
      <c r="G1493" s="593">
        <f t="shared" si="25"/>
        <v>100</v>
      </c>
    </row>
    <row r="1494" spans="1:7" x14ac:dyDescent="0.2">
      <c r="A1494" s="581"/>
      <c r="B1494" s="594"/>
      <c r="C1494" s="583"/>
      <c r="D1494" s="585"/>
      <c r="E1494" s="585"/>
      <c r="F1494" s="585"/>
      <c r="G1494" s="586"/>
    </row>
    <row r="1495" spans="1:7" x14ac:dyDescent="0.2">
      <c r="A1495" s="611">
        <v>4371</v>
      </c>
      <c r="B1495" s="596">
        <v>6322</v>
      </c>
      <c r="C1495" s="597" t="s">
        <v>183</v>
      </c>
      <c r="D1495" s="598">
        <v>0</v>
      </c>
      <c r="E1495" s="599">
        <v>288</v>
      </c>
      <c r="F1495" s="598">
        <v>288</v>
      </c>
      <c r="G1495" s="600">
        <f t="shared" si="25"/>
        <v>100</v>
      </c>
    </row>
    <row r="1496" spans="1:7" x14ac:dyDescent="0.2">
      <c r="A1496" s="608">
        <v>4371</v>
      </c>
      <c r="B1496" s="582">
        <v>6323</v>
      </c>
      <c r="C1496" s="583" t="s">
        <v>189</v>
      </c>
      <c r="D1496" s="584">
        <v>0</v>
      </c>
      <c r="E1496" s="585">
        <v>296.322</v>
      </c>
      <c r="F1496" s="584">
        <v>296.322</v>
      </c>
      <c r="G1496" s="586">
        <f t="shared" si="25"/>
        <v>100</v>
      </c>
    </row>
    <row r="1497" spans="1:7" x14ac:dyDescent="0.2">
      <c r="A1497" s="610">
        <v>4371</v>
      </c>
      <c r="B1497" s="589"/>
      <c r="C1497" s="590" t="s">
        <v>119</v>
      </c>
      <c r="D1497" s="591">
        <v>0</v>
      </c>
      <c r="E1497" s="592">
        <v>584.322</v>
      </c>
      <c r="F1497" s="591">
        <v>584.322</v>
      </c>
      <c r="G1497" s="593">
        <f t="shared" si="25"/>
        <v>100</v>
      </c>
    </row>
    <row r="1498" spans="1:7" x14ac:dyDescent="0.2">
      <c r="A1498" s="581"/>
      <c r="B1498" s="594"/>
      <c r="C1498" s="583"/>
      <c r="D1498" s="585"/>
      <c r="E1498" s="585"/>
      <c r="F1498" s="585"/>
      <c r="G1498" s="586"/>
    </row>
    <row r="1499" spans="1:7" x14ac:dyDescent="0.2">
      <c r="A1499" s="611">
        <v>4374</v>
      </c>
      <c r="B1499" s="596">
        <v>6322</v>
      </c>
      <c r="C1499" s="597" t="s">
        <v>183</v>
      </c>
      <c r="D1499" s="598">
        <v>0</v>
      </c>
      <c r="E1499" s="599">
        <v>160</v>
      </c>
      <c r="F1499" s="598">
        <v>160</v>
      </c>
      <c r="G1499" s="600">
        <f t="shared" si="25"/>
        <v>100</v>
      </c>
    </row>
    <row r="1500" spans="1:7" x14ac:dyDescent="0.2">
      <c r="A1500" s="608">
        <v>4374</v>
      </c>
      <c r="B1500" s="582">
        <v>6323</v>
      </c>
      <c r="C1500" s="583" t="s">
        <v>189</v>
      </c>
      <c r="D1500" s="584">
        <v>0</v>
      </c>
      <c r="E1500" s="585">
        <v>778.6</v>
      </c>
      <c r="F1500" s="584">
        <v>778.6</v>
      </c>
      <c r="G1500" s="586">
        <f t="shared" si="25"/>
        <v>100</v>
      </c>
    </row>
    <row r="1501" spans="1:7" x14ac:dyDescent="0.2">
      <c r="A1501" s="610">
        <v>4374</v>
      </c>
      <c r="B1501" s="589"/>
      <c r="C1501" s="590" t="s">
        <v>309</v>
      </c>
      <c r="D1501" s="591">
        <v>0</v>
      </c>
      <c r="E1501" s="592">
        <v>938.6</v>
      </c>
      <c r="F1501" s="591">
        <v>938.6</v>
      </c>
      <c r="G1501" s="593">
        <f t="shared" si="25"/>
        <v>100</v>
      </c>
    </row>
    <row r="1502" spans="1:7" x14ac:dyDescent="0.2">
      <c r="A1502" s="581"/>
      <c r="B1502" s="594"/>
      <c r="C1502" s="583"/>
      <c r="D1502" s="585"/>
      <c r="E1502" s="585"/>
      <c r="F1502" s="585"/>
      <c r="G1502" s="586"/>
    </row>
    <row r="1503" spans="1:7" x14ac:dyDescent="0.2">
      <c r="A1503" s="611">
        <v>4375</v>
      </c>
      <c r="B1503" s="596">
        <v>6323</v>
      </c>
      <c r="C1503" s="597" t="s">
        <v>189</v>
      </c>
      <c r="D1503" s="598">
        <v>0</v>
      </c>
      <c r="E1503" s="599">
        <v>889.70399999999995</v>
      </c>
      <c r="F1503" s="598">
        <v>889.70399999999995</v>
      </c>
      <c r="G1503" s="600">
        <f t="shared" si="25"/>
        <v>100</v>
      </c>
    </row>
    <row r="1504" spans="1:7" x14ac:dyDescent="0.2">
      <c r="A1504" s="610">
        <v>4375</v>
      </c>
      <c r="B1504" s="589"/>
      <c r="C1504" s="590" t="s">
        <v>308</v>
      </c>
      <c r="D1504" s="591">
        <v>0</v>
      </c>
      <c r="E1504" s="592">
        <v>889.70399999999995</v>
      </c>
      <c r="F1504" s="591">
        <v>889.70399999999995</v>
      </c>
      <c r="G1504" s="593">
        <f t="shared" si="25"/>
        <v>100</v>
      </c>
    </row>
    <row r="1505" spans="1:7" x14ac:dyDescent="0.2">
      <c r="A1505" s="581"/>
      <c r="B1505" s="594"/>
      <c r="C1505" s="583"/>
      <c r="D1505" s="585"/>
      <c r="E1505" s="585"/>
      <c r="F1505" s="585"/>
      <c r="G1505" s="586"/>
    </row>
    <row r="1506" spans="1:7" x14ac:dyDescent="0.2">
      <c r="A1506" s="611">
        <v>4376</v>
      </c>
      <c r="B1506" s="596">
        <v>6323</v>
      </c>
      <c r="C1506" s="597" t="s">
        <v>189</v>
      </c>
      <c r="D1506" s="598">
        <v>0</v>
      </c>
      <c r="E1506" s="599">
        <v>715</v>
      </c>
      <c r="F1506" s="598">
        <v>715</v>
      </c>
      <c r="G1506" s="600">
        <f t="shared" si="25"/>
        <v>100</v>
      </c>
    </row>
    <row r="1507" spans="1:7" x14ac:dyDescent="0.2">
      <c r="A1507" s="610">
        <v>4376</v>
      </c>
      <c r="B1507" s="589"/>
      <c r="C1507" s="590" t="s">
        <v>307</v>
      </c>
      <c r="D1507" s="591">
        <v>0</v>
      </c>
      <c r="E1507" s="592">
        <v>715</v>
      </c>
      <c r="F1507" s="591">
        <v>715</v>
      </c>
      <c r="G1507" s="593">
        <f t="shared" si="25"/>
        <v>100</v>
      </c>
    </row>
    <row r="1508" spans="1:7" x14ac:dyDescent="0.2">
      <c r="A1508" s="581"/>
      <c r="B1508" s="594"/>
      <c r="C1508" s="583"/>
      <c r="D1508" s="585"/>
      <c r="E1508" s="585"/>
      <c r="F1508" s="585"/>
      <c r="G1508" s="586"/>
    </row>
    <row r="1509" spans="1:7" x14ac:dyDescent="0.2">
      <c r="A1509" s="611">
        <v>4377</v>
      </c>
      <c r="B1509" s="596">
        <v>6121</v>
      </c>
      <c r="C1509" s="597" t="s">
        <v>175</v>
      </c>
      <c r="D1509" s="598">
        <v>9800</v>
      </c>
      <c r="E1509" s="599">
        <v>175</v>
      </c>
      <c r="F1509" s="598">
        <v>174.845</v>
      </c>
      <c r="G1509" s="600">
        <f t="shared" si="25"/>
        <v>99.911428571428573</v>
      </c>
    </row>
    <row r="1510" spans="1:7" x14ac:dyDescent="0.2">
      <c r="A1510" s="608">
        <v>4377</v>
      </c>
      <c r="B1510" s="582">
        <v>6323</v>
      </c>
      <c r="C1510" s="583" t="s">
        <v>189</v>
      </c>
      <c r="D1510" s="584">
        <v>0</v>
      </c>
      <c r="E1510" s="585">
        <v>400</v>
      </c>
      <c r="F1510" s="584">
        <v>400</v>
      </c>
      <c r="G1510" s="586">
        <f t="shared" si="25"/>
        <v>100</v>
      </c>
    </row>
    <row r="1511" spans="1:7" x14ac:dyDescent="0.2">
      <c r="A1511" s="608">
        <v>4377</v>
      </c>
      <c r="B1511" s="582">
        <v>6351</v>
      </c>
      <c r="C1511" s="583" t="s">
        <v>192</v>
      </c>
      <c r="D1511" s="584">
        <v>0</v>
      </c>
      <c r="E1511" s="585">
        <v>637</v>
      </c>
      <c r="F1511" s="584">
        <v>637</v>
      </c>
      <c r="G1511" s="586">
        <f t="shared" si="25"/>
        <v>100</v>
      </c>
    </row>
    <row r="1512" spans="1:7" x14ac:dyDescent="0.2">
      <c r="A1512" s="610">
        <v>4377</v>
      </c>
      <c r="B1512" s="589"/>
      <c r="C1512" s="590" t="s">
        <v>191</v>
      </c>
      <c r="D1512" s="591">
        <v>9800</v>
      </c>
      <c r="E1512" s="592">
        <v>1212</v>
      </c>
      <c r="F1512" s="591">
        <v>1211.845</v>
      </c>
      <c r="G1512" s="593">
        <f t="shared" si="25"/>
        <v>99.987211221122124</v>
      </c>
    </row>
    <row r="1513" spans="1:7" x14ac:dyDescent="0.2">
      <c r="A1513" s="581"/>
      <c r="B1513" s="594"/>
      <c r="C1513" s="583"/>
      <c r="D1513" s="585"/>
      <c r="E1513" s="585"/>
      <c r="F1513" s="585"/>
      <c r="G1513" s="586"/>
    </row>
    <row r="1514" spans="1:7" x14ac:dyDescent="0.2">
      <c r="A1514" s="611">
        <v>4379</v>
      </c>
      <c r="B1514" s="596">
        <v>6313</v>
      </c>
      <c r="C1514" s="597" t="s">
        <v>208</v>
      </c>
      <c r="D1514" s="598">
        <v>0</v>
      </c>
      <c r="E1514" s="599">
        <v>196</v>
      </c>
      <c r="F1514" s="598">
        <v>196</v>
      </c>
      <c r="G1514" s="600">
        <f t="shared" si="25"/>
        <v>100</v>
      </c>
    </row>
    <row r="1515" spans="1:7" x14ac:dyDescent="0.2">
      <c r="A1515" s="608">
        <v>4379</v>
      </c>
      <c r="B1515" s="582">
        <v>6322</v>
      </c>
      <c r="C1515" s="583" t="s">
        <v>183</v>
      </c>
      <c r="D1515" s="584">
        <v>0</v>
      </c>
      <c r="E1515" s="585">
        <v>423.4</v>
      </c>
      <c r="F1515" s="584">
        <v>423.4</v>
      </c>
      <c r="G1515" s="586">
        <f t="shared" si="25"/>
        <v>100</v>
      </c>
    </row>
    <row r="1516" spans="1:7" x14ac:dyDescent="0.2">
      <c r="A1516" s="608">
        <v>4379</v>
      </c>
      <c r="B1516" s="582">
        <v>6323</v>
      </c>
      <c r="C1516" s="583" t="s">
        <v>189</v>
      </c>
      <c r="D1516" s="584">
        <v>0</v>
      </c>
      <c r="E1516" s="585">
        <v>300</v>
      </c>
      <c r="F1516" s="584">
        <v>300</v>
      </c>
      <c r="G1516" s="586">
        <f t="shared" si="25"/>
        <v>100</v>
      </c>
    </row>
    <row r="1517" spans="1:7" x14ac:dyDescent="0.2">
      <c r="A1517" s="608">
        <v>4379</v>
      </c>
      <c r="B1517" s="582">
        <v>6329</v>
      </c>
      <c r="C1517" s="583" t="s">
        <v>178</v>
      </c>
      <c r="D1517" s="584">
        <v>0</v>
      </c>
      <c r="E1517" s="585">
        <v>105</v>
      </c>
      <c r="F1517" s="584">
        <v>105</v>
      </c>
      <c r="G1517" s="586">
        <f t="shared" si="25"/>
        <v>100</v>
      </c>
    </row>
    <row r="1518" spans="1:7" x14ac:dyDescent="0.2">
      <c r="A1518" s="610">
        <v>4379</v>
      </c>
      <c r="B1518" s="589"/>
      <c r="C1518" s="590" t="s">
        <v>118</v>
      </c>
      <c r="D1518" s="591">
        <v>0</v>
      </c>
      <c r="E1518" s="592">
        <v>1024.4000000000001</v>
      </c>
      <c r="F1518" s="591">
        <v>1024.4000000000001</v>
      </c>
      <c r="G1518" s="593">
        <f t="shared" si="25"/>
        <v>100</v>
      </c>
    </row>
    <row r="1519" spans="1:7" x14ac:dyDescent="0.2">
      <c r="A1519" s="581"/>
      <c r="B1519" s="594"/>
      <c r="C1519" s="583"/>
      <c r="D1519" s="585"/>
      <c r="E1519" s="585"/>
      <c r="F1519" s="585"/>
      <c r="G1519" s="586"/>
    </row>
    <row r="1520" spans="1:7" x14ac:dyDescent="0.2">
      <c r="A1520" s="611">
        <v>4399</v>
      </c>
      <c r="B1520" s="596">
        <v>6322</v>
      </c>
      <c r="C1520" s="597" t="s">
        <v>183</v>
      </c>
      <c r="D1520" s="598">
        <v>2800</v>
      </c>
      <c r="E1520" s="599">
        <v>1500</v>
      </c>
      <c r="F1520" s="598">
        <v>1500</v>
      </c>
      <c r="G1520" s="600">
        <f t="shared" si="25"/>
        <v>100</v>
      </c>
    </row>
    <row r="1521" spans="1:15" x14ac:dyDescent="0.2">
      <c r="A1521" s="610">
        <v>4399</v>
      </c>
      <c r="B1521" s="589"/>
      <c r="C1521" s="590" t="s">
        <v>117</v>
      </c>
      <c r="D1521" s="591">
        <v>2800</v>
      </c>
      <c r="E1521" s="592">
        <v>1500</v>
      </c>
      <c r="F1521" s="591">
        <v>1500</v>
      </c>
      <c r="G1521" s="593">
        <f t="shared" si="25"/>
        <v>100</v>
      </c>
    </row>
    <row r="1522" spans="1:15" s="475" customFormat="1" x14ac:dyDescent="0.2">
      <c r="A1522" s="581"/>
      <c r="B1522" s="594"/>
      <c r="C1522" s="583"/>
      <c r="D1522" s="601"/>
      <c r="E1522" s="601"/>
      <c r="F1522" s="601"/>
      <c r="G1522" s="586"/>
    </row>
    <row r="1523" spans="1:15" s="475" customFormat="1" x14ac:dyDescent="0.2">
      <c r="A1523" s="1117" t="s">
        <v>188</v>
      </c>
      <c r="B1523" s="1118"/>
      <c r="C1523" s="1118"/>
      <c r="D1523" s="602">
        <v>102100</v>
      </c>
      <c r="E1523" s="603">
        <v>152698.69699999999</v>
      </c>
      <c r="F1523" s="602">
        <v>82464.066049999994</v>
      </c>
      <c r="G1523" s="639">
        <f>F1523/E1523*100</f>
        <v>54.004433351517079</v>
      </c>
      <c r="I1523" s="474"/>
      <c r="J1523" s="474"/>
      <c r="K1523" s="474"/>
      <c r="L1523" s="474"/>
      <c r="M1523" s="474"/>
      <c r="N1523" s="474"/>
      <c r="O1523" s="474"/>
    </row>
    <row r="1524" spans="1:15" s="475" customFormat="1" x14ac:dyDescent="0.2">
      <c r="A1524" s="532"/>
      <c r="B1524" s="533"/>
      <c r="C1524" s="614"/>
      <c r="D1524" s="534"/>
      <c r="E1524" s="534"/>
      <c r="F1524" s="534"/>
      <c r="G1524" s="535"/>
      <c r="I1524" s="474"/>
      <c r="J1524" s="474"/>
      <c r="K1524" s="474"/>
      <c r="L1524" s="474"/>
      <c r="M1524" s="474"/>
      <c r="N1524" s="474"/>
      <c r="O1524" s="474"/>
    </row>
    <row r="1525" spans="1:15" x14ac:dyDescent="0.2">
      <c r="A1525" s="611">
        <v>5212</v>
      </c>
      <c r="B1525" s="596">
        <v>6122</v>
      </c>
      <c r="C1525" s="597" t="s">
        <v>174</v>
      </c>
      <c r="D1525" s="598">
        <v>6500</v>
      </c>
      <c r="E1525" s="599">
        <v>6654.68</v>
      </c>
      <c r="F1525" s="598">
        <v>6642.7847699999993</v>
      </c>
      <c r="G1525" s="600">
        <f t="shared" ref="G1525:G1575" si="26">F1525/E1525*100</f>
        <v>99.82125015778368</v>
      </c>
    </row>
    <row r="1526" spans="1:15" x14ac:dyDescent="0.2">
      <c r="A1526" s="610">
        <v>5212</v>
      </c>
      <c r="B1526" s="589"/>
      <c r="C1526" s="590" t="s">
        <v>187</v>
      </c>
      <c r="D1526" s="591">
        <v>6500</v>
      </c>
      <c r="E1526" s="592">
        <v>6654.68</v>
      </c>
      <c r="F1526" s="591">
        <v>6642.7847699999993</v>
      </c>
      <c r="G1526" s="593">
        <f t="shared" si="26"/>
        <v>99.82125015778368</v>
      </c>
    </row>
    <row r="1527" spans="1:15" x14ac:dyDescent="0.2">
      <c r="A1527" s="581"/>
      <c r="B1527" s="594"/>
      <c r="C1527" s="583"/>
      <c r="D1527" s="585"/>
      <c r="E1527" s="585"/>
      <c r="F1527" s="585"/>
      <c r="G1527" s="586"/>
    </row>
    <row r="1528" spans="1:15" x14ac:dyDescent="0.2">
      <c r="A1528" s="611">
        <v>5273</v>
      </c>
      <c r="B1528" s="596">
        <v>6341</v>
      </c>
      <c r="C1528" s="597" t="s">
        <v>182</v>
      </c>
      <c r="D1528" s="598">
        <v>0</v>
      </c>
      <c r="E1528" s="599">
        <v>8692.5</v>
      </c>
      <c r="F1528" s="598">
        <v>8692.5</v>
      </c>
      <c r="G1528" s="600">
        <f t="shared" si="26"/>
        <v>100</v>
      </c>
    </row>
    <row r="1529" spans="1:15" x14ac:dyDescent="0.2">
      <c r="A1529" s="610">
        <v>5273</v>
      </c>
      <c r="B1529" s="589"/>
      <c r="C1529" s="590" t="s">
        <v>116</v>
      </c>
      <c r="D1529" s="591">
        <v>0</v>
      </c>
      <c r="E1529" s="592">
        <v>8692.5</v>
      </c>
      <c r="F1529" s="591">
        <v>8692.5</v>
      </c>
      <c r="G1529" s="593">
        <f t="shared" si="26"/>
        <v>100</v>
      </c>
    </row>
    <row r="1530" spans="1:15" x14ac:dyDescent="0.2">
      <c r="A1530" s="581"/>
      <c r="B1530" s="594"/>
      <c r="C1530" s="583"/>
      <c r="D1530" s="585"/>
      <c r="E1530" s="585"/>
      <c r="F1530" s="585"/>
      <c r="G1530" s="586"/>
    </row>
    <row r="1531" spans="1:15" x14ac:dyDescent="0.2">
      <c r="A1531" s="611">
        <v>5279</v>
      </c>
      <c r="B1531" s="596">
        <v>6122</v>
      </c>
      <c r="C1531" s="597" t="s">
        <v>174</v>
      </c>
      <c r="D1531" s="598">
        <v>20000</v>
      </c>
      <c r="E1531" s="599">
        <v>0</v>
      </c>
      <c r="F1531" s="598">
        <v>0</v>
      </c>
      <c r="G1531" s="612" t="s">
        <v>195</v>
      </c>
    </row>
    <row r="1532" spans="1:15" x14ac:dyDescent="0.2">
      <c r="A1532" s="608">
        <v>5279</v>
      </c>
      <c r="B1532" s="582">
        <v>6322</v>
      </c>
      <c r="C1532" s="583" t="s">
        <v>183</v>
      </c>
      <c r="D1532" s="584">
        <v>0</v>
      </c>
      <c r="E1532" s="585">
        <v>1498.52</v>
      </c>
      <c r="F1532" s="584">
        <v>120</v>
      </c>
      <c r="G1532" s="586">
        <f t="shared" si="26"/>
        <v>8.0079011291140585</v>
      </c>
    </row>
    <row r="1533" spans="1:15" x14ac:dyDescent="0.2">
      <c r="A1533" s="608">
        <v>5279</v>
      </c>
      <c r="B1533" s="582">
        <v>6341</v>
      </c>
      <c r="C1533" s="583" t="s">
        <v>182</v>
      </c>
      <c r="D1533" s="584">
        <v>5000</v>
      </c>
      <c r="E1533" s="585">
        <v>1574.18</v>
      </c>
      <c r="F1533" s="584">
        <v>689.38300000000004</v>
      </c>
      <c r="G1533" s="586">
        <f t="shared" si="26"/>
        <v>43.793149449237063</v>
      </c>
    </row>
    <row r="1534" spans="1:15" x14ac:dyDescent="0.2">
      <c r="A1534" s="610">
        <v>5279</v>
      </c>
      <c r="B1534" s="589"/>
      <c r="C1534" s="590" t="s">
        <v>186</v>
      </c>
      <c r="D1534" s="591">
        <v>25000</v>
      </c>
      <c r="E1534" s="592">
        <v>3072.7</v>
      </c>
      <c r="F1534" s="591">
        <v>809.38300000000004</v>
      </c>
      <c r="G1534" s="593">
        <f t="shared" si="26"/>
        <v>26.341100660656753</v>
      </c>
    </row>
    <row r="1535" spans="1:15" x14ac:dyDescent="0.2">
      <c r="A1535" s="581"/>
      <c r="B1535" s="594"/>
      <c r="C1535" s="583"/>
      <c r="D1535" s="585"/>
      <c r="E1535" s="585"/>
      <c r="F1535" s="585"/>
      <c r="G1535" s="586"/>
    </row>
    <row r="1536" spans="1:15" x14ac:dyDescent="0.2">
      <c r="A1536" s="611">
        <v>5311</v>
      </c>
      <c r="B1536" s="596">
        <v>6122</v>
      </c>
      <c r="C1536" s="597" t="s">
        <v>174</v>
      </c>
      <c r="D1536" s="598">
        <v>300</v>
      </c>
      <c r="E1536" s="599">
        <v>1170</v>
      </c>
      <c r="F1536" s="598">
        <v>266.23629999999997</v>
      </c>
      <c r="G1536" s="600">
        <f t="shared" si="26"/>
        <v>22.755239316239315</v>
      </c>
    </row>
    <row r="1537" spans="1:7" x14ac:dyDescent="0.2">
      <c r="A1537" s="608">
        <v>5311</v>
      </c>
      <c r="B1537" s="582">
        <v>6123</v>
      </c>
      <c r="C1537" s="583" t="s">
        <v>173</v>
      </c>
      <c r="D1537" s="584">
        <v>0</v>
      </c>
      <c r="E1537" s="585">
        <v>2872.4</v>
      </c>
      <c r="F1537" s="584">
        <v>0</v>
      </c>
      <c r="G1537" s="586">
        <f t="shared" si="26"/>
        <v>0</v>
      </c>
    </row>
    <row r="1538" spans="1:7" x14ac:dyDescent="0.2">
      <c r="A1538" s="608">
        <v>5311</v>
      </c>
      <c r="B1538" s="582">
        <v>6339</v>
      </c>
      <c r="C1538" s="583" t="s">
        <v>184</v>
      </c>
      <c r="D1538" s="584">
        <v>2500</v>
      </c>
      <c r="E1538" s="585">
        <v>5200</v>
      </c>
      <c r="F1538" s="584">
        <v>5200</v>
      </c>
      <c r="G1538" s="586">
        <f t="shared" si="26"/>
        <v>100</v>
      </c>
    </row>
    <row r="1539" spans="1:7" x14ac:dyDescent="0.2">
      <c r="A1539" s="610">
        <v>5311</v>
      </c>
      <c r="B1539" s="589"/>
      <c r="C1539" s="590" t="s">
        <v>185</v>
      </c>
      <c r="D1539" s="591">
        <v>2800</v>
      </c>
      <c r="E1539" s="592">
        <v>9242.4</v>
      </c>
      <c r="F1539" s="591">
        <v>5466.2362999999996</v>
      </c>
      <c r="G1539" s="593">
        <f t="shared" si="26"/>
        <v>59.143039686661467</v>
      </c>
    </row>
    <row r="1540" spans="1:7" x14ac:dyDescent="0.2">
      <c r="A1540" s="581"/>
      <c r="B1540" s="594"/>
      <c r="C1540" s="583"/>
      <c r="D1540" s="585"/>
      <c r="E1540" s="585"/>
      <c r="F1540" s="585"/>
      <c r="G1540" s="586"/>
    </row>
    <row r="1541" spans="1:7" x14ac:dyDescent="0.2">
      <c r="A1541" s="611">
        <v>5511</v>
      </c>
      <c r="B1541" s="596">
        <v>6122</v>
      </c>
      <c r="C1541" s="597" t="s">
        <v>174</v>
      </c>
      <c r="D1541" s="598">
        <v>5000</v>
      </c>
      <c r="E1541" s="599">
        <v>16711.13</v>
      </c>
      <c r="F1541" s="598">
        <v>13422.53</v>
      </c>
      <c r="G1541" s="600">
        <f t="shared" si="26"/>
        <v>80.320899903238143</v>
      </c>
    </row>
    <row r="1542" spans="1:7" x14ac:dyDescent="0.2">
      <c r="A1542" s="608">
        <v>5511</v>
      </c>
      <c r="B1542" s="582">
        <v>6123</v>
      </c>
      <c r="C1542" s="583" t="s">
        <v>173</v>
      </c>
      <c r="D1542" s="584">
        <v>0</v>
      </c>
      <c r="E1542" s="585">
        <v>1680.84</v>
      </c>
      <c r="F1542" s="584">
        <v>1680.8303600000002</v>
      </c>
      <c r="G1542" s="586">
        <f t="shared" si="26"/>
        <v>99.999426477237591</v>
      </c>
    </row>
    <row r="1543" spans="1:7" x14ac:dyDescent="0.2">
      <c r="A1543" s="608">
        <v>5511</v>
      </c>
      <c r="B1543" s="582">
        <v>6339</v>
      </c>
      <c r="C1543" s="583" t="s">
        <v>184</v>
      </c>
      <c r="D1543" s="584">
        <v>31050</v>
      </c>
      <c r="E1543" s="585">
        <v>75117.95</v>
      </c>
      <c r="F1543" s="584">
        <v>46802.037920000002</v>
      </c>
      <c r="G1543" s="586">
        <f t="shared" si="26"/>
        <v>62.304732650451733</v>
      </c>
    </row>
    <row r="1544" spans="1:7" x14ac:dyDescent="0.2">
      <c r="A1544" s="610">
        <v>5511</v>
      </c>
      <c r="B1544" s="589"/>
      <c r="C1544" s="590" t="s">
        <v>88</v>
      </c>
      <c r="D1544" s="591">
        <v>36050</v>
      </c>
      <c r="E1544" s="592">
        <v>93509.92</v>
      </c>
      <c r="F1544" s="591">
        <v>61905.398280000001</v>
      </c>
      <c r="G1544" s="593">
        <f t="shared" si="26"/>
        <v>66.201958337682257</v>
      </c>
    </row>
    <row r="1545" spans="1:7" x14ac:dyDescent="0.2">
      <c r="A1545" s="581"/>
      <c r="B1545" s="594"/>
      <c r="C1545" s="583"/>
      <c r="D1545" s="585"/>
      <c r="E1545" s="585"/>
      <c r="F1545" s="585"/>
      <c r="G1545" s="586"/>
    </row>
    <row r="1546" spans="1:7" x14ac:dyDescent="0.2">
      <c r="A1546" s="611">
        <v>5512</v>
      </c>
      <c r="B1546" s="596">
        <v>6122</v>
      </c>
      <c r="C1546" s="597" t="s">
        <v>174</v>
      </c>
      <c r="D1546" s="598">
        <v>0</v>
      </c>
      <c r="E1546" s="599">
        <v>5200</v>
      </c>
      <c r="F1546" s="598">
        <v>0</v>
      </c>
      <c r="G1546" s="600">
        <f t="shared" si="26"/>
        <v>0</v>
      </c>
    </row>
    <row r="1547" spans="1:7" x14ac:dyDescent="0.2">
      <c r="A1547" s="608">
        <v>5512</v>
      </c>
      <c r="B1547" s="582">
        <v>6341</v>
      </c>
      <c r="C1547" s="583" t="s">
        <v>182</v>
      </c>
      <c r="D1547" s="584">
        <v>16450</v>
      </c>
      <c r="E1547" s="585">
        <v>24233.33</v>
      </c>
      <c r="F1547" s="584">
        <v>10927.60361</v>
      </c>
      <c r="G1547" s="586">
        <f t="shared" si="26"/>
        <v>45.093281071978133</v>
      </c>
    </row>
    <row r="1548" spans="1:7" x14ac:dyDescent="0.2">
      <c r="A1548" s="610">
        <v>5512</v>
      </c>
      <c r="B1548" s="589"/>
      <c r="C1548" s="590" t="s">
        <v>181</v>
      </c>
      <c r="D1548" s="591">
        <v>16450</v>
      </c>
      <c r="E1548" s="592">
        <v>29433.33</v>
      </c>
      <c r="F1548" s="591">
        <v>10927.60361</v>
      </c>
      <c r="G1548" s="593">
        <f t="shared" si="26"/>
        <v>37.126630286141591</v>
      </c>
    </row>
    <row r="1549" spans="1:7" x14ac:dyDescent="0.2">
      <c r="A1549" s="581"/>
      <c r="B1549" s="594"/>
      <c r="C1549" s="583"/>
      <c r="D1549" s="585"/>
      <c r="E1549" s="585"/>
      <c r="F1549" s="585"/>
      <c r="G1549" s="586"/>
    </row>
    <row r="1550" spans="1:7" x14ac:dyDescent="0.2">
      <c r="A1550" s="611">
        <v>5521</v>
      </c>
      <c r="B1550" s="596">
        <v>6111</v>
      </c>
      <c r="C1550" s="597" t="s">
        <v>177</v>
      </c>
      <c r="D1550" s="598">
        <v>0</v>
      </c>
      <c r="E1550" s="599">
        <v>436</v>
      </c>
      <c r="F1550" s="598">
        <v>435.23700000000002</v>
      </c>
      <c r="G1550" s="600">
        <f t="shared" si="26"/>
        <v>99.825000000000003</v>
      </c>
    </row>
    <row r="1551" spans="1:7" x14ac:dyDescent="0.2">
      <c r="A1551" s="608">
        <v>5521</v>
      </c>
      <c r="B1551" s="582">
        <v>6121</v>
      </c>
      <c r="C1551" s="583" t="s">
        <v>175</v>
      </c>
      <c r="D1551" s="584">
        <v>75405</v>
      </c>
      <c r="E1551" s="585">
        <v>80775.460000000006</v>
      </c>
      <c r="F1551" s="584">
        <v>56844.252860000001</v>
      </c>
      <c r="G1551" s="586">
        <f t="shared" si="26"/>
        <v>70.373171331986214</v>
      </c>
    </row>
    <row r="1552" spans="1:7" x14ac:dyDescent="0.2">
      <c r="A1552" s="608">
        <v>5521</v>
      </c>
      <c r="B1552" s="582">
        <v>6122</v>
      </c>
      <c r="C1552" s="583" t="s">
        <v>174</v>
      </c>
      <c r="D1552" s="584">
        <v>0</v>
      </c>
      <c r="E1552" s="585">
        <v>23170.44</v>
      </c>
      <c r="F1552" s="584">
        <v>5618.92004</v>
      </c>
      <c r="G1552" s="586">
        <f t="shared" si="26"/>
        <v>24.250381261641991</v>
      </c>
    </row>
    <row r="1553" spans="1:15" x14ac:dyDescent="0.2">
      <c r="A1553" s="608">
        <v>5521</v>
      </c>
      <c r="B1553" s="582">
        <v>6125</v>
      </c>
      <c r="C1553" s="583" t="s">
        <v>172</v>
      </c>
      <c r="D1553" s="584">
        <v>0</v>
      </c>
      <c r="E1553" s="585">
        <v>7453.38</v>
      </c>
      <c r="F1553" s="584">
        <v>6247.08241</v>
      </c>
      <c r="G1553" s="586">
        <f t="shared" si="26"/>
        <v>83.815428838996525</v>
      </c>
    </row>
    <row r="1554" spans="1:15" x14ac:dyDescent="0.2">
      <c r="A1554" s="608">
        <v>5521</v>
      </c>
      <c r="B1554" s="582">
        <v>6339</v>
      </c>
      <c r="C1554" s="583" t="s">
        <v>184</v>
      </c>
      <c r="D1554" s="584">
        <v>0</v>
      </c>
      <c r="E1554" s="585">
        <v>135</v>
      </c>
      <c r="F1554" s="584">
        <v>0</v>
      </c>
      <c r="G1554" s="586">
        <f t="shared" si="26"/>
        <v>0</v>
      </c>
    </row>
    <row r="1555" spans="1:15" x14ac:dyDescent="0.2">
      <c r="A1555" s="608">
        <v>5521</v>
      </c>
      <c r="B1555" s="582">
        <v>6341</v>
      </c>
      <c r="C1555" s="583" t="s">
        <v>182</v>
      </c>
      <c r="D1555" s="584">
        <v>0</v>
      </c>
      <c r="E1555" s="585">
        <v>18500</v>
      </c>
      <c r="F1555" s="584">
        <v>500</v>
      </c>
      <c r="G1555" s="586">
        <f t="shared" si="26"/>
        <v>2.7027027027027026</v>
      </c>
    </row>
    <row r="1556" spans="1:15" x14ac:dyDescent="0.2">
      <c r="A1556" s="610">
        <v>5521</v>
      </c>
      <c r="B1556" s="589"/>
      <c r="C1556" s="590" t="s">
        <v>115</v>
      </c>
      <c r="D1556" s="591">
        <v>75405</v>
      </c>
      <c r="E1556" s="592">
        <v>130470.28</v>
      </c>
      <c r="F1556" s="591">
        <v>69645.492310000001</v>
      </c>
      <c r="G1556" s="593">
        <f t="shared" si="26"/>
        <v>53.380350153306942</v>
      </c>
    </row>
    <row r="1557" spans="1:15" s="475" customFormat="1" x14ac:dyDescent="0.2">
      <c r="A1557" s="581"/>
      <c r="B1557" s="594"/>
      <c r="C1557" s="583"/>
      <c r="D1557" s="601"/>
      <c r="E1557" s="601"/>
      <c r="F1557" s="601"/>
      <c r="G1557" s="586"/>
    </row>
    <row r="1558" spans="1:15" s="475" customFormat="1" x14ac:dyDescent="0.2">
      <c r="A1558" s="1117" t="s">
        <v>179</v>
      </c>
      <c r="B1558" s="1118"/>
      <c r="C1558" s="1118"/>
      <c r="D1558" s="602">
        <v>162205</v>
      </c>
      <c r="E1558" s="603">
        <v>281075.81</v>
      </c>
      <c r="F1558" s="602">
        <v>164089.39827000001</v>
      </c>
      <c r="G1558" s="604">
        <f>F1558/E1558*100</f>
        <v>58.379053775563264</v>
      </c>
      <c r="I1558" s="474"/>
      <c r="J1558" s="474"/>
      <c r="K1558" s="474"/>
      <c r="L1558" s="474"/>
      <c r="M1558" s="474"/>
      <c r="N1558" s="474"/>
      <c r="O1558" s="474"/>
    </row>
    <row r="1559" spans="1:15" s="475" customFormat="1" x14ac:dyDescent="0.2">
      <c r="A1559" s="532"/>
      <c r="B1559" s="533"/>
      <c r="C1559" s="614"/>
      <c r="D1559" s="534"/>
      <c r="E1559" s="534"/>
      <c r="F1559" s="534"/>
      <c r="G1559" s="535"/>
      <c r="I1559" s="474"/>
      <c r="J1559" s="474"/>
      <c r="K1559" s="474"/>
      <c r="L1559" s="474"/>
      <c r="M1559" s="474"/>
      <c r="N1559" s="474"/>
      <c r="O1559" s="474"/>
    </row>
    <row r="1560" spans="1:15" x14ac:dyDescent="0.2">
      <c r="A1560" s="611">
        <v>6113</v>
      </c>
      <c r="B1560" s="596">
        <v>6111</v>
      </c>
      <c r="C1560" s="597" t="s">
        <v>177</v>
      </c>
      <c r="D1560" s="598">
        <v>300</v>
      </c>
      <c r="E1560" s="599">
        <v>626.70000000000005</v>
      </c>
      <c r="F1560" s="598">
        <v>236.91800000000001</v>
      </c>
      <c r="G1560" s="600">
        <f t="shared" si="26"/>
        <v>37.804052975905535</v>
      </c>
    </row>
    <row r="1561" spans="1:15" x14ac:dyDescent="0.2">
      <c r="A1561" s="608">
        <v>6113</v>
      </c>
      <c r="B1561" s="582">
        <v>6122</v>
      </c>
      <c r="C1561" s="583" t="s">
        <v>174</v>
      </c>
      <c r="D1561" s="584">
        <v>1500</v>
      </c>
      <c r="E1561" s="585">
        <v>1500</v>
      </c>
      <c r="F1561" s="584">
        <v>0</v>
      </c>
      <c r="G1561" s="586">
        <f t="shared" si="26"/>
        <v>0</v>
      </c>
    </row>
    <row r="1562" spans="1:15" x14ac:dyDescent="0.2">
      <c r="A1562" s="608">
        <v>6113</v>
      </c>
      <c r="B1562" s="582">
        <v>6123</v>
      </c>
      <c r="C1562" s="583" t="s">
        <v>173</v>
      </c>
      <c r="D1562" s="584">
        <v>0</v>
      </c>
      <c r="E1562" s="585">
        <v>1000</v>
      </c>
      <c r="F1562" s="584">
        <v>949.85</v>
      </c>
      <c r="G1562" s="586">
        <f t="shared" si="26"/>
        <v>94.984999999999999</v>
      </c>
    </row>
    <row r="1563" spans="1:15" x14ac:dyDescent="0.2">
      <c r="A1563" s="608">
        <v>6113</v>
      </c>
      <c r="B1563" s="582">
        <v>6125</v>
      </c>
      <c r="C1563" s="583" t="s">
        <v>172</v>
      </c>
      <c r="D1563" s="584">
        <v>300</v>
      </c>
      <c r="E1563" s="585">
        <v>300</v>
      </c>
      <c r="F1563" s="584">
        <v>149.28616999999997</v>
      </c>
      <c r="G1563" s="586">
        <f t="shared" si="26"/>
        <v>49.762056666666652</v>
      </c>
    </row>
    <row r="1564" spans="1:15" x14ac:dyDescent="0.2">
      <c r="A1564" s="610">
        <v>6113</v>
      </c>
      <c r="B1564" s="589"/>
      <c r="C1564" s="590" t="s">
        <v>113</v>
      </c>
      <c r="D1564" s="591">
        <v>2100</v>
      </c>
      <c r="E1564" s="592">
        <v>3426.7</v>
      </c>
      <c r="F1564" s="591">
        <v>1336.0541699999999</v>
      </c>
      <c r="G1564" s="593">
        <f t="shared" si="26"/>
        <v>38.989528409256721</v>
      </c>
    </row>
    <row r="1565" spans="1:15" x14ac:dyDescent="0.2">
      <c r="A1565" s="581"/>
      <c r="B1565" s="594"/>
      <c r="C1565" s="583"/>
      <c r="D1565" s="585"/>
      <c r="E1565" s="585"/>
      <c r="F1565" s="585"/>
      <c r="G1565" s="586"/>
    </row>
    <row r="1566" spans="1:15" x14ac:dyDescent="0.2">
      <c r="A1566" s="611">
        <v>6172</v>
      </c>
      <c r="B1566" s="596">
        <v>6111</v>
      </c>
      <c r="C1566" s="597" t="s">
        <v>177</v>
      </c>
      <c r="D1566" s="598">
        <v>10550</v>
      </c>
      <c r="E1566" s="599">
        <v>15775.9</v>
      </c>
      <c r="F1566" s="598">
        <v>4421.1295799999998</v>
      </c>
      <c r="G1566" s="600">
        <f t="shared" si="26"/>
        <v>28.024579136531035</v>
      </c>
    </row>
    <row r="1567" spans="1:15" x14ac:dyDescent="0.2">
      <c r="A1567" s="608">
        <v>6172</v>
      </c>
      <c r="B1567" s="582">
        <v>6119</v>
      </c>
      <c r="C1567" s="583" t="s">
        <v>176</v>
      </c>
      <c r="D1567" s="584">
        <v>316</v>
      </c>
      <c r="E1567" s="585">
        <v>316</v>
      </c>
      <c r="F1567" s="584">
        <v>65.16</v>
      </c>
      <c r="G1567" s="586">
        <f t="shared" si="26"/>
        <v>20.620253164556964</v>
      </c>
    </row>
    <row r="1568" spans="1:15" x14ac:dyDescent="0.2">
      <c r="A1568" s="608">
        <v>6172</v>
      </c>
      <c r="B1568" s="582">
        <v>6121</v>
      </c>
      <c r="C1568" s="583" t="s">
        <v>175</v>
      </c>
      <c r="D1568" s="584">
        <v>12694</v>
      </c>
      <c r="E1568" s="585">
        <v>15400.66</v>
      </c>
      <c r="F1568" s="584">
        <v>5992.7830699999995</v>
      </c>
      <c r="G1568" s="586">
        <f t="shared" si="26"/>
        <v>38.91250810030219</v>
      </c>
    </row>
    <row r="1569" spans="1:15" x14ac:dyDescent="0.2">
      <c r="A1569" s="608">
        <v>6172</v>
      </c>
      <c r="B1569" s="582">
        <v>6122</v>
      </c>
      <c r="C1569" s="583" t="s">
        <v>174</v>
      </c>
      <c r="D1569" s="584">
        <v>1100</v>
      </c>
      <c r="E1569" s="585">
        <v>5036.9399999999996</v>
      </c>
      <c r="F1569" s="584">
        <v>4477.2555700000003</v>
      </c>
      <c r="G1569" s="586">
        <f t="shared" si="26"/>
        <v>88.888403872192256</v>
      </c>
    </row>
    <row r="1570" spans="1:15" x14ac:dyDescent="0.2">
      <c r="A1570" s="608">
        <v>6172</v>
      </c>
      <c r="B1570" s="582">
        <v>6123</v>
      </c>
      <c r="C1570" s="583" t="s">
        <v>173</v>
      </c>
      <c r="D1570" s="584">
        <v>3250</v>
      </c>
      <c r="E1570" s="585">
        <v>6046</v>
      </c>
      <c r="F1570" s="584">
        <v>3774.0680000000002</v>
      </c>
      <c r="G1570" s="586">
        <f t="shared" si="26"/>
        <v>62.422560370492896</v>
      </c>
    </row>
    <row r="1571" spans="1:15" x14ac:dyDescent="0.2">
      <c r="A1571" s="608">
        <v>6172</v>
      </c>
      <c r="B1571" s="582">
        <v>6125</v>
      </c>
      <c r="C1571" s="583" t="s">
        <v>172</v>
      </c>
      <c r="D1571" s="584">
        <v>3530</v>
      </c>
      <c r="E1571" s="585">
        <v>4298.3599999999997</v>
      </c>
      <c r="F1571" s="584">
        <v>2505.6380200000003</v>
      </c>
      <c r="G1571" s="586">
        <f t="shared" si="26"/>
        <v>58.292884262835145</v>
      </c>
    </row>
    <row r="1572" spans="1:15" x14ac:dyDescent="0.2">
      <c r="A1572" s="610">
        <v>6172</v>
      </c>
      <c r="B1572" s="589"/>
      <c r="C1572" s="590" t="s">
        <v>85</v>
      </c>
      <c r="D1572" s="591">
        <v>31440</v>
      </c>
      <c r="E1572" s="592">
        <v>46873.86</v>
      </c>
      <c r="F1572" s="591">
        <v>21236.034240000001</v>
      </c>
      <c r="G1572" s="593">
        <f t="shared" si="26"/>
        <v>45.304641520881788</v>
      </c>
    </row>
    <row r="1573" spans="1:15" x14ac:dyDescent="0.2">
      <c r="A1573" s="581"/>
      <c r="B1573" s="594"/>
      <c r="C1573" s="583"/>
      <c r="D1573" s="585"/>
      <c r="E1573" s="585"/>
      <c r="F1573" s="585"/>
      <c r="G1573" s="586"/>
    </row>
    <row r="1574" spans="1:15" x14ac:dyDescent="0.2">
      <c r="A1574" s="611">
        <v>6409</v>
      </c>
      <c r="B1574" s="596">
        <v>6901</v>
      </c>
      <c r="C1574" s="597" t="s">
        <v>884</v>
      </c>
      <c r="D1574" s="598">
        <v>58000</v>
      </c>
      <c r="E1574" s="599">
        <v>323509.56</v>
      </c>
      <c r="F1574" s="598">
        <v>0</v>
      </c>
      <c r="G1574" s="600">
        <f t="shared" si="26"/>
        <v>0</v>
      </c>
    </row>
    <row r="1575" spans="1:15" x14ac:dyDescent="0.2">
      <c r="A1575" s="610">
        <v>6409</v>
      </c>
      <c r="B1575" s="589"/>
      <c r="C1575" s="590" t="s">
        <v>96</v>
      </c>
      <c r="D1575" s="591">
        <v>58000</v>
      </c>
      <c r="E1575" s="592">
        <v>323509.56</v>
      </c>
      <c r="F1575" s="591">
        <v>0</v>
      </c>
      <c r="G1575" s="593">
        <f t="shared" si="26"/>
        <v>0</v>
      </c>
    </row>
    <row r="1576" spans="1:15" s="518" customFormat="1" x14ac:dyDescent="0.2">
      <c r="A1576" s="489"/>
      <c r="B1576" s="499"/>
      <c r="C1576" s="583"/>
      <c r="D1576" s="619"/>
      <c r="E1576" s="619"/>
      <c r="F1576" s="619"/>
      <c r="G1576" s="620"/>
    </row>
    <row r="1577" spans="1:15" s="474" customFormat="1" ht="13.5" thickBot="1" x14ac:dyDescent="0.25">
      <c r="A1577" s="1121" t="s">
        <v>171</v>
      </c>
      <c r="B1577" s="1122"/>
      <c r="C1577" s="1122"/>
      <c r="D1577" s="640">
        <v>91540</v>
      </c>
      <c r="E1577" s="641">
        <v>373810.12</v>
      </c>
      <c r="F1577" s="640">
        <v>22572.08841</v>
      </c>
      <c r="G1577" s="642">
        <f>F1577/E1577*100</f>
        <v>6.0383834471897124</v>
      </c>
      <c r="H1577" s="475"/>
    </row>
    <row r="1578" spans="1:15" s="518" customFormat="1" ht="15" customHeight="1" x14ac:dyDescent="0.2">
      <c r="C1578" s="643"/>
      <c r="D1578" s="644"/>
      <c r="E1578" s="644"/>
      <c r="F1578" s="644"/>
      <c r="G1578" s="644"/>
    </row>
    <row r="1579" spans="1:15" s="518" customFormat="1" ht="15" customHeight="1" thickBot="1" x14ac:dyDescent="0.25">
      <c r="C1579" s="643"/>
      <c r="D1579" s="644"/>
      <c r="E1579" s="644"/>
      <c r="F1579" s="644"/>
      <c r="G1579" s="644"/>
    </row>
    <row r="1580" spans="1:15" s="647" customFormat="1" ht="15" customHeight="1" x14ac:dyDescent="0.2">
      <c r="A1580" s="645"/>
      <c r="B1580" s="645"/>
      <c r="C1580" s="646" t="s">
        <v>170</v>
      </c>
      <c r="D1580" s="547">
        <v>5704252</v>
      </c>
      <c r="E1580" s="547">
        <v>19389824.868999999</v>
      </c>
      <c r="F1580" s="547">
        <v>18636110.733059999</v>
      </c>
      <c r="G1580" s="548">
        <v>96.1</v>
      </c>
      <c r="I1580" s="648"/>
      <c r="J1580" s="566"/>
      <c r="K1580" s="566"/>
      <c r="L1580" s="566"/>
      <c r="M1580" s="566"/>
      <c r="N1580" s="566"/>
      <c r="O1580" s="566"/>
    </row>
    <row r="1581" spans="1:15" s="647" customFormat="1" ht="15" customHeight="1" x14ac:dyDescent="0.2">
      <c r="A1581" s="649"/>
      <c r="B1581" s="649"/>
      <c r="C1581" s="650" t="s">
        <v>169</v>
      </c>
      <c r="D1581" s="554">
        <v>2182178</v>
      </c>
      <c r="E1581" s="554">
        <v>3091749.06</v>
      </c>
      <c r="F1581" s="554">
        <v>1361573.31562</v>
      </c>
      <c r="G1581" s="555">
        <v>44</v>
      </c>
      <c r="I1581" s="566"/>
      <c r="J1581" s="566"/>
      <c r="K1581" s="566"/>
      <c r="L1581" s="566"/>
      <c r="M1581" s="566"/>
      <c r="N1581" s="566"/>
      <c r="O1581" s="566"/>
    </row>
    <row r="1582" spans="1:15" s="647" customFormat="1" ht="15" customHeight="1" x14ac:dyDescent="0.2">
      <c r="A1582" s="649"/>
      <c r="B1582" s="649"/>
      <c r="C1582" s="650" t="s">
        <v>168</v>
      </c>
      <c r="D1582" s="554">
        <v>0</v>
      </c>
      <c r="E1582" s="554">
        <v>0</v>
      </c>
      <c r="F1582" s="554">
        <v>13287832.96806</v>
      </c>
      <c r="G1582" s="555" t="s">
        <v>195</v>
      </c>
      <c r="I1582" s="566"/>
      <c r="J1582" s="566"/>
      <c r="K1582" s="566"/>
      <c r="L1582" s="566"/>
      <c r="M1582" s="566"/>
      <c r="N1582" s="566"/>
      <c r="O1582" s="566"/>
    </row>
    <row r="1583" spans="1:15" s="647" customFormat="1" ht="15" customHeight="1" thickBot="1" x14ac:dyDescent="0.25">
      <c r="A1583" s="649"/>
      <c r="B1583" s="649"/>
      <c r="C1583" s="650" t="s">
        <v>167</v>
      </c>
      <c r="D1583" s="554">
        <v>7886430</v>
      </c>
      <c r="E1583" s="554">
        <v>22481573.929000001</v>
      </c>
      <c r="F1583" s="554">
        <v>33285517.016740002</v>
      </c>
      <c r="G1583" s="555">
        <v>148.1</v>
      </c>
      <c r="I1583" s="566"/>
      <c r="J1583" s="566"/>
      <c r="K1583" s="566"/>
      <c r="L1583" s="566"/>
      <c r="M1583" s="566"/>
      <c r="N1583" s="566"/>
      <c r="O1583" s="566"/>
    </row>
    <row r="1584" spans="1:15" s="647" customFormat="1" ht="15.75" customHeight="1" thickBot="1" x14ac:dyDescent="0.25">
      <c r="A1584" s="651"/>
      <c r="B1584" s="651"/>
      <c r="C1584" s="652" t="s">
        <v>166</v>
      </c>
      <c r="D1584" s="559">
        <v>7886430</v>
      </c>
      <c r="E1584" s="559">
        <v>22481573.929000001</v>
      </c>
      <c r="F1584" s="559">
        <v>19997684.04868</v>
      </c>
      <c r="G1584" s="560">
        <v>88.95</v>
      </c>
      <c r="I1584" s="566"/>
      <c r="J1584" s="566"/>
      <c r="K1584" s="566"/>
      <c r="L1584" s="566"/>
      <c r="M1584" s="566"/>
      <c r="N1584" s="566"/>
      <c r="O1584" s="566"/>
    </row>
  </sheetData>
  <mergeCells count="14">
    <mergeCell ref="A1558:C1558"/>
    <mergeCell ref="A1577:C1577"/>
    <mergeCell ref="A1112:C1112"/>
    <mergeCell ref="A1246:C1246"/>
    <mergeCell ref="A1262:C1262"/>
    <mergeCell ref="A1301:C1301"/>
    <mergeCell ref="A1442:C1442"/>
    <mergeCell ref="A1523:C1523"/>
    <mergeCell ref="A1033:C1033"/>
    <mergeCell ref="A2:G2"/>
    <mergeCell ref="A4:G4"/>
    <mergeCell ref="A28:C28"/>
    <mergeCell ref="A165:C165"/>
    <mergeCell ref="A740:C740"/>
  </mergeCells>
  <printOptions horizontalCentered="1"/>
  <pageMargins left="0.39370078740157483" right="0.39370078740157483" top="0.59055118110236227" bottom="0.39370078740157483" header="0.31496062992125984" footer="0.11811023622047245"/>
  <pageSetup paperSize="9" scale="91" firstPageNumber="164" fitToHeight="0" orientation="landscape" useFirstPageNumber="1" r:id="rId1"/>
  <headerFooter>
    <oddHeader>&amp;L&amp;"Tahoma,Kurzíva"Závěrečný účet za rok 2017&amp;R&amp;"Tahoma,Kurzíva"Tabulka č. 2</oddHeader>
    <oddFooter>&amp;C&amp;"Tahoma,Obyčejné"&amp;P</oddFooter>
  </headerFooter>
  <rowBreaks count="17" manualBreakCount="17">
    <brk id="124" max="16383" man="1"/>
    <brk id="165" max="16383" man="1"/>
    <brk id="206" max="16383" man="1"/>
    <brk id="289" max="16383" man="1"/>
    <brk id="580" max="16383" man="1"/>
    <brk id="704" max="16383" man="1"/>
    <brk id="787" max="16383" man="1"/>
    <brk id="870" max="16383" man="1"/>
    <brk id="1036" max="16383" man="1"/>
    <brk id="1242" max="16383" man="1"/>
    <brk id="1280" max="16383" man="1"/>
    <brk id="1321" max="16383" man="1"/>
    <brk id="1362" max="16383" man="1"/>
    <brk id="1404" max="6" man="1"/>
    <brk id="1446" max="16383" man="1"/>
    <brk id="1487" max="16383" man="1"/>
    <brk id="15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50</vt:i4>
      </vt:variant>
      <vt:variant>
        <vt:lpstr>Pojmenované oblasti</vt:lpstr>
      </vt:variant>
      <vt:variant>
        <vt:i4>76</vt:i4>
      </vt:variant>
    </vt:vector>
  </HeadingPairs>
  <TitlesOfParts>
    <vt:vector size="126" baseType="lpstr">
      <vt:lpstr>graf 1</vt:lpstr>
      <vt:lpstr>graf 2</vt:lpstr>
      <vt:lpstr>graf 3</vt:lpstr>
      <vt:lpstr>graf 4</vt:lpstr>
      <vt:lpstr>graf 5</vt:lpstr>
      <vt:lpstr>Data-grafy</vt:lpstr>
      <vt:lpstr>Titul</vt:lpstr>
      <vt:lpstr>tab 1</vt:lpstr>
      <vt:lpstr>tab 2</vt:lpstr>
      <vt:lpstr>tab 3</vt:lpstr>
      <vt:lpstr>tab 4</vt:lpstr>
      <vt:lpstr>tab 5</vt:lpstr>
      <vt:lpstr>tab 6</vt:lpstr>
      <vt:lpstr>tab 7</vt:lpstr>
      <vt:lpstr>tab 8</vt:lpstr>
      <vt:lpstr>tab 9</vt:lpstr>
      <vt:lpstr>tab 10</vt:lpstr>
      <vt:lpstr>tab 11</vt:lpstr>
      <vt:lpstr>tab 12</vt:lpstr>
      <vt:lpstr>tab 13</vt:lpstr>
      <vt:lpstr>tab 14</vt:lpstr>
      <vt:lpstr>tab 15</vt:lpstr>
      <vt:lpstr>tab 16</vt:lpstr>
      <vt:lpstr>tab 17</vt:lpstr>
      <vt:lpstr>tab 18</vt:lpstr>
      <vt:lpstr>tab 19</vt:lpstr>
      <vt:lpstr>tab 20</vt:lpstr>
      <vt:lpstr>tab 21</vt:lpstr>
      <vt:lpstr>tab 22</vt:lpstr>
      <vt:lpstr>tab 23</vt:lpstr>
      <vt:lpstr>tab 24</vt:lpstr>
      <vt:lpstr>tab 25</vt:lpstr>
      <vt:lpstr>tab 26</vt:lpstr>
      <vt:lpstr>tab 27</vt:lpstr>
      <vt:lpstr>tab 28</vt:lpstr>
      <vt:lpstr>tab 29</vt:lpstr>
      <vt:lpstr>tab 30</vt:lpstr>
      <vt:lpstr>tab 31</vt:lpstr>
      <vt:lpstr>tab 32</vt:lpstr>
      <vt:lpstr>tab 33</vt:lpstr>
      <vt:lpstr>tab 34</vt:lpstr>
      <vt:lpstr>tab 35</vt:lpstr>
      <vt:lpstr>tab 36</vt:lpstr>
      <vt:lpstr>tab 37</vt:lpstr>
      <vt:lpstr>tab 38</vt:lpstr>
      <vt:lpstr>tab 39</vt:lpstr>
      <vt:lpstr>tab 40</vt:lpstr>
      <vt:lpstr>tab 41</vt:lpstr>
      <vt:lpstr>tab 42</vt:lpstr>
      <vt:lpstr>tab 43</vt:lpstr>
      <vt:lpstr>'tab 1'!Názvy_tisku</vt:lpstr>
      <vt:lpstr>'tab 10'!Názvy_tisku</vt:lpstr>
      <vt:lpstr>'tab 11'!Názvy_tisku</vt:lpstr>
      <vt:lpstr>'tab 12'!Názvy_tisku</vt:lpstr>
      <vt:lpstr>'tab 13'!Názvy_tisku</vt:lpstr>
      <vt:lpstr>'tab 14'!Názvy_tisku</vt:lpstr>
      <vt:lpstr>'tab 15'!Názvy_tisku</vt:lpstr>
      <vt:lpstr>'tab 16'!Názvy_tisku</vt:lpstr>
      <vt:lpstr>'tab 17'!Názvy_tisku</vt:lpstr>
      <vt:lpstr>'tab 18'!Názvy_tisku</vt:lpstr>
      <vt:lpstr>'tab 19'!Názvy_tisku</vt:lpstr>
      <vt:lpstr>'tab 2'!Názvy_tisku</vt:lpstr>
      <vt:lpstr>'tab 20'!Názvy_tisku</vt:lpstr>
      <vt:lpstr>'tab 24'!Názvy_tisku</vt:lpstr>
      <vt:lpstr>'tab 26'!Názvy_tisku</vt:lpstr>
      <vt:lpstr>'tab 27'!Názvy_tisku</vt:lpstr>
      <vt:lpstr>'tab 28'!Názvy_tisku</vt:lpstr>
      <vt:lpstr>'tab 29'!Názvy_tisku</vt:lpstr>
      <vt:lpstr>'tab 3'!Názvy_tisku</vt:lpstr>
      <vt:lpstr>'tab 30'!Názvy_tisku</vt:lpstr>
      <vt:lpstr>'tab 31'!Názvy_tisku</vt:lpstr>
      <vt:lpstr>'tab 32'!Názvy_tisku</vt:lpstr>
      <vt:lpstr>'tab 34'!Názvy_tisku</vt:lpstr>
      <vt:lpstr>'tab 36'!Názvy_tisku</vt:lpstr>
      <vt:lpstr>'tab 38'!Názvy_tisku</vt:lpstr>
      <vt:lpstr>'tab 4'!Názvy_tisku</vt:lpstr>
      <vt:lpstr>'tab 40'!Názvy_tisku</vt:lpstr>
      <vt:lpstr>'tab 42'!Názvy_tisku</vt:lpstr>
      <vt:lpstr>'tab 5'!Názvy_tisku</vt:lpstr>
      <vt:lpstr>'tab 6'!Názvy_tisku</vt:lpstr>
      <vt:lpstr>'tab 7'!Názvy_tisku</vt:lpstr>
      <vt:lpstr>'tab 8'!Názvy_tisku</vt:lpstr>
      <vt:lpstr>'tab 9'!Názvy_tisku</vt:lpstr>
      <vt:lpstr>'graf 3'!Oblast_tisku</vt:lpstr>
      <vt:lpstr>'graf 4'!Oblast_tisku</vt:lpstr>
      <vt:lpstr>'graf 5'!Oblast_tisku</vt:lpstr>
      <vt:lpstr>'tab 1'!Oblast_tisku</vt:lpstr>
      <vt:lpstr>'tab 10'!Oblast_tisku</vt:lpstr>
      <vt:lpstr>'tab 11'!Oblast_tisku</vt:lpstr>
      <vt:lpstr>'tab 12'!Oblast_tisku</vt:lpstr>
      <vt:lpstr>'tab 13'!Oblast_tisku</vt:lpstr>
      <vt:lpstr>'tab 14'!Oblast_tisku</vt:lpstr>
      <vt:lpstr>'tab 15'!Oblast_tisku</vt:lpstr>
      <vt:lpstr>'tab 16'!Oblast_tisku</vt:lpstr>
      <vt:lpstr>'tab 17'!Oblast_tisku</vt:lpstr>
      <vt:lpstr>'tab 18'!Oblast_tisku</vt:lpstr>
      <vt:lpstr>'tab 19'!Oblast_tisku</vt:lpstr>
      <vt:lpstr>'tab 20'!Oblast_tisku</vt:lpstr>
      <vt:lpstr>'tab 21'!Oblast_tisku</vt:lpstr>
      <vt:lpstr>'tab 22'!Oblast_tisku</vt:lpstr>
      <vt:lpstr>'tab 23'!Oblast_tisku</vt:lpstr>
      <vt:lpstr>'tab 24'!Oblast_tisku</vt:lpstr>
      <vt:lpstr>'tab 25'!Oblast_tisku</vt:lpstr>
      <vt:lpstr>'tab 28'!Oblast_tisku</vt:lpstr>
      <vt:lpstr>'tab 3'!Oblast_tisku</vt:lpstr>
      <vt:lpstr>'tab 30'!Oblast_tisku</vt:lpstr>
      <vt:lpstr>'tab 31'!Oblast_tisku</vt:lpstr>
      <vt:lpstr>'tab 32'!Oblast_tisku</vt:lpstr>
      <vt:lpstr>'tab 33'!Oblast_tisku</vt:lpstr>
      <vt:lpstr>'tab 34'!Oblast_tisku</vt:lpstr>
      <vt:lpstr>'tab 35'!Oblast_tisku</vt:lpstr>
      <vt:lpstr>'tab 36'!Oblast_tisku</vt:lpstr>
      <vt:lpstr>'tab 37'!Oblast_tisku</vt:lpstr>
      <vt:lpstr>'tab 38'!Oblast_tisku</vt:lpstr>
      <vt:lpstr>'tab 39'!Oblast_tisku</vt:lpstr>
      <vt:lpstr>'tab 4'!Oblast_tisku</vt:lpstr>
      <vt:lpstr>'tab 40'!Oblast_tisku</vt:lpstr>
      <vt:lpstr>'tab 41'!Oblast_tisku</vt:lpstr>
      <vt:lpstr>'tab 42'!Oblast_tisku</vt:lpstr>
      <vt:lpstr>'tab 43'!Oblast_tisku</vt:lpstr>
      <vt:lpstr>'tab 5'!Oblast_tisku</vt:lpstr>
      <vt:lpstr>'tab 6'!Oblast_tisku</vt:lpstr>
      <vt:lpstr>'tab 7'!Oblast_tisku</vt:lpstr>
      <vt:lpstr>'tab 8'!Oblast_tisku</vt:lpstr>
      <vt:lpstr>'tab 9'!Oblast_tisku</vt:lpstr>
      <vt:lpstr>Titul!Oblast_tisku</vt:lpstr>
    </vt:vector>
  </TitlesOfParts>
  <Company>KUMSK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Metelka Tomáš</dc:creator>
  <cp:lastModifiedBy>Metelka Tomáš</cp:lastModifiedBy>
  <cp:lastPrinted>2018-05-21T10:27:46Z</cp:lastPrinted>
  <dcterms:created xsi:type="dcterms:W3CDTF">2015-03-17T14:02:48Z</dcterms:created>
  <dcterms:modified xsi:type="dcterms:W3CDTF">2018-05-29T11:24:16Z</dcterms:modified>
</cp:coreProperties>
</file>