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ORJ 8\Informace o čerpání - materiály\ZK 2018-09-13 (RK 2018-08-28) Informace o úpravách rozpočtu a hospodaření 2018\RK 2018-08-28\"/>
    </mc:Choice>
  </mc:AlternateContent>
  <bookViews>
    <workbookView xWindow="0" yWindow="0" windowWidth="27420" windowHeight="6480"/>
  </bookViews>
  <sheets>
    <sheet name="Příloha č. 5_EU" sheetId="1" r:id="rId1"/>
  </sheets>
  <definedNames>
    <definedName name="_xlnm._FilterDatabase" localSheetId="0" hidden="1">'Příloha č. 5_EU'!$A$5:$O$204</definedName>
    <definedName name="_xlnm.Print_Titles" localSheetId="0">'Příloha č. 5_EU'!$3:$5</definedName>
    <definedName name="Z_2558128A_4C92_4686_AA7A_E51CB07CC261_.wvu.Cols" localSheetId="0" hidden="1">'Příloha č. 5_EU'!#REF!</definedName>
    <definedName name="Z_2558128A_4C92_4686_AA7A_E51CB07CC261_.wvu.FilterData" localSheetId="0" hidden="1">'Příloha č. 5_EU'!#REF!</definedName>
    <definedName name="Z_26CFA1F4_B55C_453C_93D8_0EDCAE6A7FA7_.wvu.Cols" localSheetId="0" hidden="1">'Příloha č. 5_EU'!#REF!</definedName>
    <definedName name="Z_26CFA1F4_B55C_453C_93D8_0EDCAE6A7FA7_.wvu.FilterData" localSheetId="0" hidden="1">'Příloha č. 5_EU'!#REF!</definedName>
    <definedName name="Z_5C9D7BF8_A48B_4EA6_A784_CA525622B1FF_.wvu.Cols" localSheetId="0" hidden="1">'Příloha č. 5_EU'!#REF!</definedName>
    <definedName name="Z_5C9D7BF8_A48B_4EA6_A784_CA525622B1FF_.wvu.FilterData" localSheetId="0" hidden="1">'Příloha č. 5_EU'!#REF!</definedName>
    <definedName name="Z_60E88B7A_2EA4_474E_8887_8B41589CA8E9_.wvu.Cols" localSheetId="0" hidden="1">'Příloha č. 5_EU'!#REF!</definedName>
    <definedName name="Z_60E88B7A_2EA4_474E_8887_8B41589CA8E9_.wvu.FilterData" localSheetId="0" hidden="1">'Příloha č. 5_EU'!#REF!</definedName>
    <definedName name="Z_77628E4C_BEA3_41EF_B7EA_FBC1A3AC772F_.wvu.Cols" localSheetId="0" hidden="1">'Příloha č. 5_EU'!#REF!,'Příloha č. 5_EU'!#REF!,'Příloha č. 5_EU'!#REF!,'Příloha č. 5_EU'!#REF!</definedName>
    <definedName name="Z_77628E4C_BEA3_41EF_B7EA_FBC1A3AC772F_.wvu.FilterData" localSheetId="0" hidden="1">'Příloha č. 5_EU'!#REF!</definedName>
    <definedName name="Z_77628E4C_BEA3_41EF_B7EA_FBC1A3AC772F_.wvu.PrintTitles" localSheetId="0" hidden="1">'Příloha č. 5_EU'!#REF!</definedName>
    <definedName name="Z_797246F2_9987_450D_92B3_7C15AEDB523A_.wvu.FilterData" localSheetId="0" hidden="1">'Příloha č. 5_EU'!#REF!</definedName>
    <definedName name="Z_90532EE5_DDD5_4888_9E0C_2B2EA8C02FC2_.wvu.FilterData" localSheetId="0" hidden="1">'Příloha č. 5_EU'!#REF!</definedName>
    <definedName name="Z_AAA2DA93_3A5C_40F9_8431_21A21B070B01_.wvu.Cols" localSheetId="0" hidden="1">'Příloha č. 5_EU'!#REF!</definedName>
    <definedName name="Z_AAA2DA93_3A5C_40F9_8431_21A21B070B01_.wvu.FilterData" localSheetId="0" hidden="1">'Příloha č. 5_EU'!#REF!</definedName>
    <definedName name="Z_B0866848_37BE_4043_883C_333C6FB829B7_.wvu.Cols" localSheetId="0" hidden="1">'Příloha č. 5_EU'!#REF!</definedName>
    <definedName name="Z_B0866848_37BE_4043_883C_333C6FB829B7_.wvu.FilterData" localSheetId="0" hidden="1">'Příloha č. 5_EU'!#REF!</definedName>
    <definedName name="Z_CF9BE80B_3A49_44AA_AF5A_55521A52C81A_.wvu.Cols" localSheetId="0" hidden="1">'Příloha č. 5_EU'!#REF!</definedName>
    <definedName name="Z_CF9BE80B_3A49_44AA_AF5A_55521A52C81A_.wvu.FilterData" localSheetId="0" hidden="1">'Příloha č. 5_EU'!#REF!</definedName>
    <definedName name="Z_D5DA538F_6606_411F_8567_6B1D848D33FC_.wvu.Cols" localSheetId="0" hidden="1">'Příloha č. 5_EU'!#REF!</definedName>
    <definedName name="Z_D5DA538F_6606_411F_8567_6B1D848D33FC_.wvu.FilterData" localSheetId="0" hidden="1">'Příloha č. 5_EU'!#REF!</definedName>
    <definedName name="Z_F315F324_3692_475F_9FCD_8396EF1FD840_.wvu.Cols" localSheetId="0" hidden="1">'Příloha č. 5_EU'!#REF!</definedName>
    <definedName name="Z_F315F324_3692_475F_9FCD_8396EF1FD840_.wvu.FilterData" localSheetId="0" hidden="1">'Příloha č. 5_EU'!#REF!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3" i="1" l="1"/>
  <c r="L133" i="1"/>
  <c r="K133" i="1"/>
  <c r="D98" i="1"/>
  <c r="D93" i="1"/>
  <c r="K93" i="1"/>
  <c r="D84" i="1" l="1"/>
  <c r="D85" i="1" s="1"/>
  <c r="K203" i="1"/>
  <c r="L203" i="1"/>
  <c r="M203" i="1"/>
  <c r="N203" i="1"/>
  <c r="J203" i="1"/>
  <c r="E203" i="1"/>
  <c r="F203" i="1"/>
  <c r="G203" i="1"/>
  <c r="H203" i="1"/>
  <c r="D203" i="1"/>
  <c r="K189" i="1"/>
  <c r="L189" i="1"/>
  <c r="M189" i="1"/>
  <c r="N189" i="1"/>
  <c r="J189" i="1"/>
  <c r="E189" i="1"/>
  <c r="F189" i="1"/>
  <c r="G189" i="1"/>
  <c r="H189" i="1"/>
  <c r="D189" i="1"/>
  <c r="K170" i="1"/>
  <c r="L170" i="1"/>
  <c r="M170" i="1"/>
  <c r="N170" i="1"/>
  <c r="J170" i="1"/>
  <c r="G170" i="1"/>
  <c r="H170" i="1"/>
  <c r="E170" i="1"/>
  <c r="F170" i="1"/>
  <c r="D170" i="1"/>
  <c r="K119" i="1"/>
  <c r="L119" i="1"/>
  <c r="M119" i="1"/>
  <c r="N119" i="1"/>
  <c r="J119" i="1"/>
  <c r="E119" i="1"/>
  <c r="F119" i="1"/>
  <c r="G119" i="1"/>
  <c r="H119" i="1"/>
  <c r="D119" i="1"/>
  <c r="K85" i="1"/>
  <c r="L85" i="1"/>
  <c r="M85" i="1"/>
  <c r="N85" i="1"/>
  <c r="J85" i="1"/>
  <c r="F85" i="1"/>
  <c r="G85" i="1"/>
  <c r="H85" i="1"/>
  <c r="E85" i="1"/>
  <c r="K70" i="1"/>
  <c r="L70" i="1"/>
  <c r="M70" i="1"/>
  <c r="N70" i="1"/>
  <c r="J70" i="1"/>
  <c r="E70" i="1"/>
  <c r="F70" i="1"/>
  <c r="G70" i="1"/>
  <c r="H70" i="1"/>
  <c r="D70" i="1"/>
  <c r="K62" i="1"/>
  <c r="L62" i="1"/>
  <c r="M62" i="1"/>
  <c r="N62" i="1"/>
  <c r="J62" i="1"/>
  <c r="E62" i="1"/>
  <c r="F62" i="1"/>
  <c r="G62" i="1"/>
  <c r="H62" i="1"/>
  <c r="D62" i="1"/>
  <c r="K58" i="1"/>
  <c r="L58" i="1"/>
  <c r="M58" i="1"/>
  <c r="N58" i="1"/>
  <c r="J58" i="1"/>
  <c r="G58" i="1"/>
  <c r="H58" i="1"/>
  <c r="E58" i="1"/>
  <c r="F58" i="1"/>
  <c r="D58" i="1"/>
  <c r="K44" i="1"/>
  <c r="L44" i="1"/>
  <c r="M44" i="1"/>
  <c r="N44" i="1"/>
  <c r="J44" i="1"/>
  <c r="F44" i="1"/>
  <c r="G44" i="1"/>
  <c r="E44" i="1"/>
  <c r="D44" i="1"/>
  <c r="K36" i="1"/>
  <c r="L36" i="1"/>
  <c r="M36" i="1"/>
  <c r="N36" i="1"/>
  <c r="J36" i="1"/>
  <c r="E36" i="1"/>
  <c r="F36" i="1"/>
  <c r="G36" i="1"/>
  <c r="H36" i="1"/>
  <c r="D36" i="1"/>
  <c r="E204" i="1" l="1"/>
  <c r="H204" i="1"/>
  <c r="F204" i="1"/>
  <c r="D204" i="1"/>
  <c r="L204" i="1"/>
  <c r="G204" i="1"/>
  <c r="J204" i="1"/>
  <c r="K204" i="1"/>
  <c r="M204" i="1"/>
  <c r="N204" i="1"/>
</calcChain>
</file>

<file path=xl/sharedStrings.xml><?xml version="1.0" encoding="utf-8"?>
<sst xmlns="http://schemas.openxmlformats.org/spreadsheetml/2006/main" count="299" uniqueCount="226">
  <si>
    <t xml:space="preserve">PŘEHLED AKCÍ SPOLUFINANCOVANÝCH Z EVROPSKÝCH FINANČNÍCH ZDROJŮ </t>
  </si>
  <si>
    <t>výhl</t>
  </si>
  <si>
    <t>v tis. Kč</t>
  </si>
  <si>
    <t xml:space="preserve">číslo akce </t>
  </si>
  <si>
    <t>Název akce</t>
  </si>
  <si>
    <t>Celkové výdaje</t>
  </si>
  <si>
    <t>Výdaje předchozích let</t>
  </si>
  <si>
    <t>Upravený rozpočet k 31.7.2018</t>
  </si>
  <si>
    <t>Skutečné čerpání k 31.7.2018</t>
  </si>
  <si>
    <t>UR/SK
(%)</t>
  </si>
  <si>
    <t>předpoklad 2018                 (1)</t>
  </si>
  <si>
    <t>Výdaje následujících let</t>
  </si>
  <si>
    <t>Očekávaná výše dotace v %</t>
  </si>
  <si>
    <t>ORJ</t>
  </si>
  <si>
    <t>2008 - 2016</t>
  </si>
  <si>
    <t>po roce 2021</t>
  </si>
  <si>
    <t xml:space="preserve">Odvětví doprava a chytrý region: </t>
  </si>
  <si>
    <t>7</t>
  </si>
  <si>
    <t>Rekonstrukce MÚK Bazaly – I. etapa</t>
  </si>
  <si>
    <t>Rekonstrukce silnice II/477 Frýdek - Místek - Lískovec</t>
  </si>
  <si>
    <t>„RESOLVE – Sustainable mobility and the transition to a low-carbon retailing economy“ – „RESOLVE - Udržitelná mobilita a přechod k nízkouhlíkové ekonomice služeb (obchodu)“</t>
  </si>
  <si>
    <t xml:space="preserve"> MÚK Bazaly – II. a III. etapa</t>
  </si>
  <si>
    <t xml:space="preserve"> Silnice II/647 Ostrava, ul. Plzeňská Od vodárny po křižovatku se sil. I/11 včetně mostů</t>
  </si>
  <si>
    <t xml:space="preserve"> Silnice III/4787 Ostrava ul. Výškovická – rekonstrukce mostů ev. č. 4787-3.3 a 4787-4.3</t>
  </si>
  <si>
    <t xml:space="preserve"> Okružní křižovatky silnic II/475 a II/474, Horní Suchá</t>
  </si>
  <si>
    <t xml:space="preserve"> Silnice II/478 prodloužená Mostní I. etapa</t>
  </si>
  <si>
    <t xml:space="preserve"> Silnice II/464 v úseku hr. okresu Opava – Bílovec</t>
  </si>
  <si>
    <t xml:space="preserve"> Silnice II/442 St. Heřminovy – H. Kunčice-Vítkov-hranice okr. NJ vč. OZ</t>
  </si>
  <si>
    <t xml:space="preserve"> Silnice II/442 Staré Heřminovy – Horní Benešov, včetně OZ</t>
  </si>
  <si>
    <t xml:space="preserve"> Silnice II/468 Třinec – ul. Nádražní a Těšínská k MUK I/11, vč. zárubních zdí</t>
  </si>
  <si>
    <t xml:space="preserve"> Silnice 2017 Frýdek-Místek (spojené projekty „Silnice III/4848 Frýdek–Místek průtah“ a „Silnice II/473 Frýdek–Místek průtah“)</t>
  </si>
  <si>
    <t>Rekonstrukce a modernizace silnice II/442 v úseku Jakubčovice nad Odrou - hr. okresu Opava</t>
  </si>
  <si>
    <t>Rekonstrukce a modernizace silnice II/441 v úseku Odry - Jakubčovice n. Odrou</t>
  </si>
  <si>
    <t>Rekonstrukce a modernizace silnice II/479 Ostrava, ul. Opavská</t>
  </si>
  <si>
    <t>Rekonstrukce a modernizace silnice II/474 Jablunkov - Návsí</t>
  </si>
  <si>
    <t>Rekonstrukce silnice II/468 Český Těšín</t>
  </si>
  <si>
    <t>Silnice II/477 Frýdek - Místek - Baška - Frýdlant (+ III/48425) I. etapa</t>
  </si>
  <si>
    <t>Silnice II/477 Frýdek - Místek - Baška - Frýdlant (+ III/48425) II. etapa</t>
  </si>
  <si>
    <t>Geoportál MSK - část dopravní infrastruktura - založení digitální technické mapy MSK</t>
  </si>
  <si>
    <t>Nové vedení trasy silnice III/4848, ul. Palkovická, Frýdek - Místek</t>
  </si>
  <si>
    <t>Rekonstrukce a modernizace silnice II/445 Heřmanovice – hr. Olomouckého kraje</t>
  </si>
  <si>
    <t>Rekonstrukce a modernizace silnice II/470 ul. Orlovská</t>
  </si>
  <si>
    <t>Rekonstrukce a modernizace silnice II/457 Sádek – Osoblaha – hr. Polsko</t>
  </si>
  <si>
    <t>Rekonstrukce a modernizace silnice II/478 Klimkovice – Polanka nad Odrou – Stará Bělá</t>
  </si>
  <si>
    <t>Dopravní dispečink</t>
  </si>
  <si>
    <t>x</t>
  </si>
  <si>
    <t>DORA - Demand responsive transport for the development and valorization of internal areas of Central Europe – DORA - Požadovaná plynulá přeprava pro rozvoj a zhodnocení oblastí Střední Evropy</t>
  </si>
  <si>
    <t>16</t>
  </si>
  <si>
    <t>Příprava staveb a příprava vypořádání pozemků (Správa silnic Moravskoslezského kraje, příspěvková organizace, Ostrava)</t>
  </si>
  <si>
    <t>Odvětví doprava a chytrý region celkem</t>
  </si>
  <si>
    <t xml:space="preserve">Odvětví vlastní správní činnost kraje a činnost zastupitelstva kraje: </t>
  </si>
  <si>
    <t>14</t>
  </si>
  <si>
    <t>Rozvoj architektury ICT Moravskoslezského kraje</t>
  </si>
  <si>
    <t>Realizace bezpečnostních opatření podle zákona o kybernetické bezpečnosti</t>
  </si>
  <si>
    <t>Vzdělávání a rozvoj kompetencí zaměstnanců KÚ MSK</t>
  </si>
  <si>
    <t>Návrh architektury ICT kraje a pokročilé využívání
nástrojů eGovernmentu</t>
  </si>
  <si>
    <t>Genderově korektní Moravskoslezský kraj</t>
  </si>
  <si>
    <t>Kvalita a odborné vzdělávání zaměstnanců KÚ MSK</t>
  </si>
  <si>
    <t>Odvětví vlastní správní činnost kraje a činnost zastupitelstva kraje celkem</t>
  </si>
  <si>
    <t>Odětví financí a správy majetku:</t>
  </si>
  <si>
    <t>Jednotný personální a mzdový systém pro Moravskoslezský kraj</t>
  </si>
  <si>
    <t>Jednotný ekonomický informační systém Moravskoslezského kraje</t>
  </si>
  <si>
    <t>Úplné elektronické podání – jednotné prostředí pro vyřízení elektronických žádostí v krajské korporaci</t>
  </si>
  <si>
    <t>X</t>
  </si>
  <si>
    <t>Odětví financí a správy majetku celkem</t>
  </si>
  <si>
    <t>Odvětví krizové řízení:</t>
  </si>
  <si>
    <t>Vybudování komunikační platformy krizového řízení</t>
  </si>
  <si>
    <t>Rozvoj ICT a služeb v prostředí IZS</t>
  </si>
  <si>
    <t>Specializovaný výcvik jednotek hasičů pro zdolávání
mimořádných událostí v silničních a železničních tunelech</t>
  </si>
  <si>
    <t>Zvyšování akceschopnosti vyhledávacích
a záchranných modulů USAR a WASAR</t>
  </si>
  <si>
    <t>Zvyšování připravenosti obyvatel a příslušníků HZS
na mimořádné události</t>
  </si>
  <si>
    <t>Speciální výcvik jednotek hasičů pro připravenost
zdolávání mimořádných událostí v oblasti chemie</t>
  </si>
  <si>
    <t>Modernizace technicko-výcvikové základny Hranečník</t>
  </si>
  <si>
    <t>Odvětví krizové řízení celkem</t>
  </si>
  <si>
    <t>Odvětví cestovní ruch:</t>
  </si>
  <si>
    <t>Na bicykli k susedom</t>
  </si>
  <si>
    <t>„TECHNO TRASA“</t>
  </si>
  <si>
    <t>Odvětví cestovní ruch celkem</t>
  </si>
  <si>
    <t xml:space="preserve">Odvětví regionální rozvoj: </t>
  </si>
  <si>
    <t>Smart akcelerátor RIS 3 strategie</t>
  </si>
  <si>
    <t>Regionální poradenské centrum SK-CZ</t>
  </si>
  <si>
    <t>Technická pomoc - Podpora aktivit v rámci Programu Interreg V-A ČR - PR</t>
  </si>
  <si>
    <t>Technická pomoc - Podpora aktivit v rámci Programu Interreg V-A ČR - PR II</t>
  </si>
  <si>
    <t>Podpora činnosti sekretariátu a zajištění chodu Regionální stálé konference Moravskoslezského kraje II</t>
  </si>
  <si>
    <t>Prostředky na přípravu projektů</t>
  </si>
  <si>
    <t>Odvětví regionální rozvoj celkem</t>
  </si>
  <si>
    <t>Odvětví kultury:</t>
  </si>
  <si>
    <t>Zámek Nová Horka - muzeum pro veřejnost</t>
  </si>
  <si>
    <t>Vybudování expozice muzea Těšínska v Jablunkově "Muzea Trojmezí""</t>
  </si>
  <si>
    <t>Zámek Nová Horka - Muzeum pro veřejnost II</t>
  </si>
  <si>
    <t>Památník J. A. Komenského ve Fulneku - živé muzeum</t>
  </si>
  <si>
    <t>NKP Zámek Bruntál - Revitalizace objektu „saly terreny"</t>
  </si>
  <si>
    <t>Revitalizace zámku ve Frýdku včetně obnovy expozice</t>
  </si>
  <si>
    <t>Rekonstrukce výstavní budovy a nová expozice Muzea Těšínska</t>
  </si>
  <si>
    <t>Muzeum automobilů TATRA</t>
  </si>
  <si>
    <t>Každá história si zaslúži svoj priestor</t>
  </si>
  <si>
    <t>Jednotný evidenční systém sbírek a publikační portál</t>
  </si>
  <si>
    <t>NKP Zámek Bruntál - Revitalizace zámeckého parku</t>
  </si>
  <si>
    <t>Toulky údolím Olše (Muzeum Těšínska, příspěvková organizace)</t>
  </si>
  <si>
    <t>Zefektivnění ochrany knihovního fondu Moravskoslezské vědecké knihovny v Ostravě</t>
  </si>
  <si>
    <t>Odvětví kultury celkem</t>
  </si>
  <si>
    <t>Odvětví sociální věci:</t>
  </si>
  <si>
    <t>Podpora zkvalitnění a rozvoje služeb pro osoby s duševním onemocněním</t>
  </si>
  <si>
    <t>Podpora a rozvoj náhradní rodinné péče v Moravskoslezském kraji</t>
  </si>
  <si>
    <t>Sociálně terapeutické dílny a zázemí pro vedení organizace Sagapo v Bruntále</t>
  </si>
  <si>
    <t>Domov pro osoby se zdravotním postižením organizace Sagapo v Bruntále</t>
  </si>
  <si>
    <t>Chráněné bydlení organizace Sagapo v Bruntále</t>
  </si>
  <si>
    <t>Podpora služeb sociální prevence 1</t>
  </si>
  <si>
    <t>Efektivní naplňování střednědobého plánu v podmínkách MSK</t>
  </si>
  <si>
    <t>Podpora komunitní práce na území MSK</t>
  </si>
  <si>
    <t>Podpora transformace v MSK III</t>
  </si>
  <si>
    <t>Podporujeme hrdinství, které není vidět</t>
  </si>
  <si>
    <t>Podpora rozvoje rodičovských kompetencí</t>
  </si>
  <si>
    <t>Podpora služeb sociální prevence 2</t>
  </si>
  <si>
    <t>Zateplení budovy Domova Duha v Novém Jičíně</t>
  </si>
  <si>
    <t>Nákupy bytů pro chráněné bydlení</t>
  </si>
  <si>
    <t>Interdisciplinární spolupráce v soudním regionu Nový Jičín</t>
  </si>
  <si>
    <t>Optimalizace odborného sociálního poradenství a poskytování dluhového poradenství v Moravskoslezském kraji</t>
  </si>
  <si>
    <t>Sociální služby pro osoby s duševním onemocněním v Suchdolu nad Odrou</t>
  </si>
  <si>
    <t>Domov pro osoby se zdravotním postižením Harmonie, p. o.</t>
  </si>
  <si>
    <t>Chráněné bydlení Fontána</t>
  </si>
  <si>
    <t>Odstranění vlhkosti a zateplení budovy č. p. 151, domov Odry, příspěvková organizace</t>
  </si>
  <si>
    <t>Podpora služeb sociální prevence 4</t>
  </si>
  <si>
    <t>Podporujeme hrdinství, které není vidět II</t>
  </si>
  <si>
    <t>Iniciativa na podporu zaměstnanosti mládeže v MSK</t>
  </si>
  <si>
    <t>Chráněné bydlení organizace Sagapo II.</t>
  </si>
  <si>
    <t>Zefektivnění vzdělávání pracovníků v sociálních službách ( Domov Jistoty, příspěvková organizace, Bohumín)</t>
  </si>
  <si>
    <t>Teorie - most do dobré praxe aneb poznání nás pohání (Harmonie, příspěvková organizace, Krnov)</t>
  </si>
  <si>
    <t>Kde je vůle, tam je cesta - cílená podpora pracovníkům domova se zvláštním režimem při práci s osobami s poruchami chování ( Náš svět, příspěvková organizace, Pržno)</t>
  </si>
  <si>
    <t>Podpora procesů vedoucích ke standardizaci kvality a alternativní komunikace v Síriu, příspěvkové organizaci (Sírius, příspěvková organizace, Opava)</t>
  </si>
  <si>
    <t>Zavedeni nových metod práce s uživateli v naší organizaci (Zámek Dolní Životice, příspěvková organizace)</t>
  </si>
  <si>
    <t>Aktivní život – cesta k normalitě ( Sírius, příspěvková organizace, Opava).</t>
  </si>
  <si>
    <t>Cesta NaNovo (Domov NaNovo, příspěvková organizace, Studénka)</t>
  </si>
  <si>
    <t>NaNovo a kvalitně (Domov NaNovo, příspěvková organizace Studénka)</t>
  </si>
  <si>
    <t>Odvětví sociální věci celkem</t>
  </si>
  <si>
    <t xml:space="preserve">Odvětví  školství: </t>
  </si>
  <si>
    <t>Vybavení oborových center - dřevoobráběcí CNC stroje</t>
  </si>
  <si>
    <t>Modernizace, rekonstrukce a výstavba sportovišť vzdělávacích zařízení V</t>
  </si>
  <si>
    <t>Vybudování dílen pro praktické vyučování, Střední odborná škola, Frýdek-Místek, příspěvková organizace</t>
  </si>
  <si>
    <t>Modernizace Školního statku v Opavě</t>
  </si>
  <si>
    <t>Dílny pro Střední školu stavební a dřevozpracující, Ostrava, příspěvková organizace</t>
  </si>
  <si>
    <t>Budova dílen pro obor Opravář zemědělských strojů ve Střední odborné škole Bruntál</t>
  </si>
  <si>
    <t>Podpora výuky CNC obrábění</t>
  </si>
  <si>
    <t>Modernizace výuky svařování</t>
  </si>
  <si>
    <t>Laboratoře technických měření</t>
  </si>
  <si>
    <t>Elektrolaboratoře</t>
  </si>
  <si>
    <t>Modernizace výuky přírodovědných předmětů I</t>
  </si>
  <si>
    <t>Cooperation in vocational training for European labour market</t>
  </si>
  <si>
    <t>Krajský akční plán rozvoje vzdělávání Moravskoslezského kraje</t>
  </si>
  <si>
    <t>Poskytování bezplatné stravy dětem ohroženým chudobou ve školách z prostředků OP PMP v Moravskoslezském kraji</t>
  </si>
  <si>
    <t>Poskytování bezplatné stravy dětem ohroženým chudobou ve školách z prostředků OP PMP v Moravskoslezském kraji II</t>
  </si>
  <si>
    <t>Podpora inkluze v Moravskoslezském kraji</t>
  </si>
  <si>
    <t>Podpora technických a řemeslných oborů v MSK</t>
  </si>
  <si>
    <t xml:space="preserve">Laboratoře virtuální reality </t>
  </si>
  <si>
    <t>Aditivní technologie a 3D tisk do škol v Moravskoslezském kraji</t>
  </si>
  <si>
    <t>Podpora digitálního vzdělávání v SŠ MSK</t>
  </si>
  <si>
    <t>Modernizace výuky přírodovědných předmětů II (SVL)</t>
  </si>
  <si>
    <t>Energetické úspory v Obchodní akademii a SOŠ logistické v Opavě</t>
  </si>
  <si>
    <t>Energetické úspory ve SŠ průmyslové a umělecké v Opavě</t>
  </si>
  <si>
    <t>Energetické úspory ve SŠ technické v Opavě</t>
  </si>
  <si>
    <t>Energetické úspory ve SPŠ, OA a JŠ ve Frýdku-Místku</t>
  </si>
  <si>
    <t>Energetické úspory v Gymnáziu Petra Bezruče ve Frýdku-Místku</t>
  </si>
  <si>
    <t>Energetické úspory ve SŠ automobilní, mechanizace a podnikání v Krnově</t>
  </si>
  <si>
    <t>Energetické úspory v  Dětském domově v Lichnově</t>
  </si>
  <si>
    <t>Energetické úspory ve Střední pedagogické škole a Střední zdravotnické škole v Krnově</t>
  </si>
  <si>
    <t>Energetické úspory v Gymnáziu v Krnově</t>
  </si>
  <si>
    <t>Energetické úspory v ZUŠ v Ostravě-Porubě</t>
  </si>
  <si>
    <t>Energetické úspory ve SPŠ v Ostravě-Vítkovicích</t>
  </si>
  <si>
    <t>Energetické úspory ve SŠ technické a dopravní v Ostravě-Vítkovicích</t>
  </si>
  <si>
    <t>Energetické úspory ve SŠ teleinformatiky v Ostravě</t>
  </si>
  <si>
    <t>Energetické úspory v MŠ pro zrakově postižené v Havířově</t>
  </si>
  <si>
    <t xml:space="preserve">Energetické úspory v areálu  Dětského domova SRDCE a SŠ, ZŠ A MŠ v Karviné </t>
  </si>
  <si>
    <t>Energetické úspory ve Střední škole v Bohumíně</t>
  </si>
  <si>
    <t>Energetické úspory v MŠ Klíček v Karviné</t>
  </si>
  <si>
    <t>Odborné, kariérové a polytechnické vzdělávání v MSK</t>
  </si>
  <si>
    <t>Podpora jazykového vzdělávání v SŠ MSK</t>
  </si>
  <si>
    <t>Výuka pro Průmysl 4.0</t>
  </si>
  <si>
    <t>Energetické úspory historické budovy SŠ průmyslové a umělecké v Opavě</t>
  </si>
  <si>
    <t>Přírodní vědy v technických oborech</t>
  </si>
  <si>
    <t>Specializované laboratoře na SPŠ chemické akademika Heyrovského v Ostravě</t>
  </si>
  <si>
    <t>Podpora slaďování pracovního rytmu s péčí o děti v období prázdnin</t>
  </si>
  <si>
    <t>OP VVV - "GRAMMY"</t>
  </si>
  <si>
    <t>OP VVV - "Cesta"</t>
  </si>
  <si>
    <t>Rovný přístup ke kvalitnímu předškolnímu, primárnímu a sekundárnímu vzdělávání organizacím v odvětví školství</t>
  </si>
  <si>
    <t>Infrastruktura středních škol a vyšších odborných škol (SVL) – Výzva č. 33</t>
  </si>
  <si>
    <t>Odvětví  školství celkem</t>
  </si>
  <si>
    <t>Odvětví zdravotnictví:</t>
  </si>
  <si>
    <t>Vybudování pavilonu interních oborů v Opavě</t>
  </si>
  <si>
    <t>Elektronizace procesů jako podpora sdílení dat a komunikace ve zdravotnictví a zároveň zvýšení bezpečí a kvality poskytované péče</t>
  </si>
  <si>
    <t>Zateplení vybraných objektů Nemocnice ve Frýdku-Místku – II. etapa</t>
  </si>
  <si>
    <t>Zateplení vybraných objektů Slezské nemocnice v Opavě – II. etapa, památkové objekty</t>
  </si>
  <si>
    <t>Zateplení ZZS Moravskoslezského kraje, Výjezdové stanoviště Opava</t>
  </si>
  <si>
    <t>Výstavba výjezdového stanoviště Nový Jičín</t>
  </si>
  <si>
    <t>Vybavení vzdělávacího střediska Zdravotnické záchranné služby Moravskoslezského kraje, p.o</t>
  </si>
  <si>
    <t>Zateplení ZZS Moravskoslezského kraje, Výjezdové stanoviště Havířov</t>
  </si>
  <si>
    <t>Systém pomoci na vyžádání</t>
  </si>
  <si>
    <t>Zateplení vybraných objektů Slezské nemocnice v Opavě – II. etapa, nepamátkový objekt</t>
  </si>
  <si>
    <t>Modernizace vybavení pro obory návazné péče v Nemocnici ve Frýdku-Místku, p.o.</t>
  </si>
  <si>
    <t>Modernizace vybavení pro obory návazné péče v Nemocnici Třinec, p.o.“</t>
  </si>
  <si>
    <t>Modernizace vybavení pro obory návazné péče v NsP Karviná-Ráj, p.o.</t>
  </si>
  <si>
    <t>Modernizace vybavení pro obory návazné péče ve Slezské nemocnici v Opavě, p.o.</t>
  </si>
  <si>
    <t>Modernizace vybavení pro obory návazné péče ve Sdruženém zdravotnickém zařízení Krnov, p.o.</t>
  </si>
  <si>
    <t xml:space="preserve">Podpora provozu dětské skupiny "Sdružeňáček" Zařízení péče o děti předškolního věku při SZZ Krnov, p. o. (Sdružené zdravotnické zařízení Krnov, příspěvková organizace) </t>
  </si>
  <si>
    <t>Podpora provozu dětské skupiny Zařízení péče o děti ve Slezské nemocnici v Opavě  (Slezská nemocnice v Opavě, příspěvková organizace, Opava)</t>
  </si>
  <si>
    <t>Odvětví zdravotnictví celkem</t>
  </si>
  <si>
    <t>Odvětví životní prostředí:</t>
  </si>
  <si>
    <t>Revitalizace přírodní památky Stará řeka</t>
  </si>
  <si>
    <t>Implementace soustavy Natura 2000 v Moravskoslezském kraji, 2. vlna</t>
  </si>
  <si>
    <t>EVL Paskov, tvorba biotopu páchníka hnědého</t>
  </si>
  <si>
    <t>Kotlíkové dotace v Moravskoslezském kraji - 1. grantové schéma</t>
  </si>
  <si>
    <t>i-AIR REGION</t>
  </si>
  <si>
    <t>Revitalizace EVL Děhylovský potok - Štěpán</t>
  </si>
  <si>
    <t>EVL Šilheřovice, tvorba biotopu páchníka hnědého</t>
  </si>
  <si>
    <t>EVL Hukvaldy, tvorba biotopu páchníka hnědého</t>
  </si>
  <si>
    <t>EVL Niva Olše-Věřňovice, tvorba biotopu páchníka hnědého</t>
  </si>
  <si>
    <t>Kotlíkové dotace v Moravskoslezském kraji - 1. grantové schéma - obnovitelné zdroje</t>
  </si>
  <si>
    <t>Kotlíkové dotace v Moravskoslezském kraji - 2. grantové schéma</t>
  </si>
  <si>
    <t>Climate adaptation and clean air in Ostrava</t>
  </si>
  <si>
    <t>Odvětví životní prostředí celkem</t>
  </si>
  <si>
    <t xml:space="preserve">CELKEM </t>
  </si>
  <si>
    <t xml:space="preserve">Pozn.: (1) Odhad předpokládaných výdajů pro rok 2018. </t>
  </si>
  <si>
    <t xml:space="preserve">          (2) Jedná se o projekt realizovaný příspěvkovou organizací (příjemcem dotace), u kterého se Moravskoslezský kraj zavázal financovat jeho podíl.  </t>
  </si>
  <si>
    <t xml:space="preserve">          (3) Jedná se o projekty realizované příspěvkovými organizacemi (příjemci dotací).  </t>
  </si>
  <si>
    <t>Příloha č. 5</t>
  </si>
  <si>
    <r>
      <t>0,00</t>
    </r>
    <r>
      <rPr>
        <vertAlign val="superscript"/>
        <sz val="11"/>
        <rFont val="Tahoma"/>
        <family val="2"/>
        <charset val="238"/>
      </rPr>
      <t>2)</t>
    </r>
  </si>
  <si>
    <r>
      <t>0,00</t>
    </r>
    <r>
      <rPr>
        <vertAlign val="superscript"/>
        <sz val="11"/>
        <rFont val="Tahoma"/>
        <family val="2"/>
        <charset val="238"/>
      </rPr>
      <t>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</si>
</sst>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8"/>
      <name val="Tahoma"/>
      <family val="2"/>
      <charset val="238"/>
    </font>
    <font>
      <sz val="11"/>
      <color theme="1"/>
      <name val="Calibri"/>
      <family val="2"/>
      <scheme val="minor"/>
    </font>
    <font>
      <sz val="8"/>
      <name val="Tahoma"/>
      <family val="2"/>
      <charset val="238"/>
    </font>
    <font>
      <sz val="11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10"/>
      <name val="Tahoma"/>
      <family val="2"/>
      <charset val="238"/>
    </font>
    <font>
      <b/>
      <sz val="11"/>
      <name val="Tahoma"/>
      <family val="2"/>
      <charset val="238"/>
    </font>
    <font>
      <vertAlign val="superscript"/>
      <sz val="11"/>
      <name val="Tahoma"/>
      <family val="2"/>
      <charset val="238"/>
    </font>
    <font>
      <i/>
      <sz val="11"/>
      <name val="Tahoma"/>
      <family val="2"/>
      <charset val="238"/>
    </font>
    <font>
      <b/>
      <sz val="12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4" fillId="0" borderId="0"/>
    <xf numFmtId="0" fontId="2" fillId="0" borderId="0"/>
  </cellStyleXfs>
  <cellXfs count="101">
    <xf numFmtId="0" fontId="0" fillId="0" borderId="0" xfId="0"/>
    <xf numFmtId="1" fontId="3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3" fillId="0" borderId="4" xfId="1" applyNumberFormat="1" applyFont="1" applyFill="1" applyBorder="1" applyAlignment="1" applyProtection="1">
      <alignment horizontal="center" vertical="center" wrapText="1"/>
      <protection locked="0"/>
    </xf>
    <xf numFmtId="1" fontId="3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4" fontId="7" fillId="0" borderId="0" xfId="1" applyNumberFormat="1" applyFont="1" applyAlignment="1" applyProtection="1">
      <alignment vertical="center"/>
      <protection locked="0"/>
    </xf>
    <xf numFmtId="0" fontId="7" fillId="0" borderId="0" xfId="1" applyFont="1" applyAlignment="1" applyProtection="1">
      <alignment vertical="center"/>
      <protection locked="0"/>
    </xf>
    <xf numFmtId="4" fontId="7" fillId="0" borderId="0" xfId="1" applyNumberFormat="1" applyFont="1" applyFill="1" applyAlignment="1" applyProtection="1">
      <alignment vertical="center"/>
      <protection locked="0"/>
    </xf>
    <xf numFmtId="4" fontId="8" fillId="0" borderId="0" xfId="1" applyNumberFormat="1" applyFont="1" applyFill="1" applyBorder="1" applyAlignment="1" applyProtection="1">
      <alignment horizontal="right" vertical="center"/>
      <protection locked="0"/>
    </xf>
    <xf numFmtId="4" fontId="9" fillId="0" borderId="0" xfId="1" applyNumberFormat="1" applyFont="1" applyFill="1" applyAlignment="1" applyProtection="1">
      <alignment vertical="center"/>
      <protection locked="0"/>
    </xf>
    <xf numFmtId="0" fontId="9" fillId="0" borderId="0" xfId="1" applyFont="1" applyFill="1" applyAlignment="1" applyProtection="1">
      <alignment vertical="center"/>
      <protection locked="0"/>
    </xf>
    <xf numFmtId="0" fontId="10" fillId="0" borderId="0" xfId="0" applyFont="1" applyAlignment="1">
      <alignment wrapText="1"/>
    </xf>
    <xf numFmtId="0" fontId="6" fillId="0" borderId="0" xfId="0" applyFont="1" applyAlignment="1">
      <alignment wrapText="1"/>
    </xf>
    <xf numFmtId="4" fontId="6" fillId="0" borderId="0" xfId="0" applyNumberFormat="1" applyFont="1" applyFill="1" applyAlignment="1">
      <alignment wrapText="1"/>
    </xf>
    <xf numFmtId="1" fontId="10" fillId="0" borderId="0" xfId="1" applyNumberFormat="1" applyFont="1" applyAlignment="1" applyProtection="1">
      <alignment horizontal="center" vertical="center"/>
      <protection locked="0"/>
    </xf>
    <xf numFmtId="1" fontId="10" fillId="2" borderId="0" xfId="1" applyNumberFormat="1" applyFont="1" applyFill="1" applyAlignment="1" applyProtection="1">
      <alignment horizontal="center" vertical="center"/>
      <protection locked="0"/>
    </xf>
    <xf numFmtId="1" fontId="10" fillId="3" borderId="0" xfId="1" applyNumberFormat="1" applyFont="1" applyFill="1" applyAlignment="1" applyProtection="1">
      <alignment horizontal="center" vertical="center"/>
      <protection locked="0"/>
    </xf>
    <xf numFmtId="0" fontId="10" fillId="0" borderId="0" xfId="1" applyFont="1" applyAlignment="1" applyProtection="1">
      <alignment horizontal="center" vertical="center" wrapText="1"/>
      <protection locked="0"/>
    </xf>
    <xf numFmtId="4" fontId="10" fillId="0" borderId="0" xfId="1" applyNumberFormat="1" applyFont="1" applyFill="1" applyAlignment="1" applyProtection="1">
      <alignment horizontal="center" vertical="center" wrapText="1"/>
      <protection locked="0"/>
    </xf>
    <xf numFmtId="0" fontId="10" fillId="0" borderId="0" xfId="1" applyFont="1" applyBorder="1" applyAlignment="1" applyProtection="1">
      <alignment horizontal="right" vertical="center" wrapText="1"/>
      <protection locked="0"/>
    </xf>
    <xf numFmtId="49" fontId="6" fillId="0" borderId="9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13" xfId="0" applyNumberFormat="1" applyFont="1" applyFill="1" applyBorder="1" applyAlignment="1">
      <alignment horizontal="center" vertical="center" wrapText="1"/>
    </xf>
    <xf numFmtId="49" fontId="6" fillId="0" borderId="14" xfId="0" applyNumberFormat="1" applyFont="1" applyFill="1" applyBorder="1" applyAlignment="1">
      <alignment horizontal="center" vertical="center" wrapText="1"/>
    </xf>
    <xf numFmtId="49" fontId="6" fillId="0" borderId="15" xfId="0" applyNumberFormat="1" applyFont="1" applyFill="1" applyBorder="1" applyAlignment="1">
      <alignment wrapText="1"/>
    </xf>
    <xf numFmtId="164" fontId="10" fillId="0" borderId="15" xfId="0" applyNumberFormat="1" applyFont="1" applyFill="1" applyBorder="1" applyAlignment="1">
      <alignment horizontal="right" wrapText="1"/>
    </xf>
    <xf numFmtId="4" fontId="6" fillId="0" borderId="15" xfId="0" applyNumberFormat="1" applyFont="1" applyFill="1" applyBorder="1" applyAlignment="1">
      <alignment wrapText="1"/>
    </xf>
    <xf numFmtId="4" fontId="6" fillId="5" borderId="15" xfId="0" applyNumberFormat="1" applyFont="1" applyFill="1" applyBorder="1" applyAlignment="1">
      <alignment wrapText="1"/>
    </xf>
    <xf numFmtId="10" fontId="6" fillId="0" borderId="15" xfId="0" applyNumberFormat="1" applyFont="1" applyFill="1" applyBorder="1" applyAlignment="1">
      <alignment horizont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wrapText="1"/>
    </xf>
    <xf numFmtId="4" fontId="6" fillId="0" borderId="7" xfId="0" applyNumberFormat="1" applyFont="1" applyFill="1" applyBorder="1" applyAlignment="1">
      <alignment wrapText="1"/>
    </xf>
    <xf numFmtId="4" fontId="6" fillId="5" borderId="7" xfId="0" applyNumberFormat="1" applyFont="1" applyFill="1" applyBorder="1" applyAlignment="1">
      <alignment wrapText="1"/>
    </xf>
    <xf numFmtId="10" fontId="6" fillId="0" borderId="7" xfId="0" applyNumberFormat="1" applyFont="1" applyFill="1" applyBorder="1" applyAlignment="1">
      <alignment horizont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0" borderId="16" xfId="0" applyNumberFormat="1" applyFont="1" applyFill="1" applyBorder="1" applyAlignment="1">
      <alignment wrapText="1"/>
    </xf>
    <xf numFmtId="4" fontId="6" fillId="0" borderId="16" xfId="0" applyNumberFormat="1" applyFont="1" applyFill="1" applyBorder="1" applyAlignment="1">
      <alignment wrapText="1"/>
    </xf>
    <xf numFmtId="10" fontId="6" fillId="0" borderId="16" xfId="0" applyNumberFormat="1" applyFont="1" applyFill="1" applyBorder="1" applyAlignment="1">
      <alignment horizontal="center" wrapText="1"/>
    </xf>
    <xf numFmtId="49" fontId="6" fillId="0" borderId="17" xfId="0" applyNumberFormat="1" applyFont="1" applyFill="1" applyBorder="1" applyAlignment="1">
      <alignment horizontal="center" vertical="center" wrapText="1"/>
    </xf>
    <xf numFmtId="164" fontId="10" fillId="0" borderId="8" xfId="0" applyNumberFormat="1" applyFont="1" applyFill="1" applyBorder="1" applyAlignment="1">
      <alignment horizontal="right" wrapText="1"/>
    </xf>
    <xf numFmtId="4" fontId="6" fillId="0" borderId="8" xfId="0" applyNumberFormat="1" applyFont="1" applyFill="1" applyBorder="1" applyAlignment="1">
      <alignment wrapText="1"/>
    </xf>
    <xf numFmtId="4" fontId="6" fillId="5" borderId="8" xfId="0" applyNumberFormat="1" applyFont="1" applyFill="1" applyBorder="1" applyAlignment="1">
      <alignment wrapText="1"/>
    </xf>
    <xf numFmtId="4" fontId="6" fillId="5" borderId="16" xfId="0" applyNumberFormat="1" applyFont="1" applyFill="1" applyBorder="1" applyAlignment="1">
      <alignment wrapText="1"/>
    </xf>
    <xf numFmtId="49" fontId="6" fillId="5" borderId="5" xfId="0" applyNumberFormat="1" applyFont="1" applyFill="1" applyBorder="1" applyAlignment="1">
      <alignment horizontal="center" vertical="center" wrapText="1"/>
    </xf>
    <xf numFmtId="4" fontId="10" fillId="5" borderId="18" xfId="0" applyNumberFormat="1" applyFont="1" applyFill="1" applyBorder="1" applyAlignment="1">
      <alignment wrapText="1"/>
    </xf>
    <xf numFmtId="164" fontId="10" fillId="5" borderId="18" xfId="0" applyNumberFormat="1" applyFont="1" applyFill="1" applyBorder="1" applyAlignment="1">
      <alignment horizontal="right" wrapText="1"/>
    </xf>
    <xf numFmtId="4" fontId="10" fillId="5" borderId="18" xfId="0" applyNumberFormat="1" applyFont="1" applyFill="1" applyBorder="1" applyAlignment="1">
      <alignment horizontal="right" wrapText="1"/>
    </xf>
    <xf numFmtId="10" fontId="10" fillId="5" borderId="18" xfId="0" applyNumberFormat="1" applyFont="1" applyFill="1" applyBorder="1" applyAlignment="1">
      <alignment horizontal="center" wrapText="1"/>
    </xf>
    <xf numFmtId="49" fontId="6" fillId="4" borderId="14" xfId="0" applyNumberFormat="1" applyFont="1" applyFill="1" applyBorder="1" applyAlignment="1">
      <alignment horizontal="center" vertical="center" wrapText="1"/>
    </xf>
    <xf numFmtId="1" fontId="6" fillId="0" borderId="7" xfId="4" applyNumberFormat="1" applyFont="1" applyFill="1" applyBorder="1" applyAlignment="1">
      <alignment horizontal="left" vertical="center" wrapText="1"/>
    </xf>
    <xf numFmtId="4" fontId="6" fillId="0" borderId="7" xfId="0" applyNumberFormat="1" applyFont="1" applyFill="1" applyBorder="1"/>
    <xf numFmtId="164" fontId="10" fillId="5" borderId="5" xfId="0" applyNumberFormat="1" applyFont="1" applyFill="1" applyBorder="1" applyAlignment="1">
      <alignment horizontal="right" wrapText="1"/>
    </xf>
    <xf numFmtId="4" fontId="10" fillId="5" borderId="5" xfId="0" applyNumberFormat="1" applyFont="1" applyFill="1" applyBorder="1" applyAlignment="1">
      <alignment horizontal="right" wrapText="1"/>
    </xf>
    <xf numFmtId="10" fontId="6" fillId="5" borderId="5" xfId="0" applyNumberFormat="1" applyFont="1" applyFill="1" applyBorder="1" applyAlignment="1">
      <alignment horizontal="center" wrapText="1"/>
    </xf>
    <xf numFmtId="4" fontId="6" fillId="5" borderId="7" xfId="0" applyNumberFormat="1" applyFont="1" applyFill="1" applyBorder="1" applyAlignment="1">
      <alignment horizontal="right" wrapText="1"/>
    </xf>
    <xf numFmtId="1" fontId="6" fillId="0" borderId="9" xfId="4" applyNumberFormat="1" applyFont="1" applyFill="1" applyBorder="1" applyAlignment="1">
      <alignment horizontal="center" vertical="center" wrapText="1"/>
    </xf>
    <xf numFmtId="1" fontId="10" fillId="0" borderId="0" xfId="1" applyNumberFormat="1" applyFont="1" applyFill="1" applyAlignment="1" applyProtection="1">
      <alignment horizontal="center" vertical="center"/>
      <protection locked="0"/>
    </xf>
    <xf numFmtId="1" fontId="6" fillId="0" borderId="10" xfId="4" applyNumberFormat="1" applyFont="1" applyFill="1" applyBorder="1" applyAlignment="1">
      <alignment horizontal="center" vertical="center" wrapText="1"/>
    </xf>
    <xf numFmtId="1" fontId="6" fillId="4" borderId="10" xfId="4" applyNumberFormat="1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7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" fontId="5" fillId="4" borderId="10" xfId="4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/>
    <xf numFmtId="0" fontId="6" fillId="0" borderId="7" xfId="0" applyFont="1" applyFill="1" applyBorder="1" applyAlignment="1">
      <alignment horizontal="center"/>
    </xf>
    <xf numFmtId="164" fontId="10" fillId="7" borderId="15" xfId="0" applyNumberFormat="1" applyFont="1" applyFill="1" applyBorder="1" applyAlignment="1">
      <alignment horizontal="right" wrapText="1"/>
    </xf>
    <xf numFmtId="4" fontId="6" fillId="7" borderId="15" xfId="0" applyNumberFormat="1" applyFont="1" applyFill="1" applyBorder="1" applyAlignment="1">
      <alignment wrapText="1"/>
    </xf>
    <xf numFmtId="1" fontId="6" fillId="0" borderId="0" xfId="1" applyNumberFormat="1" applyFont="1" applyFill="1" applyAlignment="1" applyProtection="1">
      <alignment horizontal="center" vertical="center"/>
      <protection locked="0"/>
    </xf>
    <xf numFmtId="0" fontId="10" fillId="2" borderId="0" xfId="1" applyFont="1" applyFill="1" applyAlignment="1" applyProtection="1">
      <alignment horizontal="center" vertical="center"/>
      <protection locked="0"/>
    </xf>
    <xf numFmtId="10" fontId="6" fillId="0" borderId="7" xfId="0" applyNumberFormat="1" applyFont="1" applyFill="1" applyBorder="1" applyAlignment="1">
      <alignment horizontal="center"/>
    </xf>
    <xf numFmtId="49" fontId="6" fillId="6" borderId="5" xfId="0" applyNumberFormat="1" applyFont="1" applyFill="1" applyBorder="1" applyAlignment="1">
      <alignment horizontal="center" vertical="center" wrapText="1"/>
    </xf>
    <xf numFmtId="4" fontId="6" fillId="0" borderId="0" xfId="1" applyNumberFormat="1" applyFont="1" applyFill="1" applyAlignment="1" applyProtection="1">
      <alignment vertical="center"/>
      <protection locked="0"/>
    </xf>
    <xf numFmtId="0" fontId="6" fillId="0" borderId="0" xfId="1" applyFont="1" applyFill="1" applyAlignment="1" applyProtection="1">
      <alignment vertical="center"/>
      <protection locked="0"/>
    </xf>
    <xf numFmtId="4" fontId="6" fillId="0" borderId="0" xfId="1" applyNumberFormat="1" applyFont="1" applyAlignment="1" applyProtection="1">
      <alignment vertical="center"/>
      <protection locked="0"/>
    </xf>
    <xf numFmtId="0" fontId="6" fillId="0" borderId="0" xfId="1" applyFont="1" applyAlignment="1" applyProtection="1">
      <alignment vertical="center"/>
      <protection locked="0"/>
    </xf>
    <xf numFmtId="0" fontId="12" fillId="0" borderId="0" xfId="1" applyFont="1" applyFill="1" applyAlignment="1" applyProtection="1">
      <alignment vertical="center"/>
      <protection locked="0"/>
    </xf>
    <xf numFmtId="4" fontId="6" fillId="0" borderId="0" xfId="1" applyNumberFormat="1" applyFont="1" applyFill="1" applyBorder="1" applyAlignment="1" applyProtection="1">
      <alignment vertical="center" wrapText="1"/>
      <protection locked="0"/>
    </xf>
    <xf numFmtId="0" fontId="3" fillId="0" borderId="2" xfId="1" applyFont="1" applyFill="1" applyBorder="1" applyAlignment="1" applyProtection="1">
      <alignment horizontal="center" vertical="center" wrapText="1"/>
      <protection locked="0"/>
    </xf>
    <xf numFmtId="0" fontId="3" fillId="0" borderId="5" xfId="1" applyFont="1" applyFill="1" applyBorder="1" applyAlignment="1" applyProtection="1">
      <alignment horizontal="center" vertical="center" wrapText="1"/>
      <protection locked="0"/>
    </xf>
    <xf numFmtId="4" fontId="3" fillId="0" borderId="2" xfId="1" applyNumberFormat="1" applyFont="1" applyFill="1" applyBorder="1" applyAlignment="1" applyProtection="1">
      <alignment horizontal="center" vertical="center" wrapText="1"/>
      <protection locked="0"/>
    </xf>
    <xf numFmtId="4" fontId="3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3" applyFont="1" applyBorder="1" applyAlignment="1">
      <alignment horizontal="center" vertical="center"/>
    </xf>
    <xf numFmtId="0" fontId="3" fillId="5" borderId="2" xfId="3" applyFont="1" applyFill="1" applyBorder="1" applyAlignment="1">
      <alignment horizontal="center" vertical="center" wrapText="1"/>
    </xf>
    <xf numFmtId="0" fontId="3" fillId="5" borderId="5" xfId="3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 wrapText="1"/>
    </xf>
    <xf numFmtId="4" fontId="3" fillId="0" borderId="5" xfId="2" applyNumberFormat="1" applyFont="1" applyFill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49" fontId="10" fillId="0" borderId="11" xfId="0" applyNumberFormat="1" applyFont="1" applyFill="1" applyBorder="1" applyAlignment="1">
      <alignment wrapText="1"/>
    </xf>
    <xf numFmtId="0" fontId="6" fillId="0" borderId="12" xfId="0" applyFont="1" applyBorder="1" applyAlignment="1"/>
    <xf numFmtId="1" fontId="3" fillId="0" borderId="19" xfId="1" applyNumberFormat="1" applyFont="1" applyFill="1" applyBorder="1" applyAlignment="1" applyProtection="1">
      <alignment horizontal="center" vertical="center" wrapText="1"/>
      <protection locked="0"/>
    </xf>
    <xf numFmtId="1" fontId="3" fillId="0" borderId="2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3" fillId="0" borderId="0" xfId="1" applyFont="1" applyAlignment="1" applyProtection="1">
      <alignment horizontal="center" vertical="center" wrapText="1"/>
      <protection locked="0"/>
    </xf>
  </cellXfs>
  <cellStyles count="5">
    <cellStyle name="Normální" xfId="0" builtinId="0"/>
    <cellStyle name="Normální 4" xfId="2"/>
    <cellStyle name="Normální 6" xfId="3"/>
    <cellStyle name="normální_owssvr(1)" xfId="4"/>
    <cellStyle name="normální_Z024_004_0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209"/>
  <sheetViews>
    <sheetView tabSelected="1" view="pageBreakPreview" zoomScale="60" zoomScaleNormal="73" workbookViewId="0">
      <pane xSplit="4" ySplit="6" topLeftCell="E7" activePane="bottomRight" state="frozen"/>
      <selection pane="topRight" activeCell="E1" sqref="E1"/>
      <selection pane="bottomLeft" activeCell="A6" sqref="A6"/>
      <selection pane="bottomRight" activeCell="C2" sqref="C2:O2"/>
    </sheetView>
  </sheetViews>
  <sheetFormatPr defaultRowHeight="14.25" x14ac:dyDescent="0.2"/>
  <cols>
    <col min="1" max="1" width="6.28515625" style="4" hidden="1" customWidth="1"/>
    <col min="2" max="2" width="6.85546875" style="4" hidden="1" customWidth="1"/>
    <col min="3" max="3" width="39" style="12" customWidth="1"/>
    <col min="4" max="4" width="19.7109375" style="11" bestFit="1" customWidth="1"/>
    <col min="5" max="5" width="18.28515625" style="12" customWidth="1"/>
    <col min="6" max="6" width="19" style="12" customWidth="1"/>
    <col min="7" max="7" width="19.140625" style="12" customWidth="1"/>
    <col min="8" max="8" width="18.28515625" style="12" customWidth="1"/>
    <col min="9" max="9" width="12" style="12" customWidth="1"/>
    <col min="10" max="10" width="20.7109375" style="13" customWidth="1"/>
    <col min="11" max="11" width="19.140625" style="12" customWidth="1"/>
    <col min="12" max="12" width="16.5703125" style="12" customWidth="1"/>
    <col min="13" max="13" width="19.28515625" style="12" customWidth="1"/>
    <col min="14" max="14" width="16.5703125" style="12" customWidth="1"/>
    <col min="15" max="15" width="13" style="12" customWidth="1"/>
    <col min="16" max="16" width="9.140625" style="12"/>
    <col min="17" max="17" width="10.28515625" style="12" bestFit="1" customWidth="1"/>
    <col min="18" max="16384" width="9.140625" style="12"/>
  </cols>
  <sheetData>
    <row r="1" spans="1:15" x14ac:dyDescent="0.2">
      <c r="C1" s="11" t="s">
        <v>223</v>
      </c>
    </row>
    <row r="2" spans="1:15" ht="15" x14ac:dyDescent="0.2">
      <c r="A2" s="14"/>
      <c r="B2" s="15">
        <v>2018</v>
      </c>
      <c r="C2" s="100" t="s">
        <v>0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</row>
    <row r="3" spans="1:15" ht="15" thickBot="1" x14ac:dyDescent="0.25">
      <c r="A3" s="14"/>
      <c r="B3" s="16" t="s">
        <v>1</v>
      </c>
      <c r="C3" s="17"/>
      <c r="D3" s="17"/>
      <c r="E3" s="17"/>
      <c r="F3" s="17"/>
      <c r="G3" s="17"/>
      <c r="H3" s="17"/>
      <c r="I3" s="17"/>
      <c r="J3" s="18"/>
      <c r="K3" s="17"/>
      <c r="L3" s="17"/>
      <c r="M3" s="17"/>
      <c r="N3" s="17"/>
      <c r="O3" s="19" t="s">
        <v>2</v>
      </c>
    </row>
    <row r="4" spans="1:15" x14ac:dyDescent="0.2">
      <c r="A4" s="96" t="s">
        <v>3</v>
      </c>
      <c r="B4" s="1"/>
      <c r="C4" s="84" t="s">
        <v>4</v>
      </c>
      <c r="D4" s="86" t="s">
        <v>5</v>
      </c>
      <c r="E4" s="88" t="s">
        <v>6</v>
      </c>
      <c r="F4" s="88"/>
      <c r="G4" s="89" t="s">
        <v>7</v>
      </c>
      <c r="H4" s="89" t="s">
        <v>8</v>
      </c>
      <c r="I4" s="89" t="s">
        <v>9</v>
      </c>
      <c r="J4" s="91" t="s">
        <v>10</v>
      </c>
      <c r="K4" s="93" t="s">
        <v>11</v>
      </c>
      <c r="L4" s="93"/>
      <c r="M4" s="93"/>
      <c r="N4" s="93"/>
      <c r="O4" s="98" t="s">
        <v>12</v>
      </c>
    </row>
    <row r="5" spans="1:15" ht="15" thickBot="1" x14ac:dyDescent="0.25">
      <c r="A5" s="97"/>
      <c r="B5" s="2" t="s">
        <v>13</v>
      </c>
      <c r="C5" s="85"/>
      <c r="D5" s="87"/>
      <c r="E5" s="3" t="s">
        <v>14</v>
      </c>
      <c r="F5" s="3">
        <v>2017</v>
      </c>
      <c r="G5" s="90"/>
      <c r="H5" s="90"/>
      <c r="I5" s="90"/>
      <c r="J5" s="92"/>
      <c r="K5" s="3">
        <v>2019</v>
      </c>
      <c r="L5" s="3">
        <v>2020</v>
      </c>
      <c r="M5" s="3">
        <v>2021</v>
      </c>
      <c r="N5" s="3" t="s">
        <v>15</v>
      </c>
      <c r="O5" s="99"/>
    </row>
    <row r="6" spans="1:15" x14ac:dyDescent="0.2">
      <c r="A6" s="20"/>
      <c r="B6" s="21"/>
      <c r="C6" s="94" t="s">
        <v>16</v>
      </c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</row>
    <row r="7" spans="1:15" x14ac:dyDescent="0.2">
      <c r="A7" s="22">
        <v>3204</v>
      </c>
      <c r="B7" s="23" t="s">
        <v>17</v>
      </c>
      <c r="C7" s="24" t="s">
        <v>18</v>
      </c>
      <c r="D7" s="25">
        <v>56230.715900000003</v>
      </c>
      <c r="E7" s="26">
        <v>314.59999999999997</v>
      </c>
      <c r="F7" s="26">
        <v>34224.115900000004</v>
      </c>
      <c r="G7" s="27">
        <v>21691.86</v>
      </c>
      <c r="H7" s="27">
        <v>21691.651440000001</v>
      </c>
      <c r="I7" s="27">
        <v>99.999038533348454</v>
      </c>
      <c r="J7" s="26">
        <v>21692</v>
      </c>
      <c r="K7" s="26">
        <v>0</v>
      </c>
      <c r="L7" s="26">
        <v>0</v>
      </c>
      <c r="M7" s="26">
        <v>0</v>
      </c>
      <c r="N7" s="26">
        <v>0</v>
      </c>
      <c r="O7" s="28">
        <v>0.9</v>
      </c>
    </row>
    <row r="8" spans="1:15" ht="28.5" x14ac:dyDescent="0.2">
      <c r="A8" s="29">
        <v>3206</v>
      </c>
      <c r="B8" s="23" t="s">
        <v>17</v>
      </c>
      <c r="C8" s="24" t="s">
        <v>19</v>
      </c>
      <c r="D8" s="25">
        <v>307.69</v>
      </c>
      <c r="E8" s="26">
        <v>107.69</v>
      </c>
      <c r="F8" s="26">
        <v>0</v>
      </c>
      <c r="G8" s="27">
        <v>200</v>
      </c>
      <c r="H8" s="27">
        <v>0</v>
      </c>
      <c r="I8" s="27">
        <v>0</v>
      </c>
      <c r="J8" s="26">
        <v>200</v>
      </c>
      <c r="K8" s="26">
        <v>0</v>
      </c>
      <c r="L8" s="26">
        <v>0</v>
      </c>
      <c r="M8" s="26">
        <v>0</v>
      </c>
      <c r="N8" s="26">
        <v>0</v>
      </c>
      <c r="O8" s="28">
        <v>0.9</v>
      </c>
    </row>
    <row r="9" spans="1:15" ht="71.25" x14ac:dyDescent="0.2">
      <c r="A9" s="30">
        <v>3262</v>
      </c>
      <c r="B9" s="31">
        <v>14</v>
      </c>
      <c r="C9" s="32" t="s">
        <v>20</v>
      </c>
      <c r="D9" s="25">
        <v>4613.9383600000001</v>
      </c>
      <c r="E9" s="33">
        <v>183.17999999999998</v>
      </c>
      <c r="F9" s="26">
        <v>751.75836000000004</v>
      </c>
      <c r="G9" s="27">
        <v>800</v>
      </c>
      <c r="H9" s="27">
        <v>286.68431000000004</v>
      </c>
      <c r="I9" s="34">
        <v>35.835538750000005</v>
      </c>
      <c r="J9" s="26">
        <v>800</v>
      </c>
      <c r="K9" s="26">
        <v>600</v>
      </c>
      <c r="L9" s="26">
        <v>1335</v>
      </c>
      <c r="M9" s="26">
        <v>944</v>
      </c>
      <c r="N9" s="26">
        <v>0</v>
      </c>
      <c r="O9" s="35">
        <v>0.85</v>
      </c>
    </row>
    <row r="10" spans="1:15" x14ac:dyDescent="0.2">
      <c r="A10" s="30">
        <v>3317</v>
      </c>
      <c r="B10" s="36">
        <v>7</v>
      </c>
      <c r="C10" s="32" t="s">
        <v>21</v>
      </c>
      <c r="D10" s="25">
        <v>190999.995</v>
      </c>
      <c r="E10" s="33">
        <v>0</v>
      </c>
      <c r="F10" s="26">
        <v>46.585000000000001</v>
      </c>
      <c r="G10" s="27">
        <v>50453.41</v>
      </c>
      <c r="H10" s="27">
        <v>10447.61023</v>
      </c>
      <c r="I10" s="34">
        <v>20.707441241335324</v>
      </c>
      <c r="J10" s="26">
        <v>50453.41</v>
      </c>
      <c r="K10" s="26">
        <v>110000</v>
      </c>
      <c r="L10" s="26">
        <v>30500</v>
      </c>
      <c r="M10" s="26">
        <v>0</v>
      </c>
      <c r="N10" s="26">
        <v>0</v>
      </c>
      <c r="O10" s="35">
        <v>0.9</v>
      </c>
    </row>
    <row r="11" spans="1:15" ht="42.75" x14ac:dyDescent="0.2">
      <c r="A11" s="30">
        <v>3318</v>
      </c>
      <c r="B11" s="36">
        <v>7</v>
      </c>
      <c r="C11" s="32" t="s">
        <v>22</v>
      </c>
      <c r="D11" s="25">
        <v>166149.98829000001</v>
      </c>
      <c r="E11" s="33">
        <v>0</v>
      </c>
      <c r="F11" s="26">
        <v>81969.678289999996</v>
      </c>
      <c r="G11" s="27">
        <v>84180.31</v>
      </c>
      <c r="H11" s="27">
        <v>51824.034359999998</v>
      </c>
      <c r="I11" s="34">
        <v>61.56313080814266</v>
      </c>
      <c r="J11" s="26">
        <v>84180.31</v>
      </c>
      <c r="K11" s="26">
        <v>0</v>
      </c>
      <c r="L11" s="26">
        <v>0</v>
      </c>
      <c r="M11" s="26">
        <v>0</v>
      </c>
      <c r="N11" s="26">
        <v>0</v>
      </c>
      <c r="O11" s="35">
        <v>0.9</v>
      </c>
    </row>
    <row r="12" spans="1:15" ht="42.75" x14ac:dyDescent="0.2">
      <c r="A12" s="30">
        <v>3319</v>
      </c>
      <c r="B12" s="36">
        <v>7</v>
      </c>
      <c r="C12" s="32" t="s">
        <v>23</v>
      </c>
      <c r="D12" s="25">
        <v>313000</v>
      </c>
      <c r="E12" s="33">
        <v>224</v>
      </c>
      <c r="F12" s="26">
        <v>223.85</v>
      </c>
      <c r="G12" s="27">
        <v>161260.16</v>
      </c>
      <c r="H12" s="27">
        <v>32608.025510000003</v>
      </c>
      <c r="I12" s="34">
        <v>20.220757259573599</v>
      </c>
      <c r="J12" s="26">
        <v>161260.15</v>
      </c>
      <c r="K12" s="26">
        <v>131292</v>
      </c>
      <c r="L12" s="26">
        <v>20000</v>
      </c>
      <c r="M12" s="26">
        <v>0</v>
      </c>
      <c r="N12" s="26">
        <v>0</v>
      </c>
      <c r="O12" s="35">
        <v>0.9</v>
      </c>
    </row>
    <row r="13" spans="1:15" ht="28.5" x14ac:dyDescent="0.2">
      <c r="A13" s="37">
        <v>3320</v>
      </c>
      <c r="B13" s="36">
        <v>7</v>
      </c>
      <c r="C13" s="32" t="s">
        <v>24</v>
      </c>
      <c r="D13" s="25">
        <v>27573.000599999999</v>
      </c>
      <c r="E13" s="33">
        <v>0</v>
      </c>
      <c r="F13" s="26">
        <v>24678.990599999997</v>
      </c>
      <c r="G13" s="27">
        <v>2894.07</v>
      </c>
      <c r="H13" s="27">
        <v>2894.0053500000004</v>
      </c>
      <c r="I13" s="34">
        <v>99.997766121759327</v>
      </c>
      <c r="J13" s="26">
        <v>2894.01</v>
      </c>
      <c r="K13" s="26">
        <v>0</v>
      </c>
      <c r="L13" s="26">
        <v>0</v>
      </c>
      <c r="M13" s="26">
        <v>0</v>
      </c>
      <c r="N13" s="26">
        <v>0</v>
      </c>
      <c r="O13" s="35">
        <v>0.9</v>
      </c>
    </row>
    <row r="14" spans="1:15" ht="28.5" x14ac:dyDescent="0.2">
      <c r="A14" s="30">
        <v>3321</v>
      </c>
      <c r="B14" s="31">
        <v>14</v>
      </c>
      <c r="C14" s="32" t="s">
        <v>25</v>
      </c>
      <c r="D14" s="25">
        <v>134000</v>
      </c>
      <c r="E14" s="33">
        <v>0</v>
      </c>
      <c r="F14" s="26">
        <v>1030.9000000000001</v>
      </c>
      <c r="G14" s="27">
        <v>90969.1</v>
      </c>
      <c r="H14" s="27">
        <v>28120.258889999997</v>
      </c>
      <c r="I14" s="34">
        <v>30.911879847112917</v>
      </c>
      <c r="J14" s="26">
        <v>90969.1</v>
      </c>
      <c r="K14" s="26">
        <v>42000</v>
      </c>
      <c r="L14" s="26">
        <v>0</v>
      </c>
      <c r="M14" s="26">
        <v>0</v>
      </c>
      <c r="N14" s="26">
        <v>0</v>
      </c>
      <c r="O14" s="35">
        <v>0.9</v>
      </c>
    </row>
    <row r="15" spans="1:15" ht="28.5" x14ac:dyDescent="0.2">
      <c r="A15" s="30">
        <v>3322</v>
      </c>
      <c r="B15" s="31">
        <v>14</v>
      </c>
      <c r="C15" s="32" t="s">
        <v>26</v>
      </c>
      <c r="D15" s="25">
        <v>22000</v>
      </c>
      <c r="E15" s="33">
        <v>0</v>
      </c>
      <c r="F15" s="26">
        <v>260.14999999999998</v>
      </c>
      <c r="G15" s="27">
        <v>21739.85</v>
      </c>
      <c r="H15" s="27">
        <v>11992.707399999999</v>
      </c>
      <c r="I15" s="34">
        <v>55.164628090810197</v>
      </c>
      <c r="J15" s="26">
        <v>21739.85</v>
      </c>
      <c r="K15" s="26">
        <v>0</v>
      </c>
      <c r="L15" s="26">
        <v>0</v>
      </c>
      <c r="M15" s="26">
        <v>0</v>
      </c>
      <c r="N15" s="26">
        <v>0</v>
      </c>
      <c r="O15" s="35">
        <v>0.9</v>
      </c>
    </row>
    <row r="16" spans="1:15" ht="28.5" x14ac:dyDescent="0.2">
      <c r="A16" s="30">
        <v>3323</v>
      </c>
      <c r="B16" s="36">
        <v>7</v>
      </c>
      <c r="C16" s="32" t="s">
        <v>27</v>
      </c>
      <c r="D16" s="25">
        <v>51500</v>
      </c>
      <c r="E16" s="33">
        <v>0</v>
      </c>
      <c r="F16" s="26">
        <v>66.55</v>
      </c>
      <c r="G16" s="27">
        <v>51433.408000000003</v>
      </c>
      <c r="H16" s="27">
        <v>5451.6074099999996</v>
      </c>
      <c r="I16" s="34">
        <v>10.599350931596833</v>
      </c>
      <c r="J16" s="26">
        <v>51433.45</v>
      </c>
      <c r="K16" s="26">
        <v>0</v>
      </c>
      <c r="L16" s="26">
        <v>0</v>
      </c>
      <c r="M16" s="26">
        <v>0</v>
      </c>
      <c r="N16" s="26">
        <v>0</v>
      </c>
      <c r="O16" s="35">
        <v>0.9</v>
      </c>
    </row>
    <row r="17" spans="1:15" ht="28.5" x14ac:dyDescent="0.2">
      <c r="A17" s="38">
        <v>3324</v>
      </c>
      <c r="B17" s="36">
        <v>7</v>
      </c>
      <c r="C17" s="32" t="s">
        <v>28</v>
      </c>
      <c r="D17" s="25">
        <v>52000</v>
      </c>
      <c r="E17" s="33">
        <v>0</v>
      </c>
      <c r="F17" s="26">
        <v>0</v>
      </c>
      <c r="G17" s="27">
        <v>350</v>
      </c>
      <c r="H17" s="27">
        <v>0</v>
      </c>
      <c r="I17" s="34">
        <v>0</v>
      </c>
      <c r="J17" s="26">
        <v>350</v>
      </c>
      <c r="K17" s="26">
        <v>40000</v>
      </c>
      <c r="L17" s="26">
        <v>11650</v>
      </c>
      <c r="M17" s="26">
        <v>0</v>
      </c>
      <c r="N17" s="26">
        <v>0</v>
      </c>
      <c r="O17" s="35">
        <v>0.9</v>
      </c>
    </row>
    <row r="18" spans="1:15" ht="28.5" x14ac:dyDescent="0.2">
      <c r="A18" s="30">
        <v>3325</v>
      </c>
      <c r="B18" s="31">
        <v>14</v>
      </c>
      <c r="C18" s="32" t="s">
        <v>29</v>
      </c>
      <c r="D18" s="25">
        <v>75708.993950000004</v>
      </c>
      <c r="E18" s="33">
        <v>0</v>
      </c>
      <c r="F18" s="26">
        <v>3050.2339500000003</v>
      </c>
      <c r="G18" s="27">
        <v>72658.78</v>
      </c>
      <c r="H18" s="27">
        <v>20018.00722</v>
      </c>
      <c r="I18" s="34">
        <v>27.550706494108489</v>
      </c>
      <c r="J18" s="26">
        <v>72658.760000000009</v>
      </c>
      <c r="K18" s="26">
        <v>0</v>
      </c>
      <c r="L18" s="26">
        <v>0</v>
      </c>
      <c r="M18" s="26">
        <v>0</v>
      </c>
      <c r="N18" s="26">
        <v>0</v>
      </c>
      <c r="O18" s="35">
        <v>0.9</v>
      </c>
    </row>
    <row r="19" spans="1:15" ht="57" x14ac:dyDescent="0.2">
      <c r="A19" s="30">
        <v>3326</v>
      </c>
      <c r="B19" s="36">
        <v>7</v>
      </c>
      <c r="C19" s="32" t="s">
        <v>30</v>
      </c>
      <c r="D19" s="25">
        <v>49999.991419999998</v>
      </c>
      <c r="E19" s="33">
        <v>0</v>
      </c>
      <c r="F19" s="26">
        <v>7940.5114199999998</v>
      </c>
      <c r="G19" s="27">
        <v>42059.479999999996</v>
      </c>
      <c r="H19" s="27">
        <v>13702.01354</v>
      </c>
      <c r="I19" s="34">
        <v>32.577705525603271</v>
      </c>
      <c r="J19" s="26">
        <v>42059.479999999996</v>
      </c>
      <c r="K19" s="26">
        <v>0</v>
      </c>
      <c r="L19" s="26">
        <v>0</v>
      </c>
      <c r="M19" s="26">
        <v>0</v>
      </c>
      <c r="N19" s="26">
        <v>0</v>
      </c>
      <c r="O19" s="35">
        <v>0.9</v>
      </c>
    </row>
    <row r="20" spans="1:15" ht="42.75" x14ac:dyDescent="0.2">
      <c r="A20" s="30">
        <v>3362</v>
      </c>
      <c r="B20" s="21" t="s">
        <v>17</v>
      </c>
      <c r="C20" s="32" t="s">
        <v>31</v>
      </c>
      <c r="D20" s="25">
        <v>83800</v>
      </c>
      <c r="E20" s="33">
        <v>0</v>
      </c>
      <c r="F20" s="26">
        <v>90.75</v>
      </c>
      <c r="G20" s="27">
        <v>83709.25</v>
      </c>
      <c r="H20" s="27">
        <v>0</v>
      </c>
      <c r="I20" s="34">
        <v>0</v>
      </c>
      <c r="J20" s="26">
        <v>83709.25</v>
      </c>
      <c r="K20" s="26">
        <v>0</v>
      </c>
      <c r="L20" s="26">
        <v>0</v>
      </c>
      <c r="M20" s="26">
        <v>0</v>
      </c>
      <c r="N20" s="26">
        <v>0</v>
      </c>
      <c r="O20" s="35">
        <v>0.9</v>
      </c>
    </row>
    <row r="21" spans="1:15" ht="42.75" x14ac:dyDescent="0.2">
      <c r="A21" s="30">
        <v>3363</v>
      </c>
      <c r="B21" s="21" t="s">
        <v>17</v>
      </c>
      <c r="C21" s="32" t="s">
        <v>32</v>
      </c>
      <c r="D21" s="25">
        <v>29000</v>
      </c>
      <c r="E21" s="33">
        <v>0</v>
      </c>
      <c r="F21" s="26">
        <v>90.75</v>
      </c>
      <c r="G21" s="27">
        <v>28909.25</v>
      </c>
      <c r="H21" s="27">
        <v>6545.0906499999992</v>
      </c>
      <c r="I21" s="34">
        <v>22.640126084211797</v>
      </c>
      <c r="J21" s="26">
        <v>28909.25</v>
      </c>
      <c r="K21" s="26">
        <v>0</v>
      </c>
      <c r="L21" s="26">
        <v>0</v>
      </c>
      <c r="M21" s="26">
        <v>0</v>
      </c>
      <c r="N21" s="26">
        <v>0</v>
      </c>
      <c r="O21" s="35">
        <v>0.9</v>
      </c>
    </row>
    <row r="22" spans="1:15" ht="28.5" x14ac:dyDescent="0.2">
      <c r="A22" s="39">
        <v>3365</v>
      </c>
      <c r="B22" s="21" t="s">
        <v>17</v>
      </c>
      <c r="C22" s="32" t="s">
        <v>33</v>
      </c>
      <c r="D22" s="25">
        <v>124000</v>
      </c>
      <c r="E22" s="33">
        <v>0</v>
      </c>
      <c r="F22" s="26">
        <v>0</v>
      </c>
      <c r="G22" s="27">
        <v>200</v>
      </c>
      <c r="H22" s="27">
        <v>0</v>
      </c>
      <c r="I22" s="34">
        <v>0</v>
      </c>
      <c r="J22" s="26">
        <v>200</v>
      </c>
      <c r="K22" s="26">
        <v>123800</v>
      </c>
      <c r="L22" s="26">
        <v>0</v>
      </c>
      <c r="M22" s="26">
        <v>0</v>
      </c>
      <c r="N22" s="26">
        <v>0</v>
      </c>
      <c r="O22" s="35">
        <v>0.9</v>
      </c>
    </row>
    <row r="23" spans="1:15" ht="28.5" x14ac:dyDescent="0.2">
      <c r="A23" s="30">
        <v>3367</v>
      </c>
      <c r="B23" s="21" t="s">
        <v>17</v>
      </c>
      <c r="C23" s="32" t="s">
        <v>34</v>
      </c>
      <c r="D23" s="25">
        <v>40599.995000000003</v>
      </c>
      <c r="E23" s="33">
        <v>0</v>
      </c>
      <c r="F23" s="26">
        <v>46.585000000000001</v>
      </c>
      <c r="G23" s="27">
        <v>40553.42</v>
      </c>
      <c r="H23" s="27">
        <v>0</v>
      </c>
      <c r="I23" s="34">
        <v>0</v>
      </c>
      <c r="J23" s="26">
        <v>40553.410000000003</v>
      </c>
      <c r="K23" s="26">
        <v>0</v>
      </c>
      <c r="L23" s="26">
        <v>0</v>
      </c>
      <c r="M23" s="26">
        <v>0</v>
      </c>
      <c r="N23" s="26">
        <v>0</v>
      </c>
      <c r="O23" s="35">
        <v>0.9</v>
      </c>
    </row>
    <row r="24" spans="1:15" x14ac:dyDescent="0.2">
      <c r="A24" s="30">
        <v>3368</v>
      </c>
      <c r="B24" s="21" t="s">
        <v>17</v>
      </c>
      <c r="C24" s="32" t="s">
        <v>35</v>
      </c>
      <c r="D24" s="25">
        <v>56499.995000000003</v>
      </c>
      <c r="E24" s="33">
        <v>0</v>
      </c>
      <c r="F24" s="26">
        <v>46.585000000000001</v>
      </c>
      <c r="G24" s="27">
        <v>56453.41</v>
      </c>
      <c r="H24" s="27">
        <v>5299.6340599999994</v>
      </c>
      <c r="I24" s="34">
        <v>9.3876243436844629</v>
      </c>
      <c r="J24" s="26">
        <v>56453.41</v>
      </c>
      <c r="K24" s="26">
        <v>0</v>
      </c>
      <c r="L24" s="26">
        <v>0</v>
      </c>
      <c r="M24" s="26">
        <v>0</v>
      </c>
      <c r="N24" s="26">
        <v>0</v>
      </c>
      <c r="O24" s="35">
        <v>0.9</v>
      </c>
    </row>
    <row r="25" spans="1:15" ht="28.5" x14ac:dyDescent="0.2">
      <c r="A25" s="30">
        <v>3369</v>
      </c>
      <c r="B25" s="23" t="s">
        <v>17</v>
      </c>
      <c r="C25" s="24" t="s">
        <v>36</v>
      </c>
      <c r="D25" s="25">
        <v>60299.993460000005</v>
      </c>
      <c r="E25" s="26">
        <v>0</v>
      </c>
      <c r="F25" s="26">
        <v>828.61345999999992</v>
      </c>
      <c r="G25" s="27">
        <v>59471.380000000005</v>
      </c>
      <c r="H25" s="27">
        <v>28522.627759999999</v>
      </c>
      <c r="I25" s="34">
        <v>47.960258800115277</v>
      </c>
      <c r="J25" s="26">
        <v>59471.380000000005</v>
      </c>
      <c r="K25" s="26">
        <v>0</v>
      </c>
      <c r="L25" s="26">
        <v>0</v>
      </c>
      <c r="M25" s="26">
        <v>0</v>
      </c>
      <c r="N25" s="26">
        <v>0</v>
      </c>
      <c r="O25" s="28">
        <v>0.9</v>
      </c>
    </row>
    <row r="26" spans="1:15" ht="28.5" x14ac:dyDescent="0.2">
      <c r="A26" s="30">
        <v>3370</v>
      </c>
      <c r="B26" s="21" t="s">
        <v>17</v>
      </c>
      <c r="C26" s="32" t="s">
        <v>37</v>
      </c>
      <c r="D26" s="25">
        <v>48000</v>
      </c>
      <c r="E26" s="33">
        <v>0</v>
      </c>
      <c r="F26" s="26">
        <v>266.2</v>
      </c>
      <c r="G26" s="27">
        <v>47733.8</v>
      </c>
      <c r="H26" s="27">
        <v>13600.491050000001</v>
      </c>
      <c r="I26" s="34">
        <v>28.492370291072572</v>
      </c>
      <c r="J26" s="26">
        <v>47733.8</v>
      </c>
      <c r="K26" s="26">
        <v>0</v>
      </c>
      <c r="L26" s="26">
        <v>0</v>
      </c>
      <c r="M26" s="26">
        <v>0</v>
      </c>
      <c r="N26" s="26">
        <v>0</v>
      </c>
      <c r="O26" s="35">
        <v>0.9</v>
      </c>
    </row>
    <row r="27" spans="1:15" ht="42.75" x14ac:dyDescent="0.2">
      <c r="A27" s="30">
        <v>3392</v>
      </c>
      <c r="B27" s="31">
        <v>14</v>
      </c>
      <c r="C27" s="40" t="s">
        <v>38</v>
      </c>
      <c r="D27" s="25">
        <v>102999.993</v>
      </c>
      <c r="E27" s="41">
        <v>0</v>
      </c>
      <c r="F27" s="26">
        <v>66.912999999999997</v>
      </c>
      <c r="G27" s="27">
        <v>933.07999999999993</v>
      </c>
      <c r="H27" s="27">
        <v>32.25</v>
      </c>
      <c r="I27" s="34">
        <v>3.4562952801474687</v>
      </c>
      <c r="J27" s="26">
        <v>933.07999999999993</v>
      </c>
      <c r="K27" s="26">
        <v>10000</v>
      </c>
      <c r="L27" s="26">
        <v>46000</v>
      </c>
      <c r="M27" s="26">
        <v>46000</v>
      </c>
      <c r="N27" s="26">
        <v>0</v>
      </c>
      <c r="O27" s="42">
        <v>0.9</v>
      </c>
    </row>
    <row r="28" spans="1:15" ht="28.5" x14ac:dyDescent="0.2">
      <c r="A28" s="37">
        <v>3405</v>
      </c>
      <c r="B28" s="43" t="s">
        <v>17</v>
      </c>
      <c r="C28" s="40" t="s">
        <v>39</v>
      </c>
      <c r="D28" s="25">
        <v>70000</v>
      </c>
      <c r="E28" s="33">
        <v>0</v>
      </c>
      <c r="F28" s="26">
        <v>0</v>
      </c>
      <c r="G28" s="27">
        <v>361</v>
      </c>
      <c r="H28" s="27">
        <v>0</v>
      </c>
      <c r="I28" s="34">
        <v>0</v>
      </c>
      <c r="J28" s="26">
        <v>361</v>
      </c>
      <c r="K28" s="26">
        <v>0</v>
      </c>
      <c r="L28" s="26">
        <v>35000</v>
      </c>
      <c r="M28" s="26">
        <v>34639</v>
      </c>
      <c r="N28" s="26">
        <v>0</v>
      </c>
      <c r="O28" s="42">
        <v>0.9</v>
      </c>
    </row>
    <row r="29" spans="1:15" ht="42.75" x14ac:dyDescent="0.2">
      <c r="A29" s="37">
        <v>3406</v>
      </c>
      <c r="B29" s="43" t="s">
        <v>17</v>
      </c>
      <c r="C29" s="40" t="s">
        <v>40</v>
      </c>
      <c r="D29" s="25">
        <v>30500</v>
      </c>
      <c r="E29" s="41">
        <v>0</v>
      </c>
      <c r="F29" s="26">
        <v>0</v>
      </c>
      <c r="G29" s="27">
        <v>200</v>
      </c>
      <c r="H29" s="27">
        <v>0</v>
      </c>
      <c r="I29" s="34">
        <v>0</v>
      </c>
      <c r="J29" s="26">
        <v>200</v>
      </c>
      <c r="K29" s="26">
        <v>30300</v>
      </c>
      <c r="L29" s="26">
        <v>0</v>
      </c>
      <c r="M29" s="26">
        <v>0</v>
      </c>
      <c r="N29" s="26">
        <v>0</v>
      </c>
      <c r="O29" s="42">
        <v>0.9</v>
      </c>
    </row>
    <row r="30" spans="1:15" ht="28.5" x14ac:dyDescent="0.2">
      <c r="A30" s="37">
        <v>3407</v>
      </c>
      <c r="B30" s="43" t="s">
        <v>17</v>
      </c>
      <c r="C30" s="40" t="s">
        <v>41</v>
      </c>
      <c r="D30" s="25">
        <v>75000</v>
      </c>
      <c r="E30" s="33">
        <v>0</v>
      </c>
      <c r="F30" s="26">
        <v>0</v>
      </c>
      <c r="G30" s="27">
        <v>200</v>
      </c>
      <c r="H30" s="27">
        <v>0</v>
      </c>
      <c r="I30" s="34">
        <v>0</v>
      </c>
      <c r="J30" s="26">
        <v>200</v>
      </c>
      <c r="K30" s="26">
        <v>74800</v>
      </c>
      <c r="L30" s="26">
        <v>0</v>
      </c>
      <c r="M30" s="26">
        <v>0</v>
      </c>
      <c r="N30" s="26">
        <v>0</v>
      </c>
      <c r="O30" s="42">
        <v>0.9</v>
      </c>
    </row>
    <row r="31" spans="1:15" ht="28.5" x14ac:dyDescent="0.2">
      <c r="A31" s="37">
        <v>3408</v>
      </c>
      <c r="B31" s="43" t="s">
        <v>17</v>
      </c>
      <c r="C31" s="40" t="s">
        <v>42</v>
      </c>
      <c r="D31" s="25">
        <v>69000</v>
      </c>
      <c r="E31" s="41">
        <v>0</v>
      </c>
      <c r="F31" s="26">
        <v>0</v>
      </c>
      <c r="G31" s="27">
        <v>200</v>
      </c>
      <c r="H31" s="27">
        <v>0</v>
      </c>
      <c r="I31" s="34">
        <v>0</v>
      </c>
      <c r="J31" s="26">
        <v>200</v>
      </c>
      <c r="K31" s="26">
        <v>68800</v>
      </c>
      <c r="L31" s="26">
        <v>0</v>
      </c>
      <c r="M31" s="26">
        <v>0</v>
      </c>
      <c r="N31" s="26">
        <v>0</v>
      </c>
      <c r="O31" s="42">
        <v>0.9</v>
      </c>
    </row>
    <row r="32" spans="1:15" ht="42.75" x14ac:dyDescent="0.2">
      <c r="A32" s="37">
        <v>3409</v>
      </c>
      <c r="B32" s="43" t="s">
        <v>17</v>
      </c>
      <c r="C32" s="40" t="s">
        <v>43</v>
      </c>
      <c r="D32" s="25">
        <v>106500</v>
      </c>
      <c r="E32" s="33">
        <v>0</v>
      </c>
      <c r="F32" s="26">
        <v>0</v>
      </c>
      <c r="G32" s="27">
        <v>200</v>
      </c>
      <c r="H32" s="27">
        <v>0</v>
      </c>
      <c r="I32" s="34">
        <v>0</v>
      </c>
      <c r="J32" s="26">
        <v>200</v>
      </c>
      <c r="K32" s="26">
        <v>0</v>
      </c>
      <c r="L32" s="26">
        <v>80000</v>
      </c>
      <c r="M32" s="26">
        <v>26300</v>
      </c>
      <c r="N32" s="26">
        <v>0</v>
      </c>
      <c r="O32" s="42">
        <v>0.9</v>
      </c>
    </row>
    <row r="33" spans="1:15" x14ac:dyDescent="0.2">
      <c r="A33" s="37">
        <v>3411</v>
      </c>
      <c r="B33" s="43" t="s">
        <v>17</v>
      </c>
      <c r="C33" s="40" t="s">
        <v>44</v>
      </c>
      <c r="D33" s="25">
        <v>100000</v>
      </c>
      <c r="E33" s="41">
        <v>0</v>
      </c>
      <c r="F33" s="26">
        <v>0</v>
      </c>
      <c r="G33" s="27">
        <v>500</v>
      </c>
      <c r="H33" s="27">
        <v>0</v>
      </c>
      <c r="I33" s="34">
        <v>0</v>
      </c>
      <c r="J33" s="26">
        <v>500</v>
      </c>
      <c r="K33" s="26">
        <v>500</v>
      </c>
      <c r="L33" s="26">
        <v>49500</v>
      </c>
      <c r="M33" s="26">
        <v>49500</v>
      </c>
      <c r="N33" s="26">
        <v>0</v>
      </c>
      <c r="O33" s="42" t="s">
        <v>45</v>
      </c>
    </row>
    <row r="34" spans="1:15" ht="85.5" x14ac:dyDescent="0.2">
      <c r="A34" s="37">
        <v>3412</v>
      </c>
      <c r="B34" s="43" t="s">
        <v>17</v>
      </c>
      <c r="C34" s="40" t="s">
        <v>46</v>
      </c>
      <c r="D34" s="25">
        <v>4243</v>
      </c>
      <c r="E34" s="41">
        <v>0</v>
      </c>
      <c r="F34" s="26">
        <v>0</v>
      </c>
      <c r="G34" s="27">
        <v>200</v>
      </c>
      <c r="H34" s="27">
        <v>0</v>
      </c>
      <c r="I34" s="34">
        <v>0</v>
      </c>
      <c r="J34" s="26">
        <v>200</v>
      </c>
      <c r="K34" s="26">
        <v>450</v>
      </c>
      <c r="L34" s="26">
        <v>1537</v>
      </c>
      <c r="M34" s="26">
        <v>2056</v>
      </c>
      <c r="N34" s="26">
        <v>0</v>
      </c>
      <c r="O34" s="42">
        <v>0.85</v>
      </c>
    </row>
    <row r="35" spans="1:15" ht="57.75" thickBot="1" x14ac:dyDescent="0.25">
      <c r="A35" s="30">
        <v>3999</v>
      </c>
      <c r="B35" s="43" t="s">
        <v>47</v>
      </c>
      <c r="C35" s="40" t="s">
        <v>48</v>
      </c>
      <c r="D35" s="44">
        <v>30000</v>
      </c>
      <c r="E35" s="41">
        <v>0</v>
      </c>
      <c r="F35" s="45">
        <v>25500</v>
      </c>
      <c r="G35" s="46">
        <v>30000</v>
      </c>
      <c r="H35" s="46">
        <v>11000</v>
      </c>
      <c r="I35" s="47">
        <v>36.666666666666664</v>
      </c>
      <c r="J35" s="45">
        <v>30000</v>
      </c>
      <c r="K35" s="45">
        <v>30000</v>
      </c>
      <c r="L35" s="45">
        <v>30000</v>
      </c>
      <c r="M35" s="45">
        <v>30000</v>
      </c>
      <c r="N35" s="45">
        <v>30000</v>
      </c>
      <c r="O35" s="42" t="s">
        <v>45</v>
      </c>
    </row>
    <row r="36" spans="1:15" ht="29.25" thickBot="1" x14ac:dyDescent="0.25">
      <c r="A36" s="48"/>
      <c r="B36" s="48"/>
      <c r="C36" s="49" t="s">
        <v>49</v>
      </c>
      <c r="D36" s="50">
        <f>SUM(D7:D35)</f>
        <v>2174527.2899800004</v>
      </c>
      <c r="E36" s="50">
        <f t="shared" ref="E36:H36" si="0">SUM(E7:E35)</f>
        <v>829.46999999999991</v>
      </c>
      <c r="F36" s="50">
        <f t="shared" si="0"/>
        <v>181179.71997999997</v>
      </c>
      <c r="G36" s="50">
        <f t="shared" si="0"/>
        <v>950515.01800000004</v>
      </c>
      <c r="H36" s="50">
        <f t="shared" si="0"/>
        <v>264036.69918</v>
      </c>
      <c r="I36" s="50">
        <v>27.778277479041364</v>
      </c>
      <c r="J36" s="51">
        <f>SUM(J7:J35)</f>
        <v>950515.10000000009</v>
      </c>
      <c r="K36" s="51">
        <f t="shared" ref="K36:N36" si="1">SUM(K7:K35)</f>
        <v>662542</v>
      </c>
      <c r="L36" s="51">
        <f t="shared" si="1"/>
        <v>305522</v>
      </c>
      <c r="M36" s="51">
        <f t="shared" si="1"/>
        <v>189439</v>
      </c>
      <c r="N36" s="51">
        <f t="shared" si="1"/>
        <v>30000</v>
      </c>
      <c r="O36" s="52" t="s">
        <v>45</v>
      </c>
    </row>
    <row r="37" spans="1:15" x14ac:dyDescent="0.2">
      <c r="A37" s="20"/>
      <c r="B37" s="21"/>
      <c r="C37" s="94" t="s">
        <v>50</v>
      </c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</row>
    <row r="38" spans="1:15" ht="28.5" x14ac:dyDescent="0.2">
      <c r="A38" s="15">
        <v>3255</v>
      </c>
      <c r="B38" s="53" t="s">
        <v>51</v>
      </c>
      <c r="C38" s="24" t="s">
        <v>52</v>
      </c>
      <c r="D38" s="25">
        <v>59999.997000000003</v>
      </c>
      <c r="E38" s="26">
        <v>30.86</v>
      </c>
      <c r="F38" s="26">
        <v>2535.797</v>
      </c>
      <c r="G38" s="27">
        <v>27783.340000000004</v>
      </c>
      <c r="H38" s="27">
        <v>23220.934550000005</v>
      </c>
      <c r="I38" s="34">
        <v>83.578628595410066</v>
      </c>
      <c r="J38" s="26">
        <v>27783.34</v>
      </c>
      <c r="K38" s="26">
        <v>29650</v>
      </c>
      <c r="L38" s="26">
        <v>0</v>
      </c>
      <c r="M38" s="26">
        <v>0</v>
      </c>
      <c r="N38" s="26">
        <v>0</v>
      </c>
      <c r="O38" s="35">
        <v>0.9</v>
      </c>
    </row>
    <row r="39" spans="1:15" ht="28.5" x14ac:dyDescent="0.2">
      <c r="A39" s="15">
        <v>3303</v>
      </c>
      <c r="B39" s="31">
        <v>14</v>
      </c>
      <c r="C39" s="54" t="s">
        <v>53</v>
      </c>
      <c r="D39" s="25">
        <v>10789.52</v>
      </c>
      <c r="E39" s="33">
        <v>650.38</v>
      </c>
      <c r="F39" s="26">
        <v>329.12</v>
      </c>
      <c r="G39" s="27">
        <v>7000.0199999999995</v>
      </c>
      <c r="H39" s="27">
        <v>193.59999999999997</v>
      </c>
      <c r="I39" s="34">
        <v>2.7657063836960463</v>
      </c>
      <c r="J39" s="26">
        <v>7000.02</v>
      </c>
      <c r="K39" s="26">
        <v>2810</v>
      </c>
      <c r="L39" s="26">
        <v>0</v>
      </c>
      <c r="M39" s="26">
        <v>0</v>
      </c>
      <c r="N39" s="26">
        <v>0</v>
      </c>
      <c r="O39" s="35">
        <v>0.9</v>
      </c>
    </row>
    <row r="40" spans="1:15" ht="28.5" x14ac:dyDescent="0.2">
      <c r="A40" s="15">
        <v>3309</v>
      </c>
      <c r="B40" s="53" t="s">
        <v>51</v>
      </c>
      <c r="C40" s="54" t="s">
        <v>54</v>
      </c>
      <c r="D40" s="25">
        <v>10198.793980000002</v>
      </c>
      <c r="E40" s="55">
        <v>0</v>
      </c>
      <c r="F40" s="26">
        <v>468.89398000000006</v>
      </c>
      <c r="G40" s="27">
        <v>8072.8899999999994</v>
      </c>
      <c r="H40" s="27">
        <v>4025.0648999999989</v>
      </c>
      <c r="I40" s="34">
        <v>49.859033134354604</v>
      </c>
      <c r="J40" s="26">
        <v>9729.9000000000015</v>
      </c>
      <c r="K40" s="26">
        <v>0</v>
      </c>
      <c r="L40" s="26">
        <v>0</v>
      </c>
      <c r="M40" s="26">
        <v>0</v>
      </c>
      <c r="N40" s="26">
        <v>0</v>
      </c>
      <c r="O40" s="35">
        <v>0.95</v>
      </c>
    </row>
    <row r="41" spans="1:15" ht="42.75" x14ac:dyDescent="0.2">
      <c r="A41" s="15">
        <v>3311</v>
      </c>
      <c r="B41" s="31">
        <v>14</v>
      </c>
      <c r="C41" s="54" t="s">
        <v>55</v>
      </c>
      <c r="D41" s="25">
        <v>4332.3410099999992</v>
      </c>
      <c r="E41" s="55">
        <v>1417</v>
      </c>
      <c r="F41" s="26">
        <v>2047.1510099999998</v>
      </c>
      <c r="G41" s="27">
        <v>868.19000000000017</v>
      </c>
      <c r="H41" s="27">
        <v>616.80199999999991</v>
      </c>
      <c r="I41" s="34">
        <v>71.044587014363188</v>
      </c>
      <c r="J41" s="26">
        <v>868.18999999999994</v>
      </c>
      <c r="K41" s="26">
        <v>0</v>
      </c>
      <c r="L41" s="26">
        <v>0</v>
      </c>
      <c r="M41" s="26">
        <v>0</v>
      </c>
      <c r="N41" s="26">
        <v>0</v>
      </c>
      <c r="O41" s="35">
        <v>0.95</v>
      </c>
    </row>
    <row r="42" spans="1:15" ht="28.5" x14ac:dyDescent="0.2">
      <c r="A42" s="15">
        <v>3339</v>
      </c>
      <c r="B42" s="53" t="s">
        <v>51</v>
      </c>
      <c r="C42" s="54" t="s">
        <v>56</v>
      </c>
      <c r="D42" s="25">
        <v>2989.5846000000001</v>
      </c>
      <c r="E42" s="55">
        <v>0</v>
      </c>
      <c r="F42" s="26">
        <v>493.63460000000003</v>
      </c>
      <c r="G42" s="27">
        <v>1201.8999999999999</v>
      </c>
      <c r="H42" s="27">
        <v>474.95642000000004</v>
      </c>
      <c r="I42" s="34">
        <v>39.517132872951166</v>
      </c>
      <c r="J42" s="26">
        <v>2495.9500000000003</v>
      </c>
      <c r="K42" s="26">
        <v>0</v>
      </c>
      <c r="L42" s="26">
        <v>0</v>
      </c>
      <c r="M42" s="26">
        <v>0</v>
      </c>
      <c r="N42" s="26">
        <v>0</v>
      </c>
      <c r="O42" s="35">
        <v>0.95</v>
      </c>
    </row>
    <row r="43" spans="1:15" ht="29.25" thickBot="1" x14ac:dyDescent="0.25">
      <c r="A43" s="15">
        <v>3396</v>
      </c>
      <c r="B43" s="31">
        <v>14</v>
      </c>
      <c r="C43" s="54" t="s">
        <v>57</v>
      </c>
      <c r="D43" s="25">
        <v>4899.38</v>
      </c>
      <c r="E43" s="55">
        <v>0</v>
      </c>
      <c r="F43" s="26">
        <v>0</v>
      </c>
      <c r="G43" s="27">
        <v>2154.33</v>
      </c>
      <c r="H43" s="27">
        <v>378.12</v>
      </c>
      <c r="I43" s="34">
        <v>17.551628580579578</v>
      </c>
      <c r="J43" s="26">
        <v>2500</v>
      </c>
      <c r="K43" s="26">
        <v>2399.38</v>
      </c>
      <c r="L43" s="26">
        <v>0</v>
      </c>
      <c r="M43" s="26">
        <v>0</v>
      </c>
      <c r="N43" s="26">
        <v>0</v>
      </c>
      <c r="O43" s="35">
        <v>0.95</v>
      </c>
    </row>
    <row r="44" spans="1:15" ht="43.5" thickBot="1" x14ac:dyDescent="0.25">
      <c r="A44" s="48"/>
      <c r="B44" s="48"/>
      <c r="C44" s="49" t="s">
        <v>58</v>
      </c>
      <c r="D44" s="56">
        <f>SUM(D38:D43)</f>
        <v>93209.61659000002</v>
      </c>
      <c r="E44" s="56">
        <f>SUM(E38:E43)</f>
        <v>2098.2399999999998</v>
      </c>
      <c r="F44" s="56">
        <f t="shared" ref="F44:G44" si="2">SUM(F38:F43)</f>
        <v>5874.5965900000001</v>
      </c>
      <c r="G44" s="56">
        <f t="shared" si="2"/>
        <v>47080.670000000006</v>
      </c>
      <c r="H44" s="56">
        <v>28909.477869999999</v>
      </c>
      <c r="I44" s="56">
        <v>61.404134371919504</v>
      </c>
      <c r="J44" s="57">
        <f>SUM(J38:J43)</f>
        <v>50377.4</v>
      </c>
      <c r="K44" s="57">
        <f t="shared" ref="K44:N44" si="3">SUM(K38:K43)</f>
        <v>34859.379999999997</v>
      </c>
      <c r="L44" s="57">
        <f t="shared" si="3"/>
        <v>0</v>
      </c>
      <c r="M44" s="57">
        <f t="shared" si="3"/>
        <v>0</v>
      </c>
      <c r="N44" s="57">
        <f t="shared" si="3"/>
        <v>0</v>
      </c>
      <c r="O44" s="58" t="s">
        <v>45</v>
      </c>
    </row>
    <row r="45" spans="1:15" x14ac:dyDescent="0.2">
      <c r="A45" s="20"/>
      <c r="B45" s="21"/>
      <c r="C45" s="94" t="s">
        <v>59</v>
      </c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</row>
    <row r="46" spans="1:15" ht="28.5" x14ac:dyDescent="0.2">
      <c r="A46" s="15">
        <v>3263</v>
      </c>
      <c r="B46" s="53" t="s">
        <v>51</v>
      </c>
      <c r="C46" s="54" t="s">
        <v>60</v>
      </c>
      <c r="D46" s="25">
        <v>84080</v>
      </c>
      <c r="E46" s="33">
        <v>0</v>
      </c>
      <c r="F46" s="26">
        <v>90.75</v>
      </c>
      <c r="G46" s="27">
        <v>51361.25</v>
      </c>
      <c r="H46" s="27">
        <v>0</v>
      </c>
      <c r="I46" s="34">
        <v>0</v>
      </c>
      <c r="J46" s="26">
        <v>51361.25</v>
      </c>
      <c r="K46" s="26">
        <v>0</v>
      </c>
      <c r="L46" s="26">
        <v>32628</v>
      </c>
      <c r="M46" s="26">
        <v>0</v>
      </c>
      <c r="N46" s="26">
        <v>0</v>
      </c>
      <c r="O46" s="35">
        <v>0.9</v>
      </c>
    </row>
    <row r="47" spans="1:15" ht="28.5" x14ac:dyDescent="0.2">
      <c r="A47" s="15">
        <v>3384</v>
      </c>
      <c r="B47" s="31">
        <v>14</v>
      </c>
      <c r="C47" s="54" t="s">
        <v>61</v>
      </c>
      <c r="D47" s="25">
        <v>100</v>
      </c>
      <c r="E47" s="33">
        <v>0</v>
      </c>
      <c r="F47" s="26">
        <v>59.29</v>
      </c>
      <c r="G47" s="27">
        <v>40.71</v>
      </c>
      <c r="H47" s="27">
        <v>0</v>
      </c>
      <c r="I47" s="34">
        <v>0</v>
      </c>
      <c r="J47" s="26">
        <v>40.71</v>
      </c>
      <c r="K47" s="26">
        <v>0</v>
      </c>
      <c r="L47" s="26">
        <v>0</v>
      </c>
      <c r="M47" s="26">
        <v>0</v>
      </c>
      <c r="N47" s="26">
        <v>0</v>
      </c>
      <c r="O47" s="35">
        <v>0.9</v>
      </c>
    </row>
    <row r="48" spans="1:15" ht="43.5" thickBot="1" x14ac:dyDescent="0.25">
      <c r="A48" s="15">
        <v>3397</v>
      </c>
      <c r="B48" s="53" t="s">
        <v>51</v>
      </c>
      <c r="C48" s="54" t="s">
        <v>62</v>
      </c>
      <c r="D48" s="25">
        <v>51000</v>
      </c>
      <c r="E48" s="33">
        <v>0</v>
      </c>
      <c r="F48" s="26">
        <v>0</v>
      </c>
      <c r="G48" s="27">
        <v>0</v>
      </c>
      <c r="H48" s="27">
        <v>0</v>
      </c>
      <c r="I48" s="59" t="s">
        <v>63</v>
      </c>
      <c r="J48" s="26">
        <v>0</v>
      </c>
      <c r="K48" s="26">
        <v>1000</v>
      </c>
      <c r="L48" s="26">
        <v>50000</v>
      </c>
      <c r="M48" s="26">
        <v>0</v>
      </c>
      <c r="N48" s="26">
        <v>0</v>
      </c>
      <c r="O48" s="35">
        <v>0.9</v>
      </c>
    </row>
    <row r="49" spans="1:15" ht="29.25" thickBot="1" x14ac:dyDescent="0.25">
      <c r="A49" s="48"/>
      <c r="B49" s="48"/>
      <c r="C49" s="49" t="s">
        <v>64</v>
      </c>
      <c r="D49" s="50">
        <v>135180</v>
      </c>
      <c r="E49" s="50">
        <v>0</v>
      </c>
      <c r="F49" s="50">
        <v>150.04</v>
      </c>
      <c r="G49" s="50">
        <v>51401.96</v>
      </c>
      <c r="H49" s="50">
        <v>0</v>
      </c>
      <c r="I49" s="50">
        <v>0</v>
      </c>
      <c r="J49" s="51">
        <v>51401.96</v>
      </c>
      <c r="K49" s="51">
        <v>1000</v>
      </c>
      <c r="L49" s="51">
        <v>82628</v>
      </c>
      <c r="M49" s="51">
        <v>0</v>
      </c>
      <c r="N49" s="51">
        <v>0</v>
      </c>
      <c r="O49" s="52" t="s">
        <v>45</v>
      </c>
    </row>
    <row r="50" spans="1:15" x14ac:dyDescent="0.2">
      <c r="A50" s="20"/>
      <c r="B50" s="21"/>
      <c r="C50" s="94" t="s">
        <v>65</v>
      </c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</row>
    <row r="51" spans="1:15" s="11" customFormat="1" ht="28.5" x14ac:dyDescent="0.2">
      <c r="A51" s="60">
        <v>3207</v>
      </c>
      <c r="B51" s="53" t="s">
        <v>51</v>
      </c>
      <c r="C51" s="54" t="s">
        <v>66</v>
      </c>
      <c r="D51" s="25">
        <v>100000</v>
      </c>
      <c r="E51" s="55">
        <v>0</v>
      </c>
      <c r="F51" s="26">
        <v>131.88999999999999</v>
      </c>
      <c r="G51" s="27">
        <v>18.11</v>
      </c>
      <c r="H51" s="27">
        <v>0</v>
      </c>
      <c r="I51" s="34">
        <v>0</v>
      </c>
      <c r="J51" s="26">
        <v>18.11</v>
      </c>
      <c r="K51" s="26">
        <v>0</v>
      </c>
      <c r="L51" s="26">
        <v>500</v>
      </c>
      <c r="M51" s="26">
        <v>99350</v>
      </c>
      <c r="N51" s="26">
        <v>0</v>
      </c>
      <c r="O51" s="35">
        <v>0.9</v>
      </c>
    </row>
    <row r="52" spans="1:15" s="11" customFormat="1" x14ac:dyDescent="0.2">
      <c r="A52" s="60">
        <v>3208</v>
      </c>
      <c r="B52" s="31">
        <v>14</v>
      </c>
      <c r="C52" s="54" t="s">
        <v>67</v>
      </c>
      <c r="D52" s="25">
        <v>95000</v>
      </c>
      <c r="E52" s="55">
        <v>0</v>
      </c>
      <c r="F52" s="26">
        <v>131.88999999999999</v>
      </c>
      <c r="G52" s="27">
        <v>18.11</v>
      </c>
      <c r="H52" s="27">
        <v>0</v>
      </c>
      <c r="I52" s="34">
        <v>0</v>
      </c>
      <c r="J52" s="26">
        <v>18.11</v>
      </c>
      <c r="K52" s="26">
        <v>0</v>
      </c>
      <c r="L52" s="26">
        <v>1000</v>
      </c>
      <c r="M52" s="26">
        <v>93850</v>
      </c>
      <c r="N52" s="26">
        <v>0</v>
      </c>
      <c r="O52" s="35">
        <v>0.9</v>
      </c>
    </row>
    <row r="53" spans="1:15" ht="57" x14ac:dyDescent="0.2">
      <c r="A53" s="15">
        <v>3312</v>
      </c>
      <c r="B53" s="53" t="s">
        <v>51</v>
      </c>
      <c r="C53" s="54" t="s">
        <v>68</v>
      </c>
      <c r="D53" s="25">
        <v>7304.1900000000005</v>
      </c>
      <c r="E53" s="55">
        <v>0</v>
      </c>
      <c r="F53" s="26">
        <v>0</v>
      </c>
      <c r="G53" s="27">
        <v>2395.4699999999998</v>
      </c>
      <c r="H53" s="27">
        <v>183.92</v>
      </c>
      <c r="I53" s="34">
        <v>7.6778252284520372</v>
      </c>
      <c r="J53" s="26">
        <v>2395.4699999999998</v>
      </c>
      <c r="K53" s="26">
        <v>4908.72</v>
      </c>
      <c r="L53" s="26">
        <v>0</v>
      </c>
      <c r="M53" s="26">
        <v>0</v>
      </c>
      <c r="N53" s="26">
        <v>0</v>
      </c>
      <c r="O53" s="35">
        <v>0.95</v>
      </c>
    </row>
    <row r="54" spans="1:15" ht="42.75" x14ac:dyDescent="0.2">
      <c r="A54" s="15">
        <v>3313</v>
      </c>
      <c r="B54" s="53" t="s">
        <v>51</v>
      </c>
      <c r="C54" s="54" t="s">
        <v>69</v>
      </c>
      <c r="D54" s="25">
        <v>9724.49</v>
      </c>
      <c r="E54" s="55">
        <v>0</v>
      </c>
      <c r="F54" s="26">
        <v>0</v>
      </c>
      <c r="G54" s="27">
        <v>3044.2599999999998</v>
      </c>
      <c r="H54" s="27">
        <v>232.83</v>
      </c>
      <c r="I54" s="34">
        <v>7.6481640858533773</v>
      </c>
      <c r="J54" s="26">
        <v>4682.59</v>
      </c>
      <c r="K54" s="26">
        <v>5041.8999999999996</v>
      </c>
      <c r="L54" s="26">
        <v>0</v>
      </c>
      <c r="M54" s="26">
        <v>0</v>
      </c>
      <c r="N54" s="26">
        <v>0</v>
      </c>
      <c r="O54" s="35">
        <v>0.95</v>
      </c>
    </row>
    <row r="55" spans="1:15" ht="42.75" x14ac:dyDescent="0.2">
      <c r="A55" s="15">
        <v>3314</v>
      </c>
      <c r="B55" s="31">
        <v>14</v>
      </c>
      <c r="C55" s="54" t="s">
        <v>70</v>
      </c>
      <c r="D55" s="25">
        <v>9228.6680699999997</v>
      </c>
      <c r="E55" s="55">
        <v>0</v>
      </c>
      <c r="F55" s="26">
        <v>3421.5480699999998</v>
      </c>
      <c r="G55" s="27">
        <v>5807.12</v>
      </c>
      <c r="H55" s="27">
        <v>1830.2733999999996</v>
      </c>
      <c r="I55" s="34">
        <v>31.517747179324683</v>
      </c>
      <c r="J55" s="26">
        <v>5807.1200000000008</v>
      </c>
      <c r="K55" s="26">
        <v>0</v>
      </c>
      <c r="L55" s="26">
        <v>0</v>
      </c>
      <c r="M55" s="26">
        <v>0</v>
      </c>
      <c r="N55" s="26">
        <v>0</v>
      </c>
      <c r="O55" s="35">
        <v>0.95</v>
      </c>
    </row>
    <row r="56" spans="1:15" ht="57" x14ac:dyDescent="0.2">
      <c r="A56" s="15">
        <v>3315</v>
      </c>
      <c r="B56" s="53" t="s">
        <v>51</v>
      </c>
      <c r="C56" s="54" t="s">
        <v>71</v>
      </c>
      <c r="D56" s="25">
        <v>2654.35</v>
      </c>
      <c r="E56" s="55">
        <v>0</v>
      </c>
      <c r="F56" s="26">
        <v>0</v>
      </c>
      <c r="G56" s="27">
        <v>2654.3499999999995</v>
      </c>
      <c r="H56" s="27">
        <v>6.6301199999999998</v>
      </c>
      <c r="I56" s="34">
        <v>0.24978318609075673</v>
      </c>
      <c r="J56" s="26">
        <v>2654.35</v>
      </c>
      <c r="K56" s="26">
        <v>0</v>
      </c>
      <c r="L56" s="26">
        <v>0</v>
      </c>
      <c r="M56" s="26">
        <v>0</v>
      </c>
      <c r="N56" s="26">
        <v>0</v>
      </c>
      <c r="O56" s="35">
        <v>0.95</v>
      </c>
    </row>
    <row r="57" spans="1:15" ht="29.25" thickBot="1" x14ac:dyDescent="0.25">
      <c r="A57" s="61">
        <v>3399</v>
      </c>
      <c r="B57" s="62">
        <v>7</v>
      </c>
      <c r="C57" s="54" t="s">
        <v>72</v>
      </c>
      <c r="D57" s="25">
        <v>200000</v>
      </c>
      <c r="E57" s="55">
        <v>0</v>
      </c>
      <c r="F57" s="26">
        <v>0</v>
      </c>
      <c r="G57" s="27">
        <v>70</v>
      </c>
      <c r="H57" s="27">
        <v>46.585000000000001</v>
      </c>
      <c r="I57" s="34">
        <v>66.55</v>
      </c>
      <c r="J57" s="26">
        <v>70</v>
      </c>
      <c r="K57" s="26">
        <v>1430</v>
      </c>
      <c r="L57" s="26">
        <v>48500</v>
      </c>
      <c r="M57" s="26">
        <v>150000</v>
      </c>
      <c r="N57" s="26">
        <v>0</v>
      </c>
      <c r="O57" s="35">
        <v>0.9</v>
      </c>
    </row>
    <row r="58" spans="1:15" ht="15" thickBot="1" x14ac:dyDescent="0.25">
      <c r="A58" s="48"/>
      <c r="B58" s="48"/>
      <c r="C58" s="49" t="s">
        <v>73</v>
      </c>
      <c r="D58" s="50">
        <f>SUM(D51:D57)</f>
        <v>423911.69807000004</v>
      </c>
      <c r="E58" s="50">
        <f t="shared" ref="E58:F58" si="4">SUM(E51:E57)</f>
        <v>0</v>
      </c>
      <c r="F58" s="50">
        <f t="shared" si="4"/>
        <v>3685.3280699999996</v>
      </c>
      <c r="G58" s="50">
        <f t="shared" ref="G58" si="5">SUM(G51:G57)</f>
        <v>14007.419999999998</v>
      </c>
      <c r="H58" s="50">
        <f t="shared" ref="H58" si="6">SUM(H51:H57)</f>
        <v>2300.2385199999994</v>
      </c>
      <c r="I58" s="50">
        <v>16.42157170985092</v>
      </c>
      <c r="J58" s="51">
        <f>SUM(J51:J57)</f>
        <v>15645.750000000002</v>
      </c>
      <c r="K58" s="51">
        <f t="shared" ref="K58:N58" si="7">SUM(K51:K57)</f>
        <v>11380.619999999999</v>
      </c>
      <c r="L58" s="51">
        <f t="shared" si="7"/>
        <v>50000</v>
      </c>
      <c r="M58" s="51">
        <f t="shared" si="7"/>
        <v>343200</v>
      </c>
      <c r="N58" s="51">
        <f t="shared" si="7"/>
        <v>0</v>
      </c>
      <c r="O58" s="52" t="s">
        <v>45</v>
      </c>
    </row>
    <row r="59" spans="1:15" x14ac:dyDescent="0.2">
      <c r="A59" s="20"/>
      <c r="B59" s="21"/>
      <c r="C59" s="94" t="s">
        <v>74</v>
      </c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</row>
    <row r="60" spans="1:15" x14ac:dyDescent="0.2">
      <c r="A60" s="15">
        <v>3277</v>
      </c>
      <c r="B60" s="31">
        <v>14</v>
      </c>
      <c r="C60" s="54" t="s">
        <v>75</v>
      </c>
      <c r="D60" s="25">
        <v>6450</v>
      </c>
      <c r="E60" s="33">
        <v>50</v>
      </c>
      <c r="F60" s="26">
        <v>0</v>
      </c>
      <c r="G60" s="27">
        <v>3900</v>
      </c>
      <c r="H60" s="27">
        <v>0</v>
      </c>
      <c r="I60" s="34">
        <v>0</v>
      </c>
      <c r="J60" s="26">
        <v>3900</v>
      </c>
      <c r="K60" s="26">
        <v>2500</v>
      </c>
      <c r="L60" s="26">
        <v>0</v>
      </c>
      <c r="M60" s="26">
        <v>0</v>
      </c>
      <c r="N60" s="26">
        <v>0</v>
      </c>
      <c r="O60" s="35">
        <v>0.9</v>
      </c>
    </row>
    <row r="61" spans="1:15" ht="15" thickBot="1" x14ac:dyDescent="0.25">
      <c r="A61" s="61">
        <v>3278</v>
      </c>
      <c r="B61" s="63">
        <v>14</v>
      </c>
      <c r="C61" s="54" t="s">
        <v>76</v>
      </c>
      <c r="D61" s="25">
        <v>10500</v>
      </c>
      <c r="E61" s="33">
        <v>0</v>
      </c>
      <c r="F61" s="26">
        <v>0</v>
      </c>
      <c r="G61" s="27">
        <v>1000</v>
      </c>
      <c r="H61" s="27">
        <v>0</v>
      </c>
      <c r="I61" s="34">
        <v>0</v>
      </c>
      <c r="J61" s="26">
        <v>1000</v>
      </c>
      <c r="K61" s="26">
        <v>4000</v>
      </c>
      <c r="L61" s="26">
        <v>4000</v>
      </c>
      <c r="M61" s="26">
        <v>1500</v>
      </c>
      <c r="N61" s="26">
        <v>0</v>
      </c>
      <c r="O61" s="35">
        <v>0.9</v>
      </c>
    </row>
    <row r="62" spans="1:15" ht="15" thickBot="1" x14ac:dyDescent="0.25">
      <c r="A62" s="48"/>
      <c r="B62" s="48"/>
      <c r="C62" s="49" t="s">
        <v>77</v>
      </c>
      <c r="D62" s="56">
        <f>SUM(D60:D61)</f>
        <v>16950</v>
      </c>
      <c r="E62" s="56">
        <f t="shared" ref="E62:H62" si="8">SUM(E60:E61)</f>
        <v>50</v>
      </c>
      <c r="F62" s="56">
        <f t="shared" si="8"/>
        <v>0</v>
      </c>
      <c r="G62" s="56">
        <f t="shared" si="8"/>
        <v>4900</v>
      </c>
      <c r="H62" s="56">
        <f t="shared" si="8"/>
        <v>0</v>
      </c>
      <c r="I62" s="56">
        <v>0</v>
      </c>
      <c r="J62" s="57">
        <f>SUM(J60:J61)</f>
        <v>4900</v>
      </c>
      <c r="K62" s="57">
        <f t="shared" ref="K62:N62" si="9">SUM(K60:K61)</f>
        <v>6500</v>
      </c>
      <c r="L62" s="57">
        <f t="shared" si="9"/>
        <v>4000</v>
      </c>
      <c r="M62" s="57">
        <f t="shared" si="9"/>
        <v>1500</v>
      </c>
      <c r="N62" s="57">
        <f t="shared" si="9"/>
        <v>0</v>
      </c>
      <c r="O62" s="58" t="s">
        <v>45</v>
      </c>
    </row>
    <row r="63" spans="1:15" x14ac:dyDescent="0.2">
      <c r="A63" s="20"/>
      <c r="B63" s="21"/>
      <c r="C63" s="94" t="s">
        <v>78</v>
      </c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</row>
    <row r="64" spans="1:15" s="64" customFormat="1" x14ac:dyDescent="0.2">
      <c r="A64" s="15">
        <v>3256</v>
      </c>
      <c r="B64" s="63">
        <v>14</v>
      </c>
      <c r="C64" s="54" t="s">
        <v>79</v>
      </c>
      <c r="D64" s="25">
        <v>45195.617939999996</v>
      </c>
      <c r="E64" s="55">
        <v>3723.31</v>
      </c>
      <c r="F64" s="26">
        <v>14812.537939999998</v>
      </c>
      <c r="G64" s="27">
        <v>24372.890000000003</v>
      </c>
      <c r="H64" s="27">
        <v>17315.255519999999</v>
      </c>
      <c r="I64" s="34">
        <v>71.043095504882672</v>
      </c>
      <c r="J64" s="26">
        <v>24628.079999999998</v>
      </c>
      <c r="K64" s="26">
        <v>2031.69</v>
      </c>
      <c r="L64" s="26">
        <v>0</v>
      </c>
      <c r="M64" s="26">
        <v>0</v>
      </c>
      <c r="N64" s="26">
        <v>0</v>
      </c>
      <c r="O64" s="35">
        <v>0.85</v>
      </c>
    </row>
    <row r="65" spans="1:15" s="64" customFormat="1" x14ac:dyDescent="0.2">
      <c r="A65" s="15">
        <v>3280</v>
      </c>
      <c r="B65" s="31">
        <v>14</v>
      </c>
      <c r="C65" s="65" t="s">
        <v>80</v>
      </c>
      <c r="D65" s="25">
        <v>3500</v>
      </c>
      <c r="E65" s="33">
        <v>0</v>
      </c>
      <c r="F65" s="26">
        <v>0</v>
      </c>
      <c r="G65" s="27">
        <v>1750</v>
      </c>
      <c r="H65" s="27">
        <v>236.16857000000005</v>
      </c>
      <c r="I65" s="34">
        <v>13.495346857142859</v>
      </c>
      <c r="J65" s="26">
        <v>1750</v>
      </c>
      <c r="K65" s="26">
        <v>700</v>
      </c>
      <c r="L65" s="26">
        <v>700</v>
      </c>
      <c r="M65" s="26">
        <v>350</v>
      </c>
      <c r="N65" s="26">
        <v>0</v>
      </c>
      <c r="O65" s="35">
        <v>0.9</v>
      </c>
    </row>
    <row r="66" spans="1:15" s="64" customFormat="1" ht="28.5" x14ac:dyDescent="0.2">
      <c r="A66" s="66">
        <v>3297</v>
      </c>
      <c r="B66" s="67">
        <v>11</v>
      </c>
      <c r="C66" s="32" t="s">
        <v>81</v>
      </c>
      <c r="D66" s="25">
        <v>1135.6750099999999</v>
      </c>
      <c r="E66" s="55">
        <v>323.846</v>
      </c>
      <c r="F66" s="26">
        <v>766.75900999999999</v>
      </c>
      <c r="G66" s="27">
        <v>45.07</v>
      </c>
      <c r="H66" s="27">
        <v>45.007169999999995</v>
      </c>
      <c r="I66" s="34">
        <v>99.860594630574653</v>
      </c>
      <c r="J66" s="26">
        <v>45.070000000000007</v>
      </c>
      <c r="K66" s="26">
        <v>0</v>
      </c>
      <c r="L66" s="26">
        <v>0</v>
      </c>
      <c r="M66" s="26">
        <v>0</v>
      </c>
      <c r="N66" s="26">
        <v>0</v>
      </c>
      <c r="O66" s="35">
        <v>0.9</v>
      </c>
    </row>
    <row r="67" spans="1:15" s="64" customFormat="1" ht="42.75" x14ac:dyDescent="0.2">
      <c r="A67" s="68">
        <v>3300</v>
      </c>
      <c r="B67" s="67">
        <v>11</v>
      </c>
      <c r="C67" s="32" t="s">
        <v>82</v>
      </c>
      <c r="D67" s="25">
        <v>1920</v>
      </c>
      <c r="E67" s="55">
        <v>0</v>
      </c>
      <c r="F67" s="26">
        <v>0</v>
      </c>
      <c r="G67" s="27">
        <v>614.99999999999989</v>
      </c>
      <c r="H67" s="27">
        <v>3.6619999999999999</v>
      </c>
      <c r="I67" s="34">
        <v>0.59544715447154484</v>
      </c>
      <c r="J67" s="26">
        <v>615</v>
      </c>
      <c r="K67" s="26">
        <v>615</v>
      </c>
      <c r="L67" s="26">
        <v>690</v>
      </c>
      <c r="M67" s="26">
        <v>0</v>
      </c>
      <c r="N67" s="26">
        <v>0</v>
      </c>
      <c r="O67" s="35">
        <v>0.9</v>
      </c>
    </row>
    <row r="68" spans="1:15" ht="42.75" x14ac:dyDescent="0.2">
      <c r="A68" s="61">
        <v>3400</v>
      </c>
      <c r="B68" s="62">
        <v>11</v>
      </c>
      <c r="C68" s="54" t="s">
        <v>83</v>
      </c>
      <c r="D68" s="25">
        <v>4824</v>
      </c>
      <c r="E68" s="55">
        <v>0</v>
      </c>
      <c r="F68" s="26">
        <v>0</v>
      </c>
      <c r="G68" s="27">
        <v>2499.9999999999995</v>
      </c>
      <c r="H68" s="27">
        <v>1132.7050000000002</v>
      </c>
      <c r="I68" s="34">
        <v>45.308200000000014</v>
      </c>
      <c r="J68" s="26">
        <v>2500</v>
      </c>
      <c r="K68" s="26">
        <v>2324</v>
      </c>
      <c r="L68" s="26">
        <v>0</v>
      </c>
      <c r="M68" s="26">
        <v>0</v>
      </c>
      <c r="N68" s="26">
        <v>0</v>
      </c>
      <c r="O68" s="35">
        <v>1</v>
      </c>
    </row>
    <row r="69" spans="1:15" ht="15" thickBot="1" x14ac:dyDescent="0.25">
      <c r="A69" s="15">
        <v>3998</v>
      </c>
      <c r="B69" s="69">
        <v>7.14</v>
      </c>
      <c r="C69" s="65" t="s">
        <v>84</v>
      </c>
      <c r="D69" s="25">
        <v>40723</v>
      </c>
      <c r="E69" s="33">
        <v>799.8</v>
      </c>
      <c r="F69" s="26">
        <v>332.75</v>
      </c>
      <c r="G69" s="27">
        <v>40723</v>
      </c>
      <c r="H69" s="27">
        <v>0</v>
      </c>
      <c r="I69" s="34">
        <v>0</v>
      </c>
      <c r="J69" s="26">
        <v>40723</v>
      </c>
      <c r="K69" s="26">
        <v>15000</v>
      </c>
      <c r="L69" s="26">
        <v>15000</v>
      </c>
      <c r="M69" s="26">
        <v>15000</v>
      </c>
      <c r="N69" s="26">
        <v>15000</v>
      </c>
      <c r="O69" s="35" t="s">
        <v>45</v>
      </c>
    </row>
    <row r="70" spans="1:15" ht="15" thickBot="1" x14ac:dyDescent="0.25">
      <c r="A70" s="48"/>
      <c r="B70" s="48"/>
      <c r="C70" s="49" t="s">
        <v>85</v>
      </c>
      <c r="D70" s="50">
        <f>SUM(D64:D69)</f>
        <v>97298.292950000003</v>
      </c>
      <c r="E70" s="50">
        <f t="shared" ref="E70:H70" si="10">SUM(E64:E69)</f>
        <v>4846.9560000000001</v>
      </c>
      <c r="F70" s="50">
        <f t="shared" si="10"/>
        <v>15912.046949999998</v>
      </c>
      <c r="G70" s="50">
        <f t="shared" si="10"/>
        <v>70005.960000000006</v>
      </c>
      <c r="H70" s="50">
        <f t="shared" si="10"/>
        <v>18732.798260000003</v>
      </c>
      <c r="I70" s="50">
        <v>26.75886204546013</v>
      </c>
      <c r="J70" s="51">
        <f>SUM(J64:J69)</f>
        <v>70261.149999999994</v>
      </c>
      <c r="K70" s="51">
        <f t="shared" ref="K70:N70" si="11">SUM(K64:K69)</f>
        <v>20670.690000000002</v>
      </c>
      <c r="L70" s="51">
        <f t="shared" si="11"/>
        <v>16390</v>
      </c>
      <c r="M70" s="51">
        <f t="shared" si="11"/>
        <v>15350</v>
      </c>
      <c r="N70" s="51">
        <f t="shared" si="11"/>
        <v>15000</v>
      </c>
      <c r="O70" s="52" t="s">
        <v>45</v>
      </c>
    </row>
    <row r="71" spans="1:15" x14ac:dyDescent="0.2">
      <c r="A71" s="20"/>
      <c r="B71" s="21"/>
      <c r="C71" s="94" t="s">
        <v>86</v>
      </c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</row>
    <row r="72" spans="1:15" s="64" customFormat="1" ht="28.5" x14ac:dyDescent="0.2">
      <c r="A72" s="30">
        <v>3233</v>
      </c>
      <c r="B72" s="36">
        <v>7</v>
      </c>
      <c r="C72" s="32" t="s">
        <v>87</v>
      </c>
      <c r="D72" s="25">
        <v>25010.194100000001</v>
      </c>
      <c r="E72" s="33">
        <v>8.1999999999999993</v>
      </c>
      <c r="F72" s="26">
        <v>248.67410000000004</v>
      </c>
      <c r="G72" s="27">
        <v>13953.32</v>
      </c>
      <c r="H72" s="27">
        <v>0</v>
      </c>
      <c r="I72" s="34">
        <v>0</v>
      </c>
      <c r="J72" s="26">
        <v>13953.32</v>
      </c>
      <c r="K72" s="26">
        <v>10800</v>
      </c>
      <c r="L72" s="26">
        <v>0</v>
      </c>
      <c r="M72" s="26">
        <v>0</v>
      </c>
      <c r="N72" s="26">
        <v>0</v>
      </c>
      <c r="O72" s="35">
        <v>0.9</v>
      </c>
    </row>
    <row r="73" spans="1:15" s="64" customFormat="1" ht="28.5" x14ac:dyDescent="0.2">
      <c r="A73" s="30">
        <v>3234</v>
      </c>
      <c r="B73" s="36">
        <v>7</v>
      </c>
      <c r="C73" s="32" t="s">
        <v>88</v>
      </c>
      <c r="D73" s="25">
        <v>51000</v>
      </c>
      <c r="E73" s="33">
        <v>0</v>
      </c>
      <c r="F73" s="26">
        <v>0</v>
      </c>
      <c r="G73" s="27">
        <v>10500</v>
      </c>
      <c r="H73" s="27">
        <v>75.262</v>
      </c>
      <c r="I73" s="34">
        <v>0.71678095238095241</v>
      </c>
      <c r="J73" s="26">
        <v>10500</v>
      </c>
      <c r="K73" s="26">
        <v>12500</v>
      </c>
      <c r="L73" s="26">
        <v>28000</v>
      </c>
      <c r="M73" s="26">
        <v>0</v>
      </c>
      <c r="N73" s="26">
        <v>0</v>
      </c>
      <c r="O73" s="35">
        <v>0.9</v>
      </c>
    </row>
    <row r="74" spans="1:15" s="64" customFormat="1" ht="28.5" x14ac:dyDescent="0.2">
      <c r="A74" s="30">
        <v>3236</v>
      </c>
      <c r="B74" s="36">
        <v>7</v>
      </c>
      <c r="C74" s="32" t="s">
        <v>89</v>
      </c>
      <c r="D74" s="25">
        <v>40000</v>
      </c>
      <c r="E74" s="33">
        <v>0</v>
      </c>
      <c r="F74" s="26">
        <v>36.299999999999997</v>
      </c>
      <c r="G74" s="27">
        <v>463.7</v>
      </c>
      <c r="H74" s="27">
        <v>259.666</v>
      </c>
      <c r="I74" s="34">
        <v>55.998706059952553</v>
      </c>
      <c r="J74" s="26">
        <v>463.7</v>
      </c>
      <c r="K74" s="26">
        <v>19500</v>
      </c>
      <c r="L74" s="26">
        <v>20000</v>
      </c>
      <c r="M74" s="26">
        <v>0</v>
      </c>
      <c r="N74" s="26">
        <v>0</v>
      </c>
      <c r="O74" s="35">
        <v>0.9</v>
      </c>
    </row>
    <row r="75" spans="1:15" s="64" customFormat="1" ht="28.5" x14ac:dyDescent="0.2">
      <c r="A75" s="30">
        <v>3250</v>
      </c>
      <c r="B75" s="21" t="s">
        <v>17</v>
      </c>
      <c r="C75" s="32" t="s">
        <v>90</v>
      </c>
      <c r="D75" s="25">
        <v>37117.411</v>
      </c>
      <c r="E75" s="33">
        <v>198.68</v>
      </c>
      <c r="F75" s="26">
        <v>788.17100000000005</v>
      </c>
      <c r="G75" s="27">
        <v>7329.57</v>
      </c>
      <c r="H75" s="27">
        <v>110.11000000000001</v>
      </c>
      <c r="I75" s="34">
        <v>1.5022709381314323</v>
      </c>
      <c r="J75" s="26">
        <v>7329.56</v>
      </c>
      <c r="K75" s="26">
        <v>18801</v>
      </c>
      <c r="L75" s="26">
        <v>10000</v>
      </c>
      <c r="M75" s="26">
        <v>0</v>
      </c>
      <c r="N75" s="26">
        <v>0</v>
      </c>
      <c r="O75" s="35">
        <v>0.9</v>
      </c>
    </row>
    <row r="76" spans="1:15" ht="28.5" x14ac:dyDescent="0.2">
      <c r="A76" s="30">
        <v>3253</v>
      </c>
      <c r="B76" s="21" t="s">
        <v>17</v>
      </c>
      <c r="C76" s="32" t="s">
        <v>91</v>
      </c>
      <c r="D76" s="25">
        <v>31523.1914</v>
      </c>
      <c r="E76" s="33">
        <v>208.2</v>
      </c>
      <c r="F76" s="26">
        <v>419.51140000000009</v>
      </c>
      <c r="G76" s="27">
        <v>20895.48</v>
      </c>
      <c r="H76" s="27">
        <v>18.149999999999999</v>
      </c>
      <c r="I76" s="34">
        <v>8.6860890489234982E-2</v>
      </c>
      <c r="J76" s="26">
        <v>20895.48</v>
      </c>
      <c r="K76" s="26">
        <v>10000</v>
      </c>
      <c r="L76" s="26">
        <v>0</v>
      </c>
      <c r="M76" s="26">
        <v>0</v>
      </c>
      <c r="N76" s="26">
        <v>0</v>
      </c>
      <c r="O76" s="35">
        <v>0.9</v>
      </c>
    </row>
    <row r="77" spans="1:15" ht="28.5" x14ac:dyDescent="0.2">
      <c r="A77" s="30">
        <v>3267</v>
      </c>
      <c r="B77" s="36">
        <v>7</v>
      </c>
      <c r="C77" s="32" t="s">
        <v>92</v>
      </c>
      <c r="D77" s="25">
        <v>57080.508999999998</v>
      </c>
      <c r="E77" s="33">
        <v>1037.51</v>
      </c>
      <c r="F77" s="26">
        <v>545.31899999999996</v>
      </c>
      <c r="G77" s="27">
        <v>36497.679999999993</v>
      </c>
      <c r="H77" s="27">
        <v>12271.864999999998</v>
      </c>
      <c r="I77" s="34">
        <v>33.623685121903641</v>
      </c>
      <c r="J77" s="26">
        <v>36497.68</v>
      </c>
      <c r="K77" s="26">
        <v>19000</v>
      </c>
      <c r="L77" s="26">
        <v>0</v>
      </c>
      <c r="M77" s="26">
        <v>0</v>
      </c>
      <c r="N77" s="26">
        <v>0</v>
      </c>
      <c r="O77" s="35">
        <v>0.9</v>
      </c>
    </row>
    <row r="78" spans="1:15" ht="28.5" x14ac:dyDescent="0.2">
      <c r="A78" s="30">
        <v>3304</v>
      </c>
      <c r="B78" s="36">
        <v>7</v>
      </c>
      <c r="C78" s="32" t="s">
        <v>93</v>
      </c>
      <c r="D78" s="25">
        <v>106186.94899999999</v>
      </c>
      <c r="E78" s="33">
        <v>4990.9500000000007</v>
      </c>
      <c r="F78" s="26">
        <v>368.85899999999998</v>
      </c>
      <c r="G78" s="27">
        <v>33131.14</v>
      </c>
      <c r="H78" s="27">
        <v>5027.1996300000001</v>
      </c>
      <c r="I78" s="34">
        <v>15.173639150358243</v>
      </c>
      <c r="J78" s="26">
        <v>33131.14</v>
      </c>
      <c r="K78" s="26">
        <v>67696</v>
      </c>
      <c r="L78" s="26">
        <v>0</v>
      </c>
      <c r="M78" s="26">
        <v>0</v>
      </c>
      <c r="N78" s="26">
        <v>0</v>
      </c>
      <c r="O78" s="35">
        <v>0.9</v>
      </c>
    </row>
    <row r="79" spans="1:15" x14ac:dyDescent="0.2">
      <c r="A79" s="30">
        <v>3305</v>
      </c>
      <c r="B79" s="36">
        <v>7</v>
      </c>
      <c r="C79" s="32" t="s">
        <v>94</v>
      </c>
      <c r="D79" s="25">
        <v>172000.27899999998</v>
      </c>
      <c r="E79" s="33">
        <v>52.28</v>
      </c>
      <c r="F79" s="26">
        <v>19.529000000000003</v>
      </c>
      <c r="G79" s="27">
        <v>14980.470000000001</v>
      </c>
      <c r="H79" s="27">
        <v>0</v>
      </c>
      <c r="I79" s="34">
        <v>0</v>
      </c>
      <c r="J79" s="26">
        <v>14980.470000000001</v>
      </c>
      <c r="K79" s="26">
        <v>84448</v>
      </c>
      <c r="L79" s="26">
        <v>72500</v>
      </c>
      <c r="M79" s="26">
        <v>0</v>
      </c>
      <c r="N79" s="26">
        <v>0</v>
      </c>
      <c r="O79" s="35">
        <v>0.9</v>
      </c>
    </row>
    <row r="80" spans="1:15" x14ac:dyDescent="0.2">
      <c r="A80" s="30">
        <v>3327</v>
      </c>
      <c r="B80" s="63">
        <v>14</v>
      </c>
      <c r="C80" s="32" t="s">
        <v>95</v>
      </c>
      <c r="D80" s="25">
        <v>12800</v>
      </c>
      <c r="E80" s="33">
        <v>0</v>
      </c>
      <c r="F80" s="26">
        <v>0</v>
      </c>
      <c r="G80" s="27">
        <v>12300</v>
      </c>
      <c r="H80" s="27">
        <v>166.3</v>
      </c>
      <c r="I80" s="34">
        <v>1.3520325203252033</v>
      </c>
      <c r="J80" s="26">
        <v>12300</v>
      </c>
      <c r="K80" s="26">
        <v>500</v>
      </c>
      <c r="L80" s="26">
        <v>0</v>
      </c>
      <c r="M80" s="26">
        <v>0</v>
      </c>
      <c r="N80" s="26">
        <v>0</v>
      </c>
      <c r="O80" s="35">
        <v>0.9</v>
      </c>
    </row>
    <row r="81" spans="1:15" ht="28.5" x14ac:dyDescent="0.2">
      <c r="A81" s="30">
        <v>3388</v>
      </c>
      <c r="B81" s="63">
        <v>14</v>
      </c>
      <c r="C81" s="32" t="s">
        <v>96</v>
      </c>
      <c r="D81" s="25">
        <v>95.592999999999989</v>
      </c>
      <c r="E81" s="33">
        <v>0</v>
      </c>
      <c r="F81" s="26">
        <v>66.912999999999997</v>
      </c>
      <c r="G81" s="27">
        <v>28.68</v>
      </c>
      <c r="H81" s="27">
        <v>0</v>
      </c>
      <c r="I81" s="34">
        <v>0</v>
      </c>
      <c r="J81" s="26">
        <v>28.68</v>
      </c>
      <c r="K81" s="26">
        <v>0</v>
      </c>
      <c r="L81" s="26">
        <v>0</v>
      </c>
      <c r="M81" s="26">
        <v>0</v>
      </c>
      <c r="N81" s="26">
        <v>0</v>
      </c>
      <c r="O81" s="35">
        <v>0.9</v>
      </c>
    </row>
    <row r="82" spans="1:15" ht="28.5" x14ac:dyDescent="0.2">
      <c r="A82" s="30">
        <v>3390</v>
      </c>
      <c r="B82" s="36">
        <v>7</v>
      </c>
      <c r="C82" s="32" t="s">
        <v>97</v>
      </c>
      <c r="D82" s="25">
        <v>206.94200000000001</v>
      </c>
      <c r="E82" s="33">
        <v>0</v>
      </c>
      <c r="F82" s="26">
        <v>109.732</v>
      </c>
      <c r="G82" s="27">
        <v>97.21</v>
      </c>
      <c r="H82" s="27">
        <v>0</v>
      </c>
      <c r="I82" s="34">
        <v>0</v>
      </c>
      <c r="J82" s="26">
        <v>97.21</v>
      </c>
      <c r="K82" s="26">
        <v>0</v>
      </c>
      <c r="L82" s="26">
        <v>0</v>
      </c>
      <c r="M82" s="26">
        <v>0</v>
      </c>
      <c r="N82" s="26">
        <v>0</v>
      </c>
      <c r="O82" s="35">
        <v>0.9</v>
      </c>
    </row>
    <row r="83" spans="1:15" ht="28.5" x14ac:dyDescent="0.2">
      <c r="A83" s="30">
        <v>7000</v>
      </c>
      <c r="B83" s="36">
        <v>17</v>
      </c>
      <c r="C83" s="32" t="s">
        <v>98</v>
      </c>
      <c r="D83" s="25">
        <v>5701</v>
      </c>
      <c r="E83" s="33">
        <v>0</v>
      </c>
      <c r="F83" s="26">
        <v>69</v>
      </c>
      <c r="G83" s="27">
        <v>1995</v>
      </c>
      <c r="H83" s="27">
        <v>0</v>
      </c>
      <c r="I83" s="34">
        <v>0</v>
      </c>
      <c r="J83" s="26">
        <v>1995</v>
      </c>
      <c r="K83" s="26">
        <v>3637</v>
      </c>
      <c r="L83" s="26">
        <v>0</v>
      </c>
      <c r="M83" s="26">
        <v>0</v>
      </c>
      <c r="N83" s="26">
        <v>0</v>
      </c>
      <c r="O83" s="35" t="s">
        <v>224</v>
      </c>
    </row>
    <row r="84" spans="1:15" ht="16.5" thickBot="1" x14ac:dyDescent="0.25">
      <c r="A84" s="66">
        <v>7010</v>
      </c>
      <c r="B84" s="67">
        <v>17</v>
      </c>
      <c r="C84" s="70" t="s">
        <v>99</v>
      </c>
      <c r="D84" s="25">
        <f>E84+F84+J84</f>
        <v>3198.77</v>
      </c>
      <c r="E84" s="55">
        <v>0</v>
      </c>
      <c r="F84" s="26">
        <v>30</v>
      </c>
      <c r="G84" s="27">
        <v>3168.7699999999995</v>
      </c>
      <c r="H84" s="27">
        <v>3168.7572</v>
      </c>
      <c r="I84" s="34">
        <v>99.999596057776373</v>
      </c>
      <c r="J84" s="26">
        <v>3168.77</v>
      </c>
      <c r="K84" s="26">
        <v>0</v>
      </c>
      <c r="L84" s="26">
        <v>0</v>
      </c>
      <c r="M84" s="26">
        <v>0</v>
      </c>
      <c r="N84" s="26">
        <v>0</v>
      </c>
      <c r="O84" s="35" t="s">
        <v>224</v>
      </c>
    </row>
    <row r="85" spans="1:15" ht="15" thickBot="1" x14ac:dyDescent="0.25">
      <c r="A85" s="48"/>
      <c r="B85" s="48"/>
      <c r="C85" s="49" t="s">
        <v>100</v>
      </c>
      <c r="D85" s="50">
        <f>SUM(D72:D84)</f>
        <v>541920.83849999995</v>
      </c>
      <c r="E85" s="50">
        <f>SUM(E72:E84)</f>
        <v>6495.8200000000006</v>
      </c>
      <c r="F85" s="50">
        <f t="shared" ref="F85:H85" si="12">SUM(F72:F84)</f>
        <v>2702.0085000000004</v>
      </c>
      <c r="G85" s="50">
        <f t="shared" si="12"/>
        <v>155341.01999999996</v>
      </c>
      <c r="H85" s="50">
        <f t="shared" si="12"/>
        <v>21097.309829999998</v>
      </c>
      <c r="I85" s="50">
        <v>13.581287048327612</v>
      </c>
      <c r="J85" s="51">
        <f>SUM(J72:J84)</f>
        <v>155341.00999999995</v>
      </c>
      <c r="K85" s="51">
        <f t="shared" ref="K85:N85" si="13">SUM(K72:K84)</f>
        <v>246882</v>
      </c>
      <c r="L85" s="51">
        <f t="shared" si="13"/>
        <v>130500</v>
      </c>
      <c r="M85" s="51">
        <f t="shared" si="13"/>
        <v>0</v>
      </c>
      <c r="N85" s="51">
        <f t="shared" si="13"/>
        <v>0</v>
      </c>
      <c r="O85" s="52" t="s">
        <v>45</v>
      </c>
    </row>
    <row r="86" spans="1:15" x14ac:dyDescent="0.2">
      <c r="A86" s="20"/>
      <c r="B86" s="21"/>
      <c r="C86" s="94" t="s">
        <v>101</v>
      </c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</row>
    <row r="87" spans="1:15" ht="28.5" x14ac:dyDescent="0.2">
      <c r="A87" s="15">
        <v>3202</v>
      </c>
      <c r="B87" s="63">
        <v>14</v>
      </c>
      <c r="C87" s="54" t="s">
        <v>102</v>
      </c>
      <c r="D87" s="25">
        <v>6626.1396099999993</v>
      </c>
      <c r="E87" s="55">
        <v>80.22</v>
      </c>
      <c r="F87" s="26">
        <v>2964.8396099999995</v>
      </c>
      <c r="G87" s="27">
        <v>1403.15</v>
      </c>
      <c r="H87" s="27">
        <v>605.81528000000003</v>
      </c>
      <c r="I87" s="34">
        <v>43.175375405337988</v>
      </c>
      <c r="J87" s="26">
        <v>3581.08</v>
      </c>
      <c r="K87" s="26">
        <v>0</v>
      </c>
      <c r="L87" s="26">
        <v>0</v>
      </c>
      <c r="M87" s="26">
        <v>0</v>
      </c>
      <c r="N87" s="26">
        <v>0</v>
      </c>
      <c r="O87" s="35">
        <v>0.95</v>
      </c>
    </row>
    <row r="88" spans="1:15" ht="28.5" x14ac:dyDescent="0.2">
      <c r="A88" s="15">
        <v>3203</v>
      </c>
      <c r="B88" s="63">
        <v>14</v>
      </c>
      <c r="C88" s="54" t="s">
        <v>103</v>
      </c>
      <c r="D88" s="25">
        <v>9857.5965099999994</v>
      </c>
      <c r="E88" s="55">
        <v>1957.3400000000001</v>
      </c>
      <c r="F88" s="26">
        <v>2945.0165099999999</v>
      </c>
      <c r="G88" s="27">
        <v>4462.8200000000006</v>
      </c>
      <c r="H88" s="27">
        <v>1218.7028299999999</v>
      </c>
      <c r="I88" s="34">
        <v>27.307909124723821</v>
      </c>
      <c r="J88" s="26">
        <v>4955.24</v>
      </c>
      <c r="K88" s="26">
        <v>0</v>
      </c>
      <c r="L88" s="26">
        <v>0</v>
      </c>
      <c r="M88" s="26">
        <v>0</v>
      </c>
      <c r="N88" s="26">
        <v>0</v>
      </c>
      <c r="O88" s="35">
        <v>0.95</v>
      </c>
    </row>
    <row r="89" spans="1:15" ht="28.5" x14ac:dyDescent="0.2">
      <c r="A89" s="15">
        <v>3209</v>
      </c>
      <c r="B89" s="71" t="s">
        <v>17</v>
      </c>
      <c r="C89" s="32" t="s">
        <v>104</v>
      </c>
      <c r="D89" s="25">
        <v>44000.137999999999</v>
      </c>
      <c r="E89" s="33">
        <v>173.14</v>
      </c>
      <c r="F89" s="26">
        <v>904.16800000000001</v>
      </c>
      <c r="G89" s="27">
        <v>607.82999999999993</v>
      </c>
      <c r="H89" s="27">
        <v>39.567</v>
      </c>
      <c r="I89" s="34">
        <v>6.5095503677014959</v>
      </c>
      <c r="J89" s="26">
        <v>607.83000000000004</v>
      </c>
      <c r="K89" s="26">
        <v>42315</v>
      </c>
      <c r="L89" s="26">
        <v>0</v>
      </c>
      <c r="M89" s="26">
        <v>0</v>
      </c>
      <c r="N89" s="26">
        <v>0</v>
      </c>
      <c r="O89" s="35">
        <v>0.9</v>
      </c>
    </row>
    <row r="90" spans="1:15" ht="42.75" x14ac:dyDescent="0.2">
      <c r="A90" s="15">
        <v>3210</v>
      </c>
      <c r="B90" s="71" t="s">
        <v>17</v>
      </c>
      <c r="C90" s="32" t="s">
        <v>105</v>
      </c>
      <c r="D90" s="25">
        <v>58000.017999999996</v>
      </c>
      <c r="E90" s="33">
        <v>196.01999999999998</v>
      </c>
      <c r="F90" s="26">
        <v>1046.1980000000001</v>
      </c>
      <c r="G90" s="27">
        <v>625.80000000000007</v>
      </c>
      <c r="H90" s="27">
        <v>9.0749999999999993</v>
      </c>
      <c r="I90" s="34">
        <v>1.4501438159156277</v>
      </c>
      <c r="J90" s="26">
        <v>625.79999999999995</v>
      </c>
      <c r="K90" s="26">
        <v>56132</v>
      </c>
      <c r="L90" s="26">
        <v>0</v>
      </c>
      <c r="M90" s="26">
        <v>0</v>
      </c>
      <c r="N90" s="26">
        <v>0</v>
      </c>
      <c r="O90" s="35">
        <v>0.9</v>
      </c>
    </row>
    <row r="91" spans="1:15" ht="28.5" x14ac:dyDescent="0.2">
      <c r="A91" s="15">
        <v>3211</v>
      </c>
      <c r="B91" s="71" t="s">
        <v>17</v>
      </c>
      <c r="C91" s="32" t="s">
        <v>106</v>
      </c>
      <c r="D91" s="25">
        <v>27307.073</v>
      </c>
      <c r="E91" s="33">
        <v>196.07999999999998</v>
      </c>
      <c r="F91" s="26">
        <v>336.74299999999999</v>
      </c>
      <c r="G91" s="27">
        <v>1163.25</v>
      </c>
      <c r="H91" s="27">
        <v>551.51800000000003</v>
      </c>
      <c r="I91" s="34">
        <v>47.41182033096927</v>
      </c>
      <c r="J91" s="26">
        <v>1163.25</v>
      </c>
      <c r="K91" s="26">
        <v>25611</v>
      </c>
      <c r="L91" s="26">
        <v>0</v>
      </c>
      <c r="M91" s="26">
        <v>0</v>
      </c>
      <c r="N91" s="26">
        <v>0</v>
      </c>
      <c r="O91" s="35">
        <v>0.9</v>
      </c>
    </row>
    <row r="92" spans="1:15" x14ac:dyDescent="0.2">
      <c r="A92" s="15">
        <v>3212</v>
      </c>
      <c r="B92" s="63">
        <v>14</v>
      </c>
      <c r="C92" s="54" t="s">
        <v>107</v>
      </c>
      <c r="D92" s="25">
        <v>55835.186960000006</v>
      </c>
      <c r="E92" s="55">
        <v>17628.469999999998</v>
      </c>
      <c r="F92" s="26">
        <v>18325.866959999999</v>
      </c>
      <c r="G92" s="27">
        <v>19867.849999999999</v>
      </c>
      <c r="H92" s="27">
        <v>18489.188450000001</v>
      </c>
      <c r="I92" s="34">
        <v>93.060841761942044</v>
      </c>
      <c r="J92" s="26">
        <v>19867.850000000002</v>
      </c>
      <c r="K92" s="26">
        <v>13</v>
      </c>
      <c r="L92" s="26">
        <v>0</v>
      </c>
      <c r="M92" s="26">
        <v>0</v>
      </c>
      <c r="N92" s="26">
        <v>0</v>
      </c>
      <c r="O92" s="35">
        <v>0.95</v>
      </c>
    </row>
    <row r="93" spans="1:15" ht="28.5" x14ac:dyDescent="0.2">
      <c r="A93" s="15">
        <v>3213</v>
      </c>
      <c r="B93" s="63">
        <v>14</v>
      </c>
      <c r="C93" s="54" t="s">
        <v>108</v>
      </c>
      <c r="D93" s="25">
        <f>E93+F93+J93+K93+L93+M93+N93</f>
        <v>14980.464970000003</v>
      </c>
      <c r="E93" s="55">
        <v>2057.6799999999998</v>
      </c>
      <c r="F93" s="26">
        <v>3515.3749700000003</v>
      </c>
      <c r="G93" s="27">
        <v>8203.1300000000028</v>
      </c>
      <c r="H93" s="27">
        <v>1972.2294700000007</v>
      </c>
      <c r="I93" s="34">
        <v>24.042401741774178</v>
      </c>
      <c r="J93" s="26">
        <v>8203.130000000001</v>
      </c>
      <c r="K93" s="26">
        <f>110+1094.28</f>
        <v>1204.28</v>
      </c>
      <c r="L93" s="26">
        <v>0</v>
      </c>
      <c r="M93" s="26">
        <v>0</v>
      </c>
      <c r="N93" s="26">
        <v>0</v>
      </c>
      <c r="O93" s="35">
        <v>0.95</v>
      </c>
    </row>
    <row r="94" spans="1:15" x14ac:dyDescent="0.2">
      <c r="A94" s="15">
        <v>3214</v>
      </c>
      <c r="B94" s="63">
        <v>14</v>
      </c>
      <c r="C94" s="54" t="s">
        <v>109</v>
      </c>
      <c r="D94" s="25">
        <v>7342.7512500000003</v>
      </c>
      <c r="E94" s="55">
        <v>2663.08</v>
      </c>
      <c r="F94" s="26">
        <v>2316.1712500000003</v>
      </c>
      <c r="G94" s="27">
        <v>2363.5100000000002</v>
      </c>
      <c r="H94" s="27">
        <v>647.52786999999989</v>
      </c>
      <c r="I94" s="34">
        <v>27.39687456367859</v>
      </c>
      <c r="J94" s="26">
        <v>2363.5</v>
      </c>
      <c r="K94" s="26">
        <v>0</v>
      </c>
      <c r="L94" s="26">
        <v>0</v>
      </c>
      <c r="M94" s="26">
        <v>0</v>
      </c>
      <c r="N94" s="26">
        <v>0</v>
      </c>
      <c r="O94" s="35">
        <v>0.95</v>
      </c>
    </row>
    <row r="95" spans="1:15" x14ac:dyDescent="0.2">
      <c r="A95" s="15">
        <v>3215</v>
      </c>
      <c r="B95" s="63">
        <v>14</v>
      </c>
      <c r="C95" s="54" t="s">
        <v>110</v>
      </c>
      <c r="D95" s="25">
        <v>14729.96614</v>
      </c>
      <c r="E95" s="55">
        <v>662.38</v>
      </c>
      <c r="F95" s="26">
        <v>3581.0261400000004</v>
      </c>
      <c r="G95" s="27">
        <v>7474.3200000000006</v>
      </c>
      <c r="H95" s="27">
        <v>3698.3210000000008</v>
      </c>
      <c r="I95" s="34">
        <v>49.480367444797665</v>
      </c>
      <c r="J95" s="26">
        <v>8940.44</v>
      </c>
      <c r="K95" s="26">
        <v>1546.12</v>
      </c>
      <c r="L95" s="26">
        <v>0</v>
      </c>
      <c r="M95" s="26">
        <v>0</v>
      </c>
      <c r="N95" s="26">
        <v>0</v>
      </c>
      <c r="O95" s="35">
        <v>0.95</v>
      </c>
    </row>
    <row r="96" spans="1:15" x14ac:dyDescent="0.2">
      <c r="A96" s="15">
        <v>3258</v>
      </c>
      <c r="B96" s="63">
        <v>14</v>
      </c>
      <c r="C96" s="54" t="s">
        <v>111</v>
      </c>
      <c r="D96" s="25">
        <v>21452.658629999998</v>
      </c>
      <c r="E96" s="55">
        <v>250.65</v>
      </c>
      <c r="F96" s="26">
        <v>7469.2286299999996</v>
      </c>
      <c r="G96" s="27">
        <v>9299.4600000000009</v>
      </c>
      <c r="H96" s="27">
        <v>2543.4974999999999</v>
      </c>
      <c r="I96" s="34">
        <v>27.351023607822388</v>
      </c>
      <c r="J96" s="26">
        <v>11431.05</v>
      </c>
      <c r="K96" s="26">
        <v>2301.73</v>
      </c>
      <c r="L96" s="26">
        <v>0</v>
      </c>
      <c r="M96" s="26">
        <v>0</v>
      </c>
      <c r="N96" s="26">
        <v>0</v>
      </c>
      <c r="O96" s="35">
        <v>0.95</v>
      </c>
    </row>
    <row r="97" spans="1:15" ht="28.5" x14ac:dyDescent="0.2">
      <c r="A97" s="15">
        <v>3259</v>
      </c>
      <c r="B97" s="63">
        <v>14</v>
      </c>
      <c r="C97" s="54" t="s">
        <v>112</v>
      </c>
      <c r="D97" s="25">
        <v>8272.3300000000017</v>
      </c>
      <c r="E97" s="55">
        <v>0</v>
      </c>
      <c r="F97" s="26">
        <v>28.51</v>
      </c>
      <c r="G97" s="27">
        <v>3508.69</v>
      </c>
      <c r="H97" s="27">
        <v>271.88100000000003</v>
      </c>
      <c r="I97" s="34">
        <v>7.7487894342332897</v>
      </c>
      <c r="J97" s="26">
        <v>4900.8200000000006</v>
      </c>
      <c r="K97" s="26">
        <v>1548.51</v>
      </c>
      <c r="L97" s="26">
        <v>0</v>
      </c>
      <c r="M97" s="26">
        <v>1794.49</v>
      </c>
      <c r="N97" s="26">
        <v>0</v>
      </c>
      <c r="O97" s="35">
        <v>0.95</v>
      </c>
    </row>
    <row r="98" spans="1:15" x14ac:dyDescent="0.2">
      <c r="A98" s="15">
        <v>3281</v>
      </c>
      <c r="B98" s="63">
        <v>14</v>
      </c>
      <c r="C98" s="54" t="s">
        <v>113</v>
      </c>
      <c r="D98" s="25">
        <f>E98+F98+J98+K98</f>
        <v>342389.47000000003</v>
      </c>
      <c r="E98" s="55">
        <v>0</v>
      </c>
      <c r="F98" s="26">
        <v>102864.74</v>
      </c>
      <c r="G98" s="27">
        <v>208105.72999999992</v>
      </c>
      <c r="H98" s="27">
        <v>102584.38099999996</v>
      </c>
      <c r="I98" s="34">
        <v>49.294356767591168</v>
      </c>
      <c r="J98" s="26">
        <v>208105.73</v>
      </c>
      <c r="K98" s="26">
        <v>31419</v>
      </c>
      <c r="L98" s="26">
        <v>0</v>
      </c>
      <c r="M98" s="26">
        <v>0</v>
      </c>
      <c r="N98" s="26">
        <v>0</v>
      </c>
      <c r="O98" s="35">
        <v>0.95</v>
      </c>
    </row>
    <row r="99" spans="1:15" ht="28.5" x14ac:dyDescent="0.2">
      <c r="A99" s="15">
        <v>3282</v>
      </c>
      <c r="B99" s="71">
        <v>7</v>
      </c>
      <c r="C99" s="32" t="s">
        <v>114</v>
      </c>
      <c r="D99" s="25">
        <v>8813.7199999999993</v>
      </c>
      <c r="E99" s="33">
        <v>353.71999999999997</v>
      </c>
      <c r="F99" s="26">
        <v>60.5</v>
      </c>
      <c r="G99" s="27">
        <v>8399.5</v>
      </c>
      <c r="H99" s="27">
        <v>2595.7598900000003</v>
      </c>
      <c r="I99" s="34">
        <v>30.903742960890533</v>
      </c>
      <c r="J99" s="26">
        <v>8399.5</v>
      </c>
      <c r="K99" s="26">
        <v>0</v>
      </c>
      <c r="L99" s="26">
        <v>0</v>
      </c>
      <c r="M99" s="26">
        <v>0</v>
      </c>
      <c r="N99" s="26">
        <v>0</v>
      </c>
      <c r="O99" s="35">
        <v>0.4</v>
      </c>
    </row>
    <row r="100" spans="1:15" x14ac:dyDescent="0.2">
      <c r="A100" s="15">
        <v>3335</v>
      </c>
      <c r="B100" s="63">
        <v>14</v>
      </c>
      <c r="C100" s="32" t="s">
        <v>115</v>
      </c>
      <c r="D100" s="25">
        <v>10000.200000000001</v>
      </c>
      <c r="E100" s="33">
        <v>0</v>
      </c>
      <c r="F100" s="26">
        <v>6104.2</v>
      </c>
      <c r="G100" s="27">
        <v>3896</v>
      </c>
      <c r="H100" s="27">
        <v>0</v>
      </c>
      <c r="I100" s="34">
        <v>0</v>
      </c>
      <c r="J100" s="26">
        <v>3896</v>
      </c>
      <c r="K100" s="26">
        <v>0</v>
      </c>
      <c r="L100" s="26">
        <v>0</v>
      </c>
      <c r="M100" s="26">
        <v>0</v>
      </c>
      <c r="N100" s="26">
        <v>0</v>
      </c>
      <c r="O100" s="35">
        <v>0.9</v>
      </c>
    </row>
    <row r="101" spans="1:15" ht="28.5" x14ac:dyDescent="0.2">
      <c r="A101" s="15">
        <v>3336</v>
      </c>
      <c r="B101" s="63">
        <v>14</v>
      </c>
      <c r="C101" s="54" t="s">
        <v>116</v>
      </c>
      <c r="D101" s="25">
        <v>6831.5763999999999</v>
      </c>
      <c r="E101" s="55">
        <v>0</v>
      </c>
      <c r="F101" s="26">
        <v>117.4064</v>
      </c>
      <c r="G101" s="27">
        <v>3183.8900000000003</v>
      </c>
      <c r="H101" s="27">
        <v>461.88327000000004</v>
      </c>
      <c r="I101" s="34">
        <v>14.50688528812239</v>
      </c>
      <c r="J101" s="26">
        <v>3183.8900000000003</v>
      </c>
      <c r="K101" s="26">
        <v>2999.99</v>
      </c>
      <c r="L101" s="26">
        <v>0</v>
      </c>
      <c r="M101" s="26">
        <v>530.29</v>
      </c>
      <c r="N101" s="26">
        <v>0</v>
      </c>
      <c r="O101" s="35">
        <v>0.95</v>
      </c>
    </row>
    <row r="102" spans="1:15" ht="42.75" x14ac:dyDescent="0.2">
      <c r="A102" s="61">
        <v>3337</v>
      </c>
      <c r="B102" s="63">
        <v>14</v>
      </c>
      <c r="C102" s="54" t="s">
        <v>117</v>
      </c>
      <c r="D102" s="25">
        <v>25200</v>
      </c>
      <c r="E102" s="55">
        <v>0</v>
      </c>
      <c r="F102" s="26">
        <v>0</v>
      </c>
      <c r="G102" s="27">
        <v>425</v>
      </c>
      <c r="H102" s="27">
        <v>0</v>
      </c>
      <c r="I102" s="34">
        <v>0</v>
      </c>
      <c r="J102" s="26">
        <v>8500</v>
      </c>
      <c r="K102" s="26">
        <v>10500</v>
      </c>
      <c r="L102" s="26">
        <v>0</v>
      </c>
      <c r="M102" s="26">
        <v>6200</v>
      </c>
      <c r="N102" s="26">
        <v>0</v>
      </c>
      <c r="O102" s="35">
        <v>0.95</v>
      </c>
    </row>
    <row r="103" spans="1:15" ht="28.5" x14ac:dyDescent="0.2">
      <c r="A103" s="15">
        <v>3371</v>
      </c>
      <c r="B103" s="36">
        <v>7</v>
      </c>
      <c r="C103" s="32" t="s">
        <v>118</v>
      </c>
      <c r="D103" s="25">
        <v>37999.26</v>
      </c>
      <c r="E103" s="33">
        <v>0</v>
      </c>
      <c r="F103" s="26">
        <v>249.26</v>
      </c>
      <c r="G103" s="27">
        <v>3000</v>
      </c>
      <c r="H103" s="27">
        <v>0</v>
      </c>
      <c r="I103" s="34">
        <v>0</v>
      </c>
      <c r="J103" s="26">
        <v>3000</v>
      </c>
      <c r="K103" s="26">
        <v>5000</v>
      </c>
      <c r="L103" s="26">
        <v>29750</v>
      </c>
      <c r="M103" s="26">
        <v>0</v>
      </c>
      <c r="N103" s="26">
        <v>0</v>
      </c>
      <c r="O103" s="35">
        <v>0.9</v>
      </c>
    </row>
    <row r="104" spans="1:15" ht="28.5" x14ac:dyDescent="0.2">
      <c r="A104" s="15">
        <v>3372</v>
      </c>
      <c r="B104" s="36">
        <v>7</v>
      </c>
      <c r="C104" s="32" t="s">
        <v>119</v>
      </c>
      <c r="D104" s="25">
        <v>27999.994999999999</v>
      </c>
      <c r="E104" s="33">
        <v>0</v>
      </c>
      <c r="F104" s="26">
        <v>201.465</v>
      </c>
      <c r="G104" s="27">
        <v>1798.53</v>
      </c>
      <c r="H104" s="27">
        <v>159.72</v>
      </c>
      <c r="I104" s="34">
        <v>8.8805858117462595</v>
      </c>
      <c r="J104" s="26">
        <v>1798.53</v>
      </c>
      <c r="K104" s="26">
        <v>13000</v>
      </c>
      <c r="L104" s="26">
        <v>13000</v>
      </c>
      <c r="M104" s="26">
        <v>0</v>
      </c>
      <c r="N104" s="26">
        <v>0</v>
      </c>
      <c r="O104" s="35">
        <v>0.9</v>
      </c>
    </row>
    <row r="105" spans="1:15" x14ac:dyDescent="0.2">
      <c r="A105" s="61">
        <v>3383</v>
      </c>
      <c r="B105" s="63">
        <v>14</v>
      </c>
      <c r="C105" s="32" t="s">
        <v>120</v>
      </c>
      <c r="D105" s="25">
        <v>16000</v>
      </c>
      <c r="E105" s="33">
        <v>0</v>
      </c>
      <c r="F105" s="26">
        <v>0</v>
      </c>
      <c r="G105" s="27">
        <v>150</v>
      </c>
      <c r="H105" s="27">
        <v>0</v>
      </c>
      <c r="I105" s="34">
        <v>0</v>
      </c>
      <c r="J105" s="26">
        <v>150</v>
      </c>
      <c r="K105" s="26">
        <v>8000</v>
      </c>
      <c r="L105" s="26">
        <v>7850</v>
      </c>
      <c r="M105" s="26">
        <v>0</v>
      </c>
      <c r="N105" s="26">
        <v>0</v>
      </c>
      <c r="O105" s="35">
        <v>0.9</v>
      </c>
    </row>
    <row r="106" spans="1:15" ht="42.75" x14ac:dyDescent="0.2">
      <c r="A106" s="15">
        <v>3393</v>
      </c>
      <c r="B106" s="36">
        <v>7</v>
      </c>
      <c r="C106" s="32" t="s">
        <v>121</v>
      </c>
      <c r="D106" s="25">
        <v>2500</v>
      </c>
      <c r="E106" s="33">
        <v>0</v>
      </c>
      <c r="F106" s="26">
        <v>0</v>
      </c>
      <c r="G106" s="27">
        <v>2500</v>
      </c>
      <c r="H106" s="27">
        <v>62.807250000000003</v>
      </c>
      <c r="I106" s="34">
        <v>2.5122900000000001</v>
      </c>
      <c r="J106" s="26">
        <v>2500</v>
      </c>
      <c r="K106" s="26">
        <v>0</v>
      </c>
      <c r="L106" s="26">
        <v>0</v>
      </c>
      <c r="M106" s="26">
        <v>0</v>
      </c>
      <c r="N106" s="26">
        <v>0</v>
      </c>
      <c r="O106" s="35">
        <v>0.4</v>
      </c>
    </row>
    <row r="107" spans="1:15" x14ac:dyDescent="0.2">
      <c r="A107" s="74">
        <v>3398</v>
      </c>
      <c r="B107" s="63">
        <v>14</v>
      </c>
      <c r="C107" s="32" t="s">
        <v>122</v>
      </c>
      <c r="D107" s="25">
        <v>110150.42</v>
      </c>
      <c r="E107" s="33">
        <v>0</v>
      </c>
      <c r="F107" s="26">
        <v>0</v>
      </c>
      <c r="G107" s="27">
        <v>53783.72</v>
      </c>
      <c r="H107" s="27">
        <v>8872.7000000000007</v>
      </c>
      <c r="I107" s="34">
        <v>16.496999463778259</v>
      </c>
      <c r="J107" s="26">
        <v>53783.72</v>
      </c>
      <c r="K107" s="26">
        <v>8217</v>
      </c>
      <c r="L107" s="26">
        <v>0</v>
      </c>
      <c r="M107" s="26">
        <v>48149.7</v>
      </c>
      <c r="N107" s="26">
        <v>0</v>
      </c>
      <c r="O107" s="35">
        <v>0.95</v>
      </c>
    </row>
    <row r="108" spans="1:15" ht="28.5" x14ac:dyDescent="0.2">
      <c r="A108" s="74">
        <v>3401</v>
      </c>
      <c r="B108" s="63">
        <v>14</v>
      </c>
      <c r="C108" s="32" t="s">
        <v>123</v>
      </c>
      <c r="D108" s="25">
        <v>22200</v>
      </c>
      <c r="E108" s="33">
        <v>0</v>
      </c>
      <c r="F108" s="26">
        <v>0</v>
      </c>
      <c r="G108" s="27">
        <v>25</v>
      </c>
      <c r="H108" s="27">
        <v>0</v>
      </c>
      <c r="I108" s="34">
        <v>0</v>
      </c>
      <c r="J108" s="26">
        <v>500</v>
      </c>
      <c r="K108" s="26">
        <v>8100</v>
      </c>
      <c r="L108" s="26">
        <v>0</v>
      </c>
      <c r="M108" s="26">
        <v>8100</v>
      </c>
      <c r="N108" s="26">
        <v>5500</v>
      </c>
      <c r="O108" s="35">
        <v>0.95</v>
      </c>
    </row>
    <row r="109" spans="1:15" ht="28.5" x14ac:dyDescent="0.2">
      <c r="A109" s="74">
        <v>3404</v>
      </c>
      <c r="B109" s="63">
        <v>14</v>
      </c>
      <c r="C109" s="32" t="s">
        <v>124</v>
      </c>
      <c r="D109" s="25">
        <v>23355.95</v>
      </c>
      <c r="E109" s="33">
        <v>0</v>
      </c>
      <c r="F109" s="26">
        <v>0</v>
      </c>
      <c r="G109" s="27">
        <v>9220.9500000000007</v>
      </c>
      <c r="H109" s="27">
        <v>0</v>
      </c>
      <c r="I109" s="34">
        <v>0</v>
      </c>
      <c r="J109" s="26">
        <v>9220.9500000000007</v>
      </c>
      <c r="K109" s="26">
        <v>14135</v>
      </c>
      <c r="L109" s="26">
        <v>0</v>
      </c>
      <c r="M109" s="26">
        <v>0</v>
      </c>
      <c r="N109" s="26">
        <v>0</v>
      </c>
      <c r="O109" s="35">
        <v>0.95</v>
      </c>
    </row>
    <row r="110" spans="1:15" ht="28.5" x14ac:dyDescent="0.2">
      <c r="A110" s="74">
        <v>3415</v>
      </c>
      <c r="B110" s="63">
        <v>14</v>
      </c>
      <c r="C110" s="32" t="s">
        <v>125</v>
      </c>
      <c r="D110" s="25">
        <v>4000</v>
      </c>
      <c r="E110" s="33">
        <v>0</v>
      </c>
      <c r="F110" s="26">
        <v>0</v>
      </c>
      <c r="G110" s="27">
        <v>4000</v>
      </c>
      <c r="H110" s="27">
        <v>1455.5</v>
      </c>
      <c r="I110" s="34">
        <v>36.387500000000003</v>
      </c>
      <c r="J110" s="26">
        <v>4000</v>
      </c>
      <c r="K110" s="26">
        <v>0</v>
      </c>
      <c r="L110" s="26">
        <v>0</v>
      </c>
      <c r="M110" s="26">
        <v>0</v>
      </c>
      <c r="N110" s="26">
        <v>0</v>
      </c>
      <c r="O110" s="35">
        <v>0.9</v>
      </c>
    </row>
    <row r="111" spans="1:15" ht="42.75" x14ac:dyDescent="0.2">
      <c r="A111" s="74">
        <v>7015</v>
      </c>
      <c r="B111" s="62">
        <v>15</v>
      </c>
      <c r="C111" s="32" t="s">
        <v>126</v>
      </c>
      <c r="D111" s="25">
        <v>724.53</v>
      </c>
      <c r="E111" s="33">
        <v>0</v>
      </c>
      <c r="F111" s="26">
        <v>0</v>
      </c>
      <c r="G111" s="27">
        <v>724.53</v>
      </c>
      <c r="H111" s="27">
        <v>724.52813000000003</v>
      </c>
      <c r="I111" s="34">
        <v>99.999741901646587</v>
      </c>
      <c r="J111" s="26">
        <v>724.53</v>
      </c>
      <c r="K111" s="26">
        <v>0</v>
      </c>
      <c r="L111" s="26">
        <v>0</v>
      </c>
      <c r="M111" s="26">
        <v>0</v>
      </c>
      <c r="N111" s="26">
        <v>0</v>
      </c>
      <c r="O111" s="35" t="s">
        <v>225</v>
      </c>
    </row>
    <row r="112" spans="1:15" ht="42.75" x14ac:dyDescent="0.2">
      <c r="A112" s="74">
        <v>7016</v>
      </c>
      <c r="B112" s="62">
        <v>15</v>
      </c>
      <c r="C112" s="32" t="s">
        <v>127</v>
      </c>
      <c r="D112" s="25">
        <v>321.06</v>
      </c>
      <c r="E112" s="33">
        <v>0</v>
      </c>
      <c r="F112" s="26">
        <v>0</v>
      </c>
      <c r="G112" s="27">
        <v>321.06</v>
      </c>
      <c r="H112" s="27">
        <v>321.05939000000001</v>
      </c>
      <c r="I112" s="34">
        <v>99.999810004360555</v>
      </c>
      <c r="J112" s="26">
        <v>321.06</v>
      </c>
      <c r="K112" s="26">
        <v>0</v>
      </c>
      <c r="L112" s="26">
        <v>0</v>
      </c>
      <c r="M112" s="26">
        <v>0</v>
      </c>
      <c r="N112" s="26">
        <v>0</v>
      </c>
      <c r="O112" s="35" t="s">
        <v>225</v>
      </c>
    </row>
    <row r="113" spans="1:15" ht="71.25" x14ac:dyDescent="0.2">
      <c r="A113" s="74">
        <v>7017</v>
      </c>
      <c r="B113" s="62">
        <v>15</v>
      </c>
      <c r="C113" s="32" t="s">
        <v>128</v>
      </c>
      <c r="D113" s="25">
        <v>806.39</v>
      </c>
      <c r="E113" s="33">
        <v>0</v>
      </c>
      <c r="F113" s="26">
        <v>0</v>
      </c>
      <c r="G113" s="27">
        <v>806.39</v>
      </c>
      <c r="H113" s="27">
        <v>806.38797</v>
      </c>
      <c r="I113" s="34">
        <v>99.99974826076712</v>
      </c>
      <c r="J113" s="26">
        <v>806.39</v>
      </c>
      <c r="K113" s="26">
        <v>0</v>
      </c>
      <c r="L113" s="26">
        <v>0</v>
      </c>
      <c r="M113" s="26">
        <v>0</v>
      </c>
      <c r="N113" s="26">
        <v>0</v>
      </c>
      <c r="O113" s="35" t="s">
        <v>225</v>
      </c>
    </row>
    <row r="114" spans="1:15" ht="71.25" x14ac:dyDescent="0.2">
      <c r="A114" s="74">
        <v>7019</v>
      </c>
      <c r="B114" s="62">
        <v>15</v>
      </c>
      <c r="C114" s="32" t="s">
        <v>129</v>
      </c>
      <c r="D114" s="25">
        <v>166.88</v>
      </c>
      <c r="E114" s="33">
        <v>0</v>
      </c>
      <c r="F114" s="26">
        <v>0</v>
      </c>
      <c r="G114" s="27">
        <v>166.88</v>
      </c>
      <c r="H114" s="27">
        <v>166.87063000000001</v>
      </c>
      <c r="I114" s="34">
        <v>99.994385186960699</v>
      </c>
      <c r="J114" s="26">
        <v>166.88</v>
      </c>
      <c r="K114" s="26">
        <v>0</v>
      </c>
      <c r="L114" s="26">
        <v>0</v>
      </c>
      <c r="M114" s="26">
        <v>0</v>
      </c>
      <c r="N114" s="26">
        <v>0</v>
      </c>
      <c r="O114" s="35" t="s">
        <v>225</v>
      </c>
    </row>
    <row r="115" spans="1:15" ht="42.75" x14ac:dyDescent="0.2">
      <c r="A115" s="37">
        <v>7021</v>
      </c>
      <c r="B115" s="36">
        <v>15</v>
      </c>
      <c r="C115" s="32" t="s">
        <v>130</v>
      </c>
      <c r="D115" s="25">
        <v>568.82000000000005</v>
      </c>
      <c r="E115" s="33">
        <v>0</v>
      </c>
      <c r="F115" s="26">
        <v>0</v>
      </c>
      <c r="G115" s="27">
        <v>568.82000000000005</v>
      </c>
      <c r="H115" s="27">
        <v>568.8125</v>
      </c>
      <c r="I115" s="34">
        <v>99.99868148096057</v>
      </c>
      <c r="J115" s="26">
        <v>568.82000000000005</v>
      </c>
      <c r="K115" s="26">
        <v>0</v>
      </c>
      <c r="L115" s="26">
        <v>0</v>
      </c>
      <c r="M115" s="26">
        <v>0</v>
      </c>
      <c r="N115" s="26">
        <v>0</v>
      </c>
      <c r="O115" s="35" t="s">
        <v>225</v>
      </c>
    </row>
    <row r="116" spans="1:15" ht="28.5" x14ac:dyDescent="0.2">
      <c r="A116" s="37">
        <v>7022</v>
      </c>
      <c r="B116" s="36">
        <v>15</v>
      </c>
      <c r="C116" s="32" t="s">
        <v>131</v>
      </c>
      <c r="D116" s="25">
        <v>362.71</v>
      </c>
      <c r="E116" s="33">
        <v>0</v>
      </c>
      <c r="F116" s="26">
        <v>0</v>
      </c>
      <c r="G116" s="27">
        <v>362.71</v>
      </c>
      <c r="H116" s="27">
        <v>362.71094999999997</v>
      </c>
      <c r="I116" s="34">
        <v>100.00026191723414</v>
      </c>
      <c r="J116" s="26">
        <v>362.71</v>
      </c>
      <c r="K116" s="26">
        <v>0</v>
      </c>
      <c r="L116" s="26">
        <v>0</v>
      </c>
      <c r="M116" s="26">
        <v>0</v>
      </c>
      <c r="N116" s="26">
        <v>0</v>
      </c>
      <c r="O116" s="35" t="s">
        <v>225</v>
      </c>
    </row>
    <row r="117" spans="1:15" ht="28.5" x14ac:dyDescent="0.2">
      <c r="A117" s="37">
        <v>7023</v>
      </c>
      <c r="B117" s="36">
        <v>15</v>
      </c>
      <c r="C117" s="32" t="s">
        <v>132</v>
      </c>
      <c r="D117" s="25">
        <v>2846.97</v>
      </c>
      <c r="E117" s="33">
        <v>0</v>
      </c>
      <c r="F117" s="26">
        <v>0</v>
      </c>
      <c r="G117" s="27">
        <v>2846.97</v>
      </c>
      <c r="H117" s="27">
        <v>2846.9700899999998</v>
      </c>
      <c r="I117" s="34">
        <v>100.00000316125566</v>
      </c>
      <c r="J117" s="26">
        <v>2846.97</v>
      </c>
      <c r="K117" s="26">
        <v>0</v>
      </c>
      <c r="L117" s="26">
        <v>0</v>
      </c>
      <c r="M117" s="26">
        <v>0</v>
      </c>
      <c r="N117" s="26">
        <v>0</v>
      </c>
      <c r="O117" s="35" t="s">
        <v>225</v>
      </c>
    </row>
    <row r="118" spans="1:15" ht="29.25" thickBot="1" x14ac:dyDescent="0.25">
      <c r="A118" s="37">
        <v>7024</v>
      </c>
      <c r="B118" s="36"/>
      <c r="C118" s="32" t="s">
        <v>133</v>
      </c>
      <c r="D118" s="25">
        <v>1428.95</v>
      </c>
      <c r="E118" s="33">
        <v>0</v>
      </c>
      <c r="F118" s="26">
        <v>0</v>
      </c>
      <c r="G118" s="27">
        <v>1428.95</v>
      </c>
      <c r="H118" s="27">
        <v>1428.9443999999999</v>
      </c>
      <c r="I118" s="34">
        <v>99.999608103852466</v>
      </c>
      <c r="J118" s="26">
        <v>1428.95</v>
      </c>
      <c r="K118" s="26">
        <v>0</v>
      </c>
      <c r="L118" s="26">
        <v>0</v>
      </c>
      <c r="M118" s="26">
        <v>0</v>
      </c>
      <c r="N118" s="26">
        <v>0</v>
      </c>
      <c r="O118" s="35" t="s">
        <v>225</v>
      </c>
    </row>
    <row r="119" spans="1:15" ht="15" thickBot="1" x14ac:dyDescent="0.25">
      <c r="A119" s="48"/>
      <c r="B119" s="48"/>
      <c r="C119" s="49" t="s">
        <v>134</v>
      </c>
      <c r="D119" s="50">
        <f>SUM(D87:D118)</f>
        <v>913071.2244699999</v>
      </c>
      <c r="E119" s="50">
        <f t="shared" ref="E119:H119" si="14">SUM(E87:E118)</f>
        <v>26218.780000000002</v>
      </c>
      <c r="F119" s="50">
        <f t="shared" si="14"/>
        <v>153030.71447000004</v>
      </c>
      <c r="G119" s="50">
        <f t="shared" si="14"/>
        <v>364694.44</v>
      </c>
      <c r="H119" s="50">
        <f t="shared" si="14"/>
        <v>153466.35887</v>
      </c>
      <c r="I119" s="50">
        <v>42.080805747957115</v>
      </c>
      <c r="J119" s="51">
        <f>SUM(J87:J118)</f>
        <v>380904.62000000017</v>
      </c>
      <c r="K119" s="51">
        <f t="shared" ref="K119:N119" si="15">SUM(K87:K118)</f>
        <v>232042.62999999998</v>
      </c>
      <c r="L119" s="51">
        <f t="shared" si="15"/>
        <v>50600</v>
      </c>
      <c r="M119" s="51">
        <f t="shared" si="15"/>
        <v>64774.479999999996</v>
      </c>
      <c r="N119" s="51">
        <f t="shared" si="15"/>
        <v>5500</v>
      </c>
      <c r="O119" s="52" t="s">
        <v>45</v>
      </c>
    </row>
    <row r="120" spans="1:15" x14ac:dyDescent="0.2">
      <c r="A120" s="20"/>
      <c r="B120" s="21"/>
      <c r="C120" s="94" t="s">
        <v>135</v>
      </c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</row>
    <row r="121" spans="1:15" ht="28.5" x14ac:dyDescent="0.2">
      <c r="A121" s="37">
        <v>2505</v>
      </c>
      <c r="B121" s="63" t="s">
        <v>51</v>
      </c>
      <c r="C121" s="32" t="s">
        <v>136</v>
      </c>
      <c r="D121" s="25">
        <v>33685.759999999995</v>
      </c>
      <c r="E121" s="33">
        <v>27584.76</v>
      </c>
      <c r="F121" s="33">
        <v>0</v>
      </c>
      <c r="G121" s="27">
        <v>6101</v>
      </c>
      <c r="H121" s="27">
        <v>0</v>
      </c>
      <c r="I121" s="34">
        <v>0</v>
      </c>
      <c r="J121" s="26">
        <v>6101</v>
      </c>
      <c r="K121" s="26">
        <v>0</v>
      </c>
      <c r="L121" s="26">
        <v>0</v>
      </c>
      <c r="M121" s="26">
        <v>0</v>
      </c>
      <c r="N121" s="26">
        <v>0</v>
      </c>
      <c r="O121" s="35">
        <v>0.85</v>
      </c>
    </row>
    <row r="122" spans="1:15" ht="28.5" x14ac:dyDescent="0.2">
      <c r="A122" s="37">
        <v>2518</v>
      </c>
      <c r="B122" s="21" t="s">
        <v>17</v>
      </c>
      <c r="C122" s="32" t="s">
        <v>137</v>
      </c>
      <c r="D122" s="25">
        <v>67311.675050000005</v>
      </c>
      <c r="E122" s="33">
        <v>63212.285049999999</v>
      </c>
      <c r="F122" s="33">
        <v>0</v>
      </c>
      <c r="G122" s="27">
        <v>4099.3900000000003</v>
      </c>
      <c r="H122" s="27">
        <v>612.84358999999995</v>
      </c>
      <c r="I122" s="34">
        <v>14.94962884721873</v>
      </c>
      <c r="J122" s="26">
        <v>4099.3900000000003</v>
      </c>
      <c r="K122" s="26">
        <v>0</v>
      </c>
      <c r="L122" s="26">
        <v>0</v>
      </c>
      <c r="M122" s="26">
        <v>0</v>
      </c>
      <c r="N122" s="26">
        <v>0</v>
      </c>
      <c r="O122" s="35">
        <v>0.85</v>
      </c>
    </row>
    <row r="123" spans="1:15" ht="42.75" x14ac:dyDescent="0.2">
      <c r="A123" s="20">
        <v>3217</v>
      </c>
      <c r="B123" s="21" t="s">
        <v>17</v>
      </c>
      <c r="C123" s="32" t="s">
        <v>138</v>
      </c>
      <c r="D123" s="25">
        <v>206999.4</v>
      </c>
      <c r="E123" s="33">
        <v>1196.4000000000001</v>
      </c>
      <c r="F123" s="26">
        <v>484</v>
      </c>
      <c r="G123" s="27">
        <v>3516</v>
      </c>
      <c r="H123" s="27">
        <v>380.4</v>
      </c>
      <c r="I123" s="34">
        <v>10.819112627986348</v>
      </c>
      <c r="J123" s="26">
        <v>3516</v>
      </c>
      <c r="K123" s="26">
        <v>0</v>
      </c>
      <c r="L123" s="26">
        <v>0</v>
      </c>
      <c r="M123" s="26">
        <v>201803</v>
      </c>
      <c r="N123" s="26">
        <v>0</v>
      </c>
      <c r="O123" s="35">
        <v>0.9</v>
      </c>
    </row>
    <row r="124" spans="1:15" x14ac:dyDescent="0.2">
      <c r="A124" s="20">
        <v>3218</v>
      </c>
      <c r="B124" s="21" t="s">
        <v>17</v>
      </c>
      <c r="C124" s="32" t="s">
        <v>139</v>
      </c>
      <c r="D124" s="25">
        <v>107000.08199999999</v>
      </c>
      <c r="E124" s="33">
        <v>1734.41</v>
      </c>
      <c r="F124" s="26">
        <v>1004.542</v>
      </c>
      <c r="G124" s="27">
        <v>107.13</v>
      </c>
      <c r="H124" s="27">
        <v>22.99</v>
      </c>
      <c r="I124" s="34">
        <v>21.459908522356017</v>
      </c>
      <c r="J124" s="26">
        <v>107.13</v>
      </c>
      <c r="K124" s="26">
        <v>0</v>
      </c>
      <c r="L124" s="26">
        <v>0</v>
      </c>
      <c r="M124" s="26">
        <v>104154</v>
      </c>
      <c r="N124" s="26">
        <v>0</v>
      </c>
      <c r="O124" s="35">
        <v>0.9</v>
      </c>
    </row>
    <row r="125" spans="1:15" ht="42.75" x14ac:dyDescent="0.2">
      <c r="A125" s="20">
        <v>3219</v>
      </c>
      <c r="B125" s="21" t="s">
        <v>17</v>
      </c>
      <c r="C125" s="32" t="s">
        <v>140</v>
      </c>
      <c r="D125" s="25">
        <v>71999.649999999994</v>
      </c>
      <c r="E125" s="33">
        <v>320.64999999999998</v>
      </c>
      <c r="F125" s="26">
        <v>356.95</v>
      </c>
      <c r="G125" s="27">
        <v>943.05</v>
      </c>
      <c r="H125" s="27">
        <v>476.74</v>
      </c>
      <c r="I125" s="34">
        <v>50.552992948412069</v>
      </c>
      <c r="J125" s="26">
        <v>943.05</v>
      </c>
      <c r="K125" s="26">
        <v>0</v>
      </c>
      <c r="L125" s="26">
        <v>0</v>
      </c>
      <c r="M125" s="26">
        <v>70379</v>
      </c>
      <c r="N125" s="26">
        <v>0</v>
      </c>
      <c r="O125" s="35">
        <v>0.9</v>
      </c>
    </row>
    <row r="126" spans="1:15" ht="42.75" x14ac:dyDescent="0.2">
      <c r="A126" s="15">
        <v>3220</v>
      </c>
      <c r="B126" s="21" t="s">
        <v>17</v>
      </c>
      <c r="C126" s="32" t="s">
        <v>141</v>
      </c>
      <c r="D126" s="25">
        <v>50740.380399999995</v>
      </c>
      <c r="E126" s="33">
        <v>293.62</v>
      </c>
      <c r="F126" s="26">
        <v>781.95040000000006</v>
      </c>
      <c r="G126" s="27">
        <v>49664.810000000005</v>
      </c>
      <c r="H126" s="27">
        <v>7828.9650199999996</v>
      </c>
      <c r="I126" s="34">
        <v>15.763606102590543</v>
      </c>
      <c r="J126" s="26">
        <v>49664.81</v>
      </c>
      <c r="K126" s="26">
        <v>0</v>
      </c>
      <c r="L126" s="26">
        <v>0</v>
      </c>
      <c r="M126" s="26">
        <v>0</v>
      </c>
      <c r="N126" s="26">
        <v>0</v>
      </c>
      <c r="O126" s="35">
        <v>0.9</v>
      </c>
    </row>
    <row r="127" spans="1:15" x14ac:dyDescent="0.2">
      <c r="A127" s="15">
        <v>3221</v>
      </c>
      <c r="B127" s="63">
        <v>14</v>
      </c>
      <c r="C127" s="32" t="s">
        <v>142</v>
      </c>
      <c r="D127" s="25">
        <v>24187.535920000002</v>
      </c>
      <c r="E127" s="33">
        <v>57.42</v>
      </c>
      <c r="F127" s="26">
        <v>474.75592</v>
      </c>
      <c r="G127" s="27">
        <v>23655.359999999993</v>
      </c>
      <c r="H127" s="27">
        <v>167.31469999999999</v>
      </c>
      <c r="I127" s="34">
        <v>0.70730143189535077</v>
      </c>
      <c r="J127" s="26">
        <v>23655.360000000001</v>
      </c>
      <c r="K127" s="26">
        <v>0</v>
      </c>
      <c r="L127" s="26">
        <v>0</v>
      </c>
      <c r="M127" s="26">
        <v>0</v>
      </c>
      <c r="N127" s="26">
        <v>0</v>
      </c>
      <c r="O127" s="35">
        <v>0.9</v>
      </c>
    </row>
    <row r="128" spans="1:15" x14ac:dyDescent="0.2">
      <c r="A128" s="15">
        <v>3222</v>
      </c>
      <c r="B128" s="63">
        <v>14</v>
      </c>
      <c r="C128" s="32" t="s">
        <v>143</v>
      </c>
      <c r="D128" s="25">
        <v>22863.389360000001</v>
      </c>
      <c r="E128" s="33">
        <v>57.42</v>
      </c>
      <c r="F128" s="26">
        <v>209.31936000000002</v>
      </c>
      <c r="G128" s="27">
        <v>22596.65</v>
      </c>
      <c r="H128" s="27">
        <v>0</v>
      </c>
      <c r="I128" s="34">
        <v>0</v>
      </c>
      <c r="J128" s="26">
        <v>22596.65</v>
      </c>
      <c r="K128" s="26">
        <v>0</v>
      </c>
      <c r="L128" s="26">
        <v>0</v>
      </c>
      <c r="M128" s="26">
        <v>0</v>
      </c>
      <c r="N128" s="26">
        <v>0</v>
      </c>
      <c r="O128" s="35">
        <v>0.9</v>
      </c>
    </row>
    <row r="129" spans="1:15" x14ac:dyDescent="0.2">
      <c r="A129" s="15">
        <v>3223</v>
      </c>
      <c r="B129" s="63">
        <v>14</v>
      </c>
      <c r="C129" s="32" t="s">
        <v>144</v>
      </c>
      <c r="D129" s="25">
        <v>8936.4930000000004</v>
      </c>
      <c r="E129" s="33">
        <v>0</v>
      </c>
      <c r="F129" s="26">
        <v>92.322999999999993</v>
      </c>
      <c r="G129" s="27">
        <v>8844.17</v>
      </c>
      <c r="H129" s="27">
        <v>39.566999999999993</v>
      </c>
      <c r="I129" s="34">
        <v>0.44737946014153945</v>
      </c>
      <c r="J129" s="26">
        <v>8844.17</v>
      </c>
      <c r="K129" s="26">
        <v>0</v>
      </c>
      <c r="L129" s="26">
        <v>0</v>
      </c>
      <c r="M129" s="26">
        <v>0</v>
      </c>
      <c r="N129" s="26">
        <v>0</v>
      </c>
      <c r="O129" s="35">
        <v>0.9</v>
      </c>
    </row>
    <row r="130" spans="1:15" x14ac:dyDescent="0.2">
      <c r="A130" s="15">
        <v>3224</v>
      </c>
      <c r="B130" s="63">
        <v>14</v>
      </c>
      <c r="C130" s="32" t="s">
        <v>145</v>
      </c>
      <c r="D130" s="25">
        <v>21722.404550000003</v>
      </c>
      <c r="E130" s="33">
        <v>57.42</v>
      </c>
      <c r="F130" s="26">
        <v>272.15455000000003</v>
      </c>
      <c r="G130" s="27">
        <v>21392.83</v>
      </c>
      <c r="H130" s="27">
        <v>1595.3494300000002</v>
      </c>
      <c r="I130" s="34">
        <v>7.457402456804453</v>
      </c>
      <c r="J130" s="26">
        <v>21392.83</v>
      </c>
      <c r="K130" s="26">
        <v>0</v>
      </c>
      <c r="L130" s="26">
        <v>0</v>
      </c>
      <c r="M130" s="26">
        <v>0</v>
      </c>
      <c r="N130" s="26">
        <v>0</v>
      </c>
      <c r="O130" s="35">
        <v>0.9</v>
      </c>
    </row>
    <row r="131" spans="1:15" ht="28.5" x14ac:dyDescent="0.2">
      <c r="A131" s="15">
        <v>3225</v>
      </c>
      <c r="B131" s="63">
        <v>14</v>
      </c>
      <c r="C131" s="32" t="s">
        <v>146</v>
      </c>
      <c r="D131" s="25">
        <v>5675.2899600000001</v>
      </c>
      <c r="E131" s="33">
        <v>57.42</v>
      </c>
      <c r="F131" s="26">
        <v>240.76996</v>
      </c>
      <c r="G131" s="27">
        <v>5377.0999999999985</v>
      </c>
      <c r="H131" s="27">
        <v>0</v>
      </c>
      <c r="I131" s="34">
        <v>0</v>
      </c>
      <c r="J131" s="26">
        <v>5377.1</v>
      </c>
      <c r="K131" s="26">
        <v>0</v>
      </c>
      <c r="L131" s="26">
        <v>0</v>
      </c>
      <c r="M131" s="26">
        <v>0</v>
      </c>
      <c r="N131" s="26">
        <v>0</v>
      </c>
      <c r="O131" s="35">
        <v>0.9</v>
      </c>
    </row>
    <row r="132" spans="1:15" ht="28.5" x14ac:dyDescent="0.2">
      <c r="A132" s="15">
        <v>3229</v>
      </c>
      <c r="B132" s="63">
        <v>14</v>
      </c>
      <c r="C132" s="54" t="s">
        <v>147</v>
      </c>
      <c r="D132" s="25">
        <v>368.35524000000004</v>
      </c>
      <c r="E132" s="55">
        <v>0</v>
      </c>
      <c r="F132" s="26">
        <v>35.465240000000009</v>
      </c>
      <c r="G132" s="27">
        <v>225.14000000000001</v>
      </c>
      <c r="H132" s="27">
        <v>21.984000000000002</v>
      </c>
      <c r="I132" s="34">
        <v>9.7645909212045847</v>
      </c>
      <c r="J132" s="26">
        <v>225.14000000000001</v>
      </c>
      <c r="K132" s="26">
        <v>107.75</v>
      </c>
      <c r="L132" s="26">
        <v>0</v>
      </c>
      <c r="M132" s="26">
        <v>0</v>
      </c>
      <c r="N132" s="26">
        <v>0</v>
      </c>
      <c r="O132" s="35">
        <v>1</v>
      </c>
    </row>
    <row r="133" spans="1:15" ht="28.5" x14ac:dyDescent="0.2">
      <c r="A133" s="15">
        <v>3230</v>
      </c>
      <c r="B133" s="63">
        <v>14</v>
      </c>
      <c r="C133" s="54" t="s">
        <v>148</v>
      </c>
      <c r="D133" s="72">
        <f>E133+F133+J133+K133+L133+M133</f>
        <v>26346.810100000002</v>
      </c>
      <c r="E133" s="55">
        <v>2318.1099999999997</v>
      </c>
      <c r="F133" s="26">
        <v>2864.2301000000007</v>
      </c>
      <c r="G133" s="27">
        <v>5478.3499999999995</v>
      </c>
      <c r="H133" s="27">
        <v>800.91334999999958</v>
      </c>
      <c r="I133" s="34">
        <v>14.619609006361397</v>
      </c>
      <c r="J133" s="26">
        <v>5478.35</v>
      </c>
      <c r="K133" s="73">
        <f>300+6578.56</f>
        <v>6878.56</v>
      </c>
      <c r="L133" s="73">
        <f>298+6578.56</f>
        <v>6876.56</v>
      </c>
      <c r="M133" s="26">
        <v>1931</v>
      </c>
      <c r="N133" s="26">
        <v>0</v>
      </c>
      <c r="O133" s="35">
        <v>0.95</v>
      </c>
    </row>
    <row r="134" spans="1:15" ht="57" x14ac:dyDescent="0.2">
      <c r="A134" s="75">
        <v>3239</v>
      </c>
      <c r="B134" s="63">
        <v>14</v>
      </c>
      <c r="C134" s="32" t="s">
        <v>149</v>
      </c>
      <c r="D134" s="25">
        <v>17540.792079999999</v>
      </c>
      <c r="E134" s="33">
        <v>0</v>
      </c>
      <c r="F134" s="26">
        <v>10168.25208</v>
      </c>
      <c r="G134" s="27">
        <v>6397.38</v>
      </c>
      <c r="H134" s="27">
        <v>2286.0325999999995</v>
      </c>
      <c r="I134" s="34">
        <v>35.733887935373538</v>
      </c>
      <c r="J134" s="26">
        <v>7372.54</v>
      </c>
      <c r="K134" s="26">
        <v>0</v>
      </c>
      <c r="L134" s="26">
        <v>0</v>
      </c>
      <c r="M134" s="26">
        <v>0</v>
      </c>
      <c r="N134" s="26">
        <v>0</v>
      </c>
      <c r="O134" s="35">
        <v>1</v>
      </c>
    </row>
    <row r="135" spans="1:15" ht="57" x14ac:dyDescent="0.2">
      <c r="A135" s="74">
        <v>3403</v>
      </c>
      <c r="B135" s="63">
        <v>14</v>
      </c>
      <c r="C135" s="32" t="s">
        <v>150</v>
      </c>
      <c r="D135" s="25">
        <v>21179.93</v>
      </c>
      <c r="E135" s="33"/>
      <c r="F135" s="26"/>
      <c r="G135" s="27">
        <v>20979.95</v>
      </c>
      <c r="H135" s="27">
        <v>0</v>
      </c>
      <c r="I135" s="34">
        <v>0</v>
      </c>
      <c r="J135" s="26">
        <v>12587.96</v>
      </c>
      <c r="K135" s="26">
        <v>8591.9699999999993</v>
      </c>
      <c r="L135" s="26">
        <v>0</v>
      </c>
      <c r="M135" s="26">
        <v>0</v>
      </c>
      <c r="N135" s="26">
        <v>0</v>
      </c>
      <c r="O135" s="35">
        <v>1</v>
      </c>
    </row>
    <row r="136" spans="1:15" ht="28.5" x14ac:dyDescent="0.2">
      <c r="A136" s="15">
        <v>3283</v>
      </c>
      <c r="B136" s="63">
        <v>14</v>
      </c>
      <c r="C136" s="54" t="s">
        <v>151</v>
      </c>
      <c r="D136" s="25">
        <v>37255.842200000006</v>
      </c>
      <c r="E136" s="55">
        <v>10648.36</v>
      </c>
      <c r="F136" s="26">
        <v>9104.6222000000016</v>
      </c>
      <c r="G136" s="27">
        <v>11806.899999999998</v>
      </c>
      <c r="H136" s="27">
        <v>182.53038000000001</v>
      </c>
      <c r="I136" s="34">
        <v>1.5459636314358558</v>
      </c>
      <c r="J136" s="26">
        <v>13116.81</v>
      </c>
      <c r="K136" s="26">
        <v>4386.05</v>
      </c>
      <c r="L136" s="26">
        <v>0</v>
      </c>
      <c r="M136" s="26">
        <v>0</v>
      </c>
      <c r="N136" s="26">
        <v>0</v>
      </c>
      <c r="O136" s="35">
        <v>0.95</v>
      </c>
    </row>
    <row r="137" spans="1:15" ht="28.5" x14ac:dyDescent="0.2">
      <c r="A137" s="61">
        <v>3285</v>
      </c>
      <c r="B137" s="63">
        <v>14</v>
      </c>
      <c r="C137" s="54" t="s">
        <v>152</v>
      </c>
      <c r="D137" s="25">
        <v>32000</v>
      </c>
      <c r="E137" s="55">
        <v>0</v>
      </c>
      <c r="F137" s="26">
        <v>0</v>
      </c>
      <c r="G137" s="27">
        <v>300</v>
      </c>
      <c r="H137" s="27">
        <v>0</v>
      </c>
      <c r="I137" s="34">
        <v>0</v>
      </c>
      <c r="J137" s="26">
        <v>300</v>
      </c>
      <c r="K137" s="26">
        <v>300</v>
      </c>
      <c r="L137" s="26">
        <v>31400</v>
      </c>
      <c r="M137" s="26">
        <v>0</v>
      </c>
      <c r="N137" s="26">
        <v>0</v>
      </c>
      <c r="O137" s="35">
        <v>0.9</v>
      </c>
    </row>
    <row r="138" spans="1:15" x14ac:dyDescent="0.2">
      <c r="A138" s="15">
        <v>3287</v>
      </c>
      <c r="B138" s="63">
        <v>14</v>
      </c>
      <c r="C138" s="32" t="s">
        <v>153</v>
      </c>
      <c r="D138" s="25">
        <v>31999.992999999999</v>
      </c>
      <c r="E138" s="33">
        <v>0</v>
      </c>
      <c r="F138" s="26">
        <v>92.322999999999993</v>
      </c>
      <c r="G138" s="27">
        <v>31907.670000000006</v>
      </c>
      <c r="H138" s="27">
        <v>88.995999999999995</v>
      </c>
      <c r="I138" s="34">
        <v>0.27891726346674633</v>
      </c>
      <c r="J138" s="26">
        <v>31907.67</v>
      </c>
      <c r="K138" s="26">
        <v>0</v>
      </c>
      <c r="L138" s="26">
        <v>0</v>
      </c>
      <c r="M138" s="26">
        <v>0</v>
      </c>
      <c r="N138" s="26">
        <v>0</v>
      </c>
      <c r="O138" s="35">
        <v>0.9</v>
      </c>
    </row>
    <row r="139" spans="1:15" ht="28.5" x14ac:dyDescent="0.2">
      <c r="A139" s="61">
        <v>3288</v>
      </c>
      <c r="B139" s="63">
        <v>14</v>
      </c>
      <c r="C139" s="32" t="s">
        <v>154</v>
      </c>
      <c r="D139" s="25">
        <v>20000</v>
      </c>
      <c r="E139" s="33">
        <v>0</v>
      </c>
      <c r="F139" s="26">
        <v>0</v>
      </c>
      <c r="G139" s="27">
        <v>300</v>
      </c>
      <c r="H139" s="27">
        <v>0</v>
      </c>
      <c r="I139" s="34">
        <v>0</v>
      </c>
      <c r="J139" s="26">
        <v>300</v>
      </c>
      <c r="K139" s="26">
        <v>0</v>
      </c>
      <c r="L139" s="26">
        <v>9700</v>
      </c>
      <c r="M139" s="26">
        <v>10000</v>
      </c>
      <c r="N139" s="26">
        <v>0</v>
      </c>
      <c r="O139" s="35">
        <v>0.9</v>
      </c>
    </row>
    <row r="140" spans="1:15" x14ac:dyDescent="0.2">
      <c r="A140" s="15">
        <v>3289</v>
      </c>
      <c r="B140" s="63">
        <v>14</v>
      </c>
      <c r="C140" s="32" t="s">
        <v>155</v>
      </c>
      <c r="D140" s="25">
        <v>18075.492999999999</v>
      </c>
      <c r="E140" s="33">
        <v>0</v>
      </c>
      <c r="F140" s="26">
        <v>92.322999999999993</v>
      </c>
      <c r="G140" s="27">
        <v>17983.170000000002</v>
      </c>
      <c r="H140" s="27">
        <v>228.87558000000001</v>
      </c>
      <c r="I140" s="34">
        <v>1.272720994129511</v>
      </c>
      <c r="J140" s="26">
        <v>17983.169999999998</v>
      </c>
      <c r="K140" s="26">
        <v>0</v>
      </c>
      <c r="L140" s="26">
        <v>0</v>
      </c>
      <c r="M140" s="26">
        <v>0</v>
      </c>
      <c r="N140" s="26">
        <v>0</v>
      </c>
      <c r="O140" s="35">
        <v>0.9</v>
      </c>
    </row>
    <row r="141" spans="1:15" ht="28.5" x14ac:dyDescent="0.2">
      <c r="A141" s="15">
        <v>3316</v>
      </c>
      <c r="B141" s="63">
        <v>14</v>
      </c>
      <c r="C141" s="32" t="s">
        <v>156</v>
      </c>
      <c r="D141" s="25">
        <v>11199.9864</v>
      </c>
      <c r="E141" s="33">
        <v>57.42</v>
      </c>
      <c r="F141" s="26">
        <v>90.466399999999993</v>
      </c>
      <c r="G141" s="27">
        <v>11052.1</v>
      </c>
      <c r="H141" s="27">
        <v>788.57697000000019</v>
      </c>
      <c r="I141" s="34">
        <v>7.1350871780023724</v>
      </c>
      <c r="J141" s="26">
        <v>11052.1</v>
      </c>
      <c r="K141" s="26">
        <v>0</v>
      </c>
      <c r="L141" s="26">
        <v>0</v>
      </c>
      <c r="M141" s="26">
        <v>0</v>
      </c>
      <c r="N141" s="26">
        <v>0</v>
      </c>
      <c r="O141" s="35">
        <v>0.9</v>
      </c>
    </row>
    <row r="142" spans="1:15" ht="28.5" x14ac:dyDescent="0.2">
      <c r="A142" s="15">
        <v>3340</v>
      </c>
      <c r="B142" s="36">
        <v>7</v>
      </c>
      <c r="C142" s="32" t="s">
        <v>157</v>
      </c>
      <c r="D142" s="25">
        <v>40100.209999999992</v>
      </c>
      <c r="E142" s="33">
        <v>364.21000000000004</v>
      </c>
      <c r="F142" s="26">
        <v>575.96</v>
      </c>
      <c r="G142" s="27">
        <v>39160.04</v>
      </c>
      <c r="H142" s="27">
        <v>0</v>
      </c>
      <c r="I142" s="34">
        <v>0</v>
      </c>
      <c r="J142" s="26">
        <v>39160.039999999994</v>
      </c>
      <c r="K142" s="26">
        <v>0</v>
      </c>
      <c r="L142" s="26">
        <v>0</v>
      </c>
      <c r="M142" s="26">
        <v>0</v>
      </c>
      <c r="N142" s="26">
        <v>0</v>
      </c>
      <c r="O142" s="35">
        <v>0.4</v>
      </c>
    </row>
    <row r="143" spans="1:15" ht="28.5" x14ac:dyDescent="0.2">
      <c r="A143" s="15">
        <v>3342</v>
      </c>
      <c r="B143" s="36">
        <v>7</v>
      </c>
      <c r="C143" s="32" t="s">
        <v>158</v>
      </c>
      <c r="D143" s="25">
        <v>10196.84044</v>
      </c>
      <c r="E143" s="33">
        <v>295.85000000000002</v>
      </c>
      <c r="F143" s="26">
        <v>202.20043999999996</v>
      </c>
      <c r="G143" s="27">
        <v>9698.7899999999991</v>
      </c>
      <c r="H143" s="27">
        <v>0</v>
      </c>
      <c r="I143" s="34">
        <v>0</v>
      </c>
      <c r="J143" s="26">
        <v>9698.7900000000009</v>
      </c>
      <c r="K143" s="26">
        <v>0</v>
      </c>
      <c r="L143" s="26">
        <v>0</v>
      </c>
      <c r="M143" s="26">
        <v>0</v>
      </c>
      <c r="N143" s="26">
        <v>0</v>
      </c>
      <c r="O143" s="35">
        <v>0.4</v>
      </c>
    </row>
    <row r="144" spans="1:15" ht="28.5" x14ac:dyDescent="0.2">
      <c r="A144" s="15">
        <v>3343</v>
      </c>
      <c r="B144" s="36">
        <v>7</v>
      </c>
      <c r="C144" s="32" t="s">
        <v>159</v>
      </c>
      <c r="D144" s="25">
        <v>9549.33</v>
      </c>
      <c r="E144" s="33">
        <v>160.33000000000001</v>
      </c>
      <c r="F144" s="26">
        <v>342.32</v>
      </c>
      <c r="G144" s="27">
        <v>9046.68</v>
      </c>
      <c r="H144" s="27">
        <v>0</v>
      </c>
      <c r="I144" s="34">
        <v>0</v>
      </c>
      <c r="J144" s="26">
        <v>9046.68</v>
      </c>
      <c r="K144" s="26">
        <v>0</v>
      </c>
      <c r="L144" s="26">
        <v>0</v>
      </c>
      <c r="M144" s="26">
        <v>0</v>
      </c>
      <c r="N144" s="26">
        <v>0</v>
      </c>
      <c r="O144" s="35">
        <v>0.35</v>
      </c>
    </row>
    <row r="145" spans="1:15" ht="28.5" x14ac:dyDescent="0.2">
      <c r="A145" s="15">
        <v>3344</v>
      </c>
      <c r="B145" s="36">
        <v>7</v>
      </c>
      <c r="C145" s="32" t="s">
        <v>160</v>
      </c>
      <c r="D145" s="25">
        <v>23300.3</v>
      </c>
      <c r="E145" s="33">
        <v>217.79999999999998</v>
      </c>
      <c r="F145" s="26">
        <v>605</v>
      </c>
      <c r="G145" s="27">
        <v>22477.5</v>
      </c>
      <c r="H145" s="27">
        <v>1244.8639600000001</v>
      </c>
      <c r="I145" s="34">
        <v>5.5382669780892009</v>
      </c>
      <c r="J145" s="26">
        <v>22477.5</v>
      </c>
      <c r="K145" s="26">
        <v>0</v>
      </c>
      <c r="L145" s="26">
        <v>0</v>
      </c>
      <c r="M145" s="26">
        <v>0</v>
      </c>
      <c r="N145" s="26">
        <v>0</v>
      </c>
      <c r="O145" s="35">
        <v>0.35</v>
      </c>
    </row>
    <row r="146" spans="1:15" ht="28.5" x14ac:dyDescent="0.2">
      <c r="A146" s="15">
        <v>3345</v>
      </c>
      <c r="B146" s="36">
        <v>7</v>
      </c>
      <c r="C146" s="32" t="s">
        <v>161</v>
      </c>
      <c r="D146" s="25">
        <v>13699.480000000001</v>
      </c>
      <c r="E146" s="33">
        <v>413.82</v>
      </c>
      <c r="F146" s="26">
        <v>215.38</v>
      </c>
      <c r="G146" s="27">
        <v>13070.279999999999</v>
      </c>
      <c r="H146" s="27">
        <v>0</v>
      </c>
      <c r="I146" s="34">
        <v>0</v>
      </c>
      <c r="J146" s="26">
        <v>13070.28</v>
      </c>
      <c r="K146" s="26">
        <v>0</v>
      </c>
      <c r="L146" s="26">
        <v>0</v>
      </c>
      <c r="M146" s="26">
        <v>0</v>
      </c>
      <c r="N146" s="26">
        <v>0</v>
      </c>
      <c r="O146" s="35">
        <v>0.4</v>
      </c>
    </row>
    <row r="147" spans="1:15" ht="28.5" x14ac:dyDescent="0.2">
      <c r="A147" s="61">
        <v>3348</v>
      </c>
      <c r="B147" s="36"/>
      <c r="C147" s="32" t="s">
        <v>162</v>
      </c>
      <c r="D147" s="25">
        <v>1631.8</v>
      </c>
      <c r="E147" s="33">
        <v>175.45</v>
      </c>
      <c r="F147" s="26">
        <v>90.75</v>
      </c>
      <c r="G147" s="27">
        <v>1365.6</v>
      </c>
      <c r="H147" s="27">
        <v>382.36</v>
      </c>
      <c r="I147" s="34">
        <v>27.999414176918574</v>
      </c>
      <c r="J147" s="26">
        <v>1365.6</v>
      </c>
      <c r="K147" s="26">
        <v>0</v>
      </c>
      <c r="L147" s="26">
        <v>0</v>
      </c>
      <c r="M147" s="26">
        <v>0</v>
      </c>
      <c r="N147" s="26">
        <v>0</v>
      </c>
      <c r="O147" s="35">
        <v>0.4</v>
      </c>
    </row>
    <row r="148" spans="1:15" ht="28.5" x14ac:dyDescent="0.2">
      <c r="A148" s="37">
        <v>3349</v>
      </c>
      <c r="B148" s="36">
        <v>7</v>
      </c>
      <c r="C148" s="32" t="s">
        <v>163</v>
      </c>
      <c r="D148" s="25">
        <v>6499.4</v>
      </c>
      <c r="E148" s="33">
        <v>48.4</v>
      </c>
      <c r="F148" s="26">
        <v>87.12</v>
      </c>
      <c r="G148" s="27">
        <v>771.88</v>
      </c>
      <c r="H148" s="27">
        <v>208.12</v>
      </c>
      <c r="I148" s="34">
        <v>26.962740322329896</v>
      </c>
      <c r="J148" s="26">
        <v>771.88</v>
      </c>
      <c r="K148" s="26">
        <v>5592</v>
      </c>
      <c r="L148" s="26">
        <v>0</v>
      </c>
      <c r="M148" s="26">
        <v>0</v>
      </c>
      <c r="N148" s="26">
        <v>0</v>
      </c>
      <c r="O148" s="35">
        <v>0.4</v>
      </c>
    </row>
    <row r="149" spans="1:15" ht="42.75" x14ac:dyDescent="0.2">
      <c r="A149" s="15">
        <v>3350</v>
      </c>
      <c r="B149" s="36">
        <v>7</v>
      </c>
      <c r="C149" s="32" t="s">
        <v>164</v>
      </c>
      <c r="D149" s="25">
        <v>21298.6446</v>
      </c>
      <c r="E149" s="33">
        <v>127.05000000000001</v>
      </c>
      <c r="F149" s="26">
        <v>352.4246</v>
      </c>
      <c r="G149" s="27">
        <v>6820.17</v>
      </c>
      <c r="H149" s="27">
        <v>0</v>
      </c>
      <c r="I149" s="34">
        <v>0</v>
      </c>
      <c r="J149" s="26">
        <v>6820.17</v>
      </c>
      <c r="K149" s="26">
        <v>13999</v>
      </c>
      <c r="L149" s="26">
        <v>0</v>
      </c>
      <c r="M149" s="26">
        <v>0</v>
      </c>
      <c r="N149" s="26">
        <v>0</v>
      </c>
      <c r="O149" s="35">
        <v>0.4</v>
      </c>
    </row>
    <row r="150" spans="1:15" ht="28.5" x14ac:dyDescent="0.2">
      <c r="A150" s="15">
        <v>3351</v>
      </c>
      <c r="B150" s="36">
        <v>7</v>
      </c>
      <c r="C150" s="32" t="s">
        <v>165</v>
      </c>
      <c r="D150" s="25">
        <v>8999.4</v>
      </c>
      <c r="E150" s="33">
        <v>48.4</v>
      </c>
      <c r="F150" s="26">
        <v>387.2</v>
      </c>
      <c r="G150" s="27">
        <v>4564.8</v>
      </c>
      <c r="H150" s="27">
        <v>0</v>
      </c>
      <c r="I150" s="34">
        <v>0</v>
      </c>
      <c r="J150" s="26">
        <v>4564.7999999999993</v>
      </c>
      <c r="K150" s="26">
        <v>3999</v>
      </c>
      <c r="L150" s="26">
        <v>0</v>
      </c>
      <c r="M150" s="26">
        <v>0</v>
      </c>
      <c r="N150" s="26">
        <v>0</v>
      </c>
      <c r="O150" s="35">
        <v>0.4</v>
      </c>
    </row>
    <row r="151" spans="1:15" ht="28.5" x14ac:dyDescent="0.2">
      <c r="A151" s="37">
        <v>3352</v>
      </c>
      <c r="B151" s="36">
        <v>7</v>
      </c>
      <c r="C151" s="32" t="s">
        <v>166</v>
      </c>
      <c r="D151" s="25">
        <v>28700.054599999999</v>
      </c>
      <c r="E151" s="33">
        <v>105.27000000000001</v>
      </c>
      <c r="F151" s="26">
        <v>398.40459999999996</v>
      </c>
      <c r="G151" s="27">
        <v>309.38</v>
      </c>
      <c r="H151" s="27">
        <v>0</v>
      </c>
      <c r="I151" s="34">
        <v>0</v>
      </c>
      <c r="J151" s="26">
        <v>309.38</v>
      </c>
      <c r="K151" s="26">
        <v>27887</v>
      </c>
      <c r="L151" s="26">
        <v>0</v>
      </c>
      <c r="M151" s="26">
        <v>0</v>
      </c>
      <c r="N151" s="26">
        <v>0</v>
      </c>
      <c r="O151" s="35">
        <v>0.4</v>
      </c>
    </row>
    <row r="152" spans="1:15" ht="28.5" x14ac:dyDescent="0.2">
      <c r="A152" s="37">
        <v>3353</v>
      </c>
      <c r="B152" s="36">
        <v>7</v>
      </c>
      <c r="C152" s="32" t="s">
        <v>167</v>
      </c>
      <c r="D152" s="25">
        <v>1596.5</v>
      </c>
      <c r="E152" s="33">
        <v>196.02</v>
      </c>
      <c r="F152" s="26">
        <v>856.68</v>
      </c>
      <c r="G152" s="27">
        <v>543.79999999999995</v>
      </c>
      <c r="H152" s="27">
        <v>0</v>
      </c>
      <c r="I152" s="34">
        <v>0</v>
      </c>
      <c r="J152" s="26">
        <v>543.79999999999995</v>
      </c>
      <c r="K152" s="26">
        <v>0</v>
      </c>
      <c r="L152" s="26">
        <v>0</v>
      </c>
      <c r="M152" s="26">
        <v>0</v>
      </c>
      <c r="N152" s="26">
        <v>0</v>
      </c>
      <c r="O152" s="35">
        <v>0.4</v>
      </c>
    </row>
    <row r="153" spans="1:15" ht="28.5" x14ac:dyDescent="0.2">
      <c r="A153" s="37">
        <v>3355</v>
      </c>
      <c r="B153" s="36">
        <v>7</v>
      </c>
      <c r="C153" s="32" t="s">
        <v>168</v>
      </c>
      <c r="D153" s="25">
        <v>7299.42</v>
      </c>
      <c r="E153" s="33">
        <v>123.42000000000002</v>
      </c>
      <c r="F153" s="26">
        <v>225.06</v>
      </c>
      <c r="G153" s="27">
        <v>378.94</v>
      </c>
      <c r="H153" s="27">
        <v>0</v>
      </c>
      <c r="I153" s="34">
        <v>0</v>
      </c>
      <c r="J153" s="26">
        <v>378.94</v>
      </c>
      <c r="K153" s="26">
        <v>6572</v>
      </c>
      <c r="L153" s="26">
        <v>0</v>
      </c>
      <c r="M153" s="26">
        <v>0</v>
      </c>
      <c r="N153" s="26">
        <v>0</v>
      </c>
      <c r="O153" s="35">
        <v>0.4</v>
      </c>
    </row>
    <row r="154" spans="1:15" ht="28.5" x14ac:dyDescent="0.2">
      <c r="A154" s="15">
        <v>3356</v>
      </c>
      <c r="B154" s="36">
        <v>7</v>
      </c>
      <c r="C154" s="32" t="s">
        <v>169</v>
      </c>
      <c r="D154" s="25">
        <v>43999.474600000001</v>
      </c>
      <c r="E154" s="33">
        <v>135.51999999999998</v>
      </c>
      <c r="F154" s="26">
        <v>383.88459999999998</v>
      </c>
      <c r="G154" s="27">
        <v>43480.07</v>
      </c>
      <c r="H154" s="27">
        <v>0</v>
      </c>
      <c r="I154" s="34">
        <v>0</v>
      </c>
      <c r="J154" s="26">
        <v>43480.07</v>
      </c>
      <c r="K154" s="26">
        <v>0</v>
      </c>
      <c r="L154" s="26">
        <v>0</v>
      </c>
      <c r="M154" s="26">
        <v>0</v>
      </c>
      <c r="N154" s="26">
        <v>0</v>
      </c>
      <c r="O154" s="35">
        <v>0.4</v>
      </c>
    </row>
    <row r="155" spans="1:15" ht="28.5" x14ac:dyDescent="0.2">
      <c r="A155" s="15">
        <v>3357</v>
      </c>
      <c r="B155" s="36">
        <v>7</v>
      </c>
      <c r="C155" s="32" t="s">
        <v>170</v>
      </c>
      <c r="D155" s="25">
        <v>6199.0640000000003</v>
      </c>
      <c r="E155" s="33">
        <v>38.72</v>
      </c>
      <c r="F155" s="26">
        <v>191.66399999999999</v>
      </c>
      <c r="G155" s="27">
        <v>5968.68</v>
      </c>
      <c r="H155" s="27">
        <v>0</v>
      </c>
      <c r="I155" s="34">
        <v>0</v>
      </c>
      <c r="J155" s="26">
        <v>5968.68</v>
      </c>
      <c r="K155" s="26">
        <v>0</v>
      </c>
      <c r="L155" s="26">
        <v>0</v>
      </c>
      <c r="M155" s="26">
        <v>0</v>
      </c>
      <c r="N155" s="26">
        <v>0</v>
      </c>
      <c r="O155" s="35">
        <v>0.4</v>
      </c>
    </row>
    <row r="156" spans="1:15" ht="42.75" x14ac:dyDescent="0.2">
      <c r="A156" s="37">
        <v>3358</v>
      </c>
      <c r="B156" s="36">
        <v>7</v>
      </c>
      <c r="C156" s="32" t="s">
        <v>171</v>
      </c>
      <c r="D156" s="25">
        <v>32000.194</v>
      </c>
      <c r="E156" s="33">
        <v>77.44</v>
      </c>
      <c r="F156" s="26">
        <v>655.09400000000005</v>
      </c>
      <c r="G156" s="27">
        <v>313.65999999999997</v>
      </c>
      <c r="H156" s="27">
        <v>0</v>
      </c>
      <c r="I156" s="34">
        <v>0</v>
      </c>
      <c r="J156" s="26">
        <v>313.65999999999997</v>
      </c>
      <c r="K156" s="26">
        <v>30954</v>
      </c>
      <c r="L156" s="26">
        <v>0</v>
      </c>
      <c r="M156" s="26">
        <v>0</v>
      </c>
      <c r="N156" s="26">
        <v>0</v>
      </c>
      <c r="O156" s="35">
        <v>0.35</v>
      </c>
    </row>
    <row r="157" spans="1:15" ht="28.5" x14ac:dyDescent="0.2">
      <c r="A157" s="15">
        <v>3359</v>
      </c>
      <c r="B157" s="36">
        <v>7</v>
      </c>
      <c r="C157" s="32" t="s">
        <v>172</v>
      </c>
      <c r="D157" s="25">
        <v>17000.080000000002</v>
      </c>
      <c r="E157" s="33">
        <v>87.12</v>
      </c>
      <c r="F157" s="26">
        <v>245.63</v>
      </c>
      <c r="G157" s="27">
        <v>6667.33</v>
      </c>
      <c r="H157" s="27">
        <v>256.52</v>
      </c>
      <c r="I157" s="34">
        <v>3.8474171819903917</v>
      </c>
      <c r="J157" s="26">
        <v>6667.33</v>
      </c>
      <c r="K157" s="26">
        <v>10000</v>
      </c>
      <c r="L157" s="26">
        <v>0</v>
      </c>
      <c r="M157" s="26">
        <v>0</v>
      </c>
      <c r="N157" s="26">
        <v>0</v>
      </c>
      <c r="O157" s="35">
        <v>0.35</v>
      </c>
    </row>
    <row r="158" spans="1:15" ht="28.5" x14ac:dyDescent="0.2">
      <c r="A158" s="15">
        <v>3360</v>
      </c>
      <c r="B158" s="36">
        <v>7</v>
      </c>
      <c r="C158" s="32" t="s">
        <v>173</v>
      </c>
      <c r="D158" s="25">
        <v>7299.4440000000004</v>
      </c>
      <c r="E158" s="33">
        <v>38.72</v>
      </c>
      <c r="F158" s="26">
        <v>188.03399999999999</v>
      </c>
      <c r="G158" s="27">
        <v>7072.6900000000005</v>
      </c>
      <c r="H158" s="27">
        <v>0</v>
      </c>
      <c r="I158" s="34">
        <v>0</v>
      </c>
      <c r="J158" s="26">
        <v>7072.6900000000005</v>
      </c>
      <c r="K158" s="26">
        <v>0</v>
      </c>
      <c r="L158" s="26">
        <v>0</v>
      </c>
      <c r="M158" s="26">
        <v>0</v>
      </c>
      <c r="N158" s="26">
        <v>0</v>
      </c>
      <c r="O158" s="35">
        <v>0.4</v>
      </c>
    </row>
    <row r="159" spans="1:15" ht="28.5" x14ac:dyDescent="0.2">
      <c r="A159" s="61">
        <v>3385</v>
      </c>
      <c r="B159" s="63">
        <v>14</v>
      </c>
      <c r="C159" s="32" t="s">
        <v>174</v>
      </c>
      <c r="D159" s="25">
        <v>199340.5</v>
      </c>
      <c r="E159" s="33">
        <v>0</v>
      </c>
      <c r="F159" s="26">
        <v>0</v>
      </c>
      <c r="G159" s="27">
        <v>3955</v>
      </c>
      <c r="H159" s="27">
        <v>0</v>
      </c>
      <c r="I159" s="34">
        <v>0</v>
      </c>
      <c r="J159" s="26">
        <v>59100</v>
      </c>
      <c r="K159" s="26">
        <v>69020</v>
      </c>
      <c r="L159" s="26">
        <v>0</v>
      </c>
      <c r="M159" s="26">
        <v>48313</v>
      </c>
      <c r="N159" s="26">
        <v>22907.5</v>
      </c>
      <c r="O159" s="35">
        <v>0.95</v>
      </c>
    </row>
    <row r="160" spans="1:15" ht="28.5" x14ac:dyDescent="0.2">
      <c r="A160" s="15">
        <v>3386</v>
      </c>
      <c r="B160" s="63">
        <v>14</v>
      </c>
      <c r="C160" s="32" t="s">
        <v>175</v>
      </c>
      <c r="D160" s="25">
        <v>19060.393</v>
      </c>
      <c r="E160" s="33">
        <v>0</v>
      </c>
      <c r="F160" s="26">
        <v>92.322999999999993</v>
      </c>
      <c r="G160" s="27">
        <v>18968.069999999996</v>
      </c>
      <c r="H160" s="27">
        <v>64.614000000000004</v>
      </c>
      <c r="I160" s="34">
        <v>0.34064614902834089</v>
      </c>
      <c r="J160" s="26">
        <v>18968.07</v>
      </c>
      <c r="K160" s="26">
        <v>0</v>
      </c>
      <c r="L160" s="26">
        <v>0</v>
      </c>
      <c r="M160" s="26">
        <v>0</v>
      </c>
      <c r="N160" s="26">
        <v>0</v>
      </c>
      <c r="O160" s="35">
        <v>0.9</v>
      </c>
    </row>
    <row r="161" spans="1:15" x14ac:dyDescent="0.2">
      <c r="A161" s="15">
        <v>3387</v>
      </c>
      <c r="B161" s="63">
        <v>14</v>
      </c>
      <c r="C161" s="32" t="s">
        <v>176</v>
      </c>
      <c r="D161" s="25">
        <v>25833.992999999999</v>
      </c>
      <c r="E161" s="33">
        <v>0</v>
      </c>
      <c r="F161" s="26">
        <v>92.322999999999993</v>
      </c>
      <c r="G161" s="27">
        <v>25741.67</v>
      </c>
      <c r="H161" s="27">
        <v>18646.974999999999</v>
      </c>
      <c r="I161" s="34">
        <v>72.438870516170866</v>
      </c>
      <c r="J161" s="26">
        <v>25741.67</v>
      </c>
      <c r="K161" s="26">
        <v>0</v>
      </c>
      <c r="L161" s="26">
        <v>0</v>
      </c>
      <c r="M161" s="26">
        <v>0</v>
      </c>
      <c r="N161" s="26">
        <v>0</v>
      </c>
      <c r="O161" s="35">
        <v>0.9</v>
      </c>
    </row>
    <row r="162" spans="1:15" ht="28.5" x14ac:dyDescent="0.2">
      <c r="A162" s="37">
        <v>3394</v>
      </c>
      <c r="B162" s="36">
        <v>7</v>
      </c>
      <c r="C162" s="32" t="s">
        <v>177</v>
      </c>
      <c r="D162" s="25">
        <v>20998.80156</v>
      </c>
      <c r="E162" s="33">
        <v>222.81</v>
      </c>
      <c r="F162" s="26">
        <v>655.20156000000009</v>
      </c>
      <c r="G162" s="27">
        <v>1.79</v>
      </c>
      <c r="H162" s="27">
        <v>0</v>
      </c>
      <c r="I162" s="34">
        <v>0</v>
      </c>
      <c r="J162" s="26">
        <v>1.79</v>
      </c>
      <c r="K162" s="26">
        <v>20119</v>
      </c>
      <c r="L162" s="26">
        <v>0</v>
      </c>
      <c r="M162" s="26">
        <v>0</v>
      </c>
      <c r="N162" s="26">
        <v>0</v>
      </c>
      <c r="O162" s="35">
        <v>0.4</v>
      </c>
    </row>
    <row r="163" spans="1:15" x14ac:dyDescent="0.2">
      <c r="A163" s="37">
        <v>3413</v>
      </c>
      <c r="B163" s="36"/>
      <c r="C163" s="32" t="s">
        <v>178</v>
      </c>
      <c r="D163" s="25">
        <v>10000</v>
      </c>
      <c r="E163" s="33"/>
      <c r="F163" s="26"/>
      <c r="G163" s="27">
        <v>200</v>
      </c>
      <c r="H163" s="27">
        <v>0</v>
      </c>
      <c r="I163" s="34">
        <v>0</v>
      </c>
      <c r="J163" s="26">
        <v>200</v>
      </c>
      <c r="K163" s="26">
        <v>500</v>
      </c>
      <c r="L163" s="26">
        <v>9300</v>
      </c>
      <c r="M163" s="26">
        <v>0</v>
      </c>
      <c r="N163" s="26">
        <v>0</v>
      </c>
      <c r="O163" s="35">
        <v>0.9</v>
      </c>
    </row>
    <row r="164" spans="1:15" ht="42.75" x14ac:dyDescent="0.2">
      <c r="A164" s="37">
        <v>3414</v>
      </c>
      <c r="B164" s="36"/>
      <c r="C164" s="32" t="s">
        <v>179</v>
      </c>
      <c r="D164" s="25">
        <v>10000</v>
      </c>
      <c r="E164" s="33"/>
      <c r="F164" s="26"/>
      <c r="G164" s="27">
        <v>200</v>
      </c>
      <c r="H164" s="27">
        <v>0</v>
      </c>
      <c r="I164" s="34">
        <v>0</v>
      </c>
      <c r="J164" s="26">
        <v>200</v>
      </c>
      <c r="K164" s="26">
        <v>500</v>
      </c>
      <c r="L164" s="26">
        <v>9300</v>
      </c>
      <c r="M164" s="26">
        <v>0</v>
      </c>
      <c r="N164" s="26">
        <v>0</v>
      </c>
      <c r="O164" s="35">
        <v>0.9</v>
      </c>
    </row>
    <row r="165" spans="1:15" ht="28.5" x14ac:dyDescent="0.2">
      <c r="A165" s="37">
        <v>7008</v>
      </c>
      <c r="B165" s="36">
        <v>13</v>
      </c>
      <c r="C165" s="32" t="s">
        <v>180</v>
      </c>
      <c r="D165" s="25">
        <v>510.18885</v>
      </c>
      <c r="E165" s="33">
        <v>235.22</v>
      </c>
      <c r="F165" s="26">
        <v>220.19884999999999</v>
      </c>
      <c r="G165" s="27">
        <v>54.769999999999996</v>
      </c>
      <c r="H165" s="27">
        <v>54.75826</v>
      </c>
      <c r="I165" s="34">
        <v>99.97856490779624</v>
      </c>
      <c r="J165" s="26">
        <v>54.769999999999996</v>
      </c>
      <c r="K165" s="26">
        <v>0</v>
      </c>
      <c r="L165" s="26">
        <v>0</v>
      </c>
      <c r="M165" s="26">
        <v>0</v>
      </c>
      <c r="N165" s="26">
        <v>0</v>
      </c>
      <c r="O165" s="35" t="s">
        <v>225</v>
      </c>
    </row>
    <row r="166" spans="1:15" ht="15.75" x14ac:dyDescent="0.2">
      <c r="A166" s="37">
        <v>7011</v>
      </c>
      <c r="B166" s="36"/>
      <c r="C166" s="32" t="s">
        <v>181</v>
      </c>
      <c r="D166" s="25">
        <v>2579.88</v>
      </c>
      <c r="E166" s="33"/>
      <c r="F166" s="26"/>
      <c r="G166" s="27">
        <v>2579.88</v>
      </c>
      <c r="H166" s="27">
        <v>2579.88535</v>
      </c>
      <c r="I166" s="34">
        <v>100.00020737398638</v>
      </c>
      <c r="J166" s="26">
        <v>2579.88</v>
      </c>
      <c r="K166" s="26">
        <v>0</v>
      </c>
      <c r="L166" s="26">
        <v>0</v>
      </c>
      <c r="M166" s="26">
        <v>0</v>
      </c>
      <c r="N166" s="26">
        <v>0</v>
      </c>
      <c r="O166" s="35" t="s">
        <v>225</v>
      </c>
    </row>
    <row r="167" spans="1:15" ht="15.75" x14ac:dyDescent="0.2">
      <c r="A167" s="37">
        <v>7012</v>
      </c>
      <c r="B167" s="36">
        <v>13</v>
      </c>
      <c r="C167" s="32" t="s">
        <v>182</v>
      </c>
      <c r="D167" s="25">
        <v>2383.37</v>
      </c>
      <c r="E167" s="33">
        <v>0</v>
      </c>
      <c r="F167" s="26">
        <v>0</v>
      </c>
      <c r="G167" s="27">
        <v>2383.37</v>
      </c>
      <c r="H167" s="27">
        <v>2383.3659700000003</v>
      </c>
      <c r="I167" s="34">
        <v>99.999830911692285</v>
      </c>
      <c r="J167" s="26">
        <v>2383.37</v>
      </c>
      <c r="K167" s="26">
        <v>0</v>
      </c>
      <c r="L167" s="26">
        <v>0</v>
      </c>
      <c r="M167" s="26">
        <v>0</v>
      </c>
      <c r="N167" s="26">
        <v>0</v>
      </c>
      <c r="O167" s="35" t="s">
        <v>225</v>
      </c>
    </row>
    <row r="168" spans="1:15" ht="57" x14ac:dyDescent="0.2">
      <c r="A168" s="37">
        <v>7013</v>
      </c>
      <c r="B168" s="36">
        <v>13</v>
      </c>
      <c r="C168" s="32" t="s">
        <v>183</v>
      </c>
      <c r="D168" s="25">
        <v>92901.583680000011</v>
      </c>
      <c r="E168" s="33">
        <v>0</v>
      </c>
      <c r="F168" s="26">
        <v>59080.503680000002</v>
      </c>
      <c r="G168" s="27">
        <v>33821.080000000016</v>
      </c>
      <c r="H168" s="27">
        <v>33820.970400000013</v>
      </c>
      <c r="I168" s="34">
        <v>99.999675941749928</v>
      </c>
      <c r="J168" s="26">
        <v>33821.080000000016</v>
      </c>
      <c r="K168" s="26">
        <v>0</v>
      </c>
      <c r="L168" s="26">
        <v>0</v>
      </c>
      <c r="M168" s="26">
        <v>0</v>
      </c>
      <c r="N168" s="26">
        <v>0</v>
      </c>
      <c r="O168" s="35" t="s">
        <v>225</v>
      </c>
    </row>
    <row r="169" spans="1:15" ht="29.25" thickBot="1" x14ac:dyDescent="0.25">
      <c r="A169" s="37">
        <v>7025</v>
      </c>
      <c r="B169" s="36"/>
      <c r="C169" s="32" t="s">
        <v>184</v>
      </c>
      <c r="D169" s="25">
        <v>1097.7</v>
      </c>
      <c r="E169" s="33">
        <v>0</v>
      </c>
      <c r="F169" s="26">
        <v>0</v>
      </c>
      <c r="G169" s="27">
        <v>1097.7</v>
      </c>
      <c r="H169" s="27">
        <v>1097.7012</v>
      </c>
      <c r="I169" s="34">
        <v>100.0001093194862</v>
      </c>
      <c r="J169" s="26">
        <v>1097.7</v>
      </c>
      <c r="K169" s="26">
        <v>0</v>
      </c>
      <c r="L169" s="26">
        <v>0</v>
      </c>
      <c r="M169" s="26">
        <v>0</v>
      </c>
      <c r="N169" s="26">
        <v>0</v>
      </c>
      <c r="O169" s="35" t="s">
        <v>225</v>
      </c>
    </row>
    <row r="170" spans="1:15" ht="15" thickBot="1" x14ac:dyDescent="0.25">
      <c r="A170" s="48"/>
      <c r="B170" s="48"/>
      <c r="C170" s="49" t="s">
        <v>185</v>
      </c>
      <c r="D170" s="50">
        <f>SUM(D121:D169)</f>
        <v>1501165.30859</v>
      </c>
      <c r="E170" s="50">
        <f t="shared" ref="E170:F170" si="16">SUM(E121:E169)</f>
        <v>110707.26505</v>
      </c>
      <c r="F170" s="50">
        <f t="shared" si="16"/>
        <v>92507.803540000023</v>
      </c>
      <c r="G170" s="50">
        <f>SUM(G121:G169)</f>
        <v>513441.77</v>
      </c>
      <c r="H170" s="50">
        <f t="shared" ref="H170" si="17">SUM(H121:H169)</f>
        <v>76262.212760000009</v>
      </c>
      <c r="I170" s="50">
        <v>14.853137632335603</v>
      </c>
      <c r="J170" s="51">
        <f>SUM(J121:J169)</f>
        <v>562479.84999999986</v>
      </c>
      <c r="K170" s="51">
        <f t="shared" ref="K170:N170" si="18">SUM(K121:K169)</f>
        <v>209406.33000000002</v>
      </c>
      <c r="L170" s="51">
        <f t="shared" si="18"/>
        <v>66576.56</v>
      </c>
      <c r="M170" s="51">
        <f t="shared" si="18"/>
        <v>436580</v>
      </c>
      <c r="N170" s="51">
        <f t="shared" si="18"/>
        <v>22907.5</v>
      </c>
      <c r="O170" s="52" t="s">
        <v>45</v>
      </c>
    </row>
    <row r="171" spans="1:15" x14ac:dyDescent="0.2">
      <c r="A171" s="20"/>
      <c r="B171" s="21"/>
      <c r="C171" s="94" t="s">
        <v>186</v>
      </c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</row>
    <row r="172" spans="1:15" s="11" customFormat="1" ht="28.5" x14ac:dyDescent="0.2">
      <c r="A172" s="37">
        <v>2530</v>
      </c>
      <c r="B172" s="63">
        <v>14</v>
      </c>
      <c r="C172" s="32" t="s">
        <v>187</v>
      </c>
      <c r="D172" s="25">
        <v>283376.39999999997</v>
      </c>
      <c r="E172" s="33">
        <v>275206.8</v>
      </c>
      <c r="F172" s="26">
        <v>0</v>
      </c>
      <c r="G172" s="27">
        <v>8169.6</v>
      </c>
      <c r="H172" s="27">
        <v>0</v>
      </c>
      <c r="I172" s="34">
        <v>0</v>
      </c>
      <c r="J172" s="26">
        <v>8169.6</v>
      </c>
      <c r="K172" s="26">
        <v>0</v>
      </c>
      <c r="L172" s="26">
        <v>0</v>
      </c>
      <c r="M172" s="26">
        <v>0</v>
      </c>
      <c r="N172" s="26">
        <v>0</v>
      </c>
      <c r="O172" s="35">
        <v>0.85</v>
      </c>
    </row>
    <row r="173" spans="1:15" s="64" customFormat="1" ht="57" x14ac:dyDescent="0.2">
      <c r="A173" s="15">
        <v>3240</v>
      </c>
      <c r="B173" s="63">
        <v>14</v>
      </c>
      <c r="C173" s="32" t="s">
        <v>188</v>
      </c>
      <c r="D173" s="25">
        <v>94491.95</v>
      </c>
      <c r="E173" s="33">
        <v>235.95</v>
      </c>
      <c r="F173" s="26">
        <v>131.88999999999999</v>
      </c>
      <c r="G173" s="27">
        <v>351.10999999999996</v>
      </c>
      <c r="H173" s="27">
        <v>193.6</v>
      </c>
      <c r="I173" s="34">
        <v>55.13941499814873</v>
      </c>
      <c r="J173" s="26">
        <v>351.11</v>
      </c>
      <c r="K173" s="26">
        <v>93773</v>
      </c>
      <c r="L173" s="26">
        <v>0</v>
      </c>
      <c r="M173" s="26">
        <v>0</v>
      </c>
      <c r="N173" s="26">
        <v>0</v>
      </c>
      <c r="O173" s="35">
        <v>0.9</v>
      </c>
    </row>
    <row r="174" spans="1:15" s="64" customFormat="1" ht="28.5" x14ac:dyDescent="0.2">
      <c r="A174" s="15">
        <v>3248</v>
      </c>
      <c r="B174" s="21" t="s">
        <v>17</v>
      </c>
      <c r="C174" s="32" t="s">
        <v>189</v>
      </c>
      <c r="D174" s="25">
        <v>22332.600000000002</v>
      </c>
      <c r="E174" s="33">
        <v>1040.5999999999999</v>
      </c>
      <c r="F174" s="26">
        <v>99.22</v>
      </c>
      <c r="G174" s="27">
        <v>21192.78</v>
      </c>
      <c r="H174" s="27">
        <v>2458.27576</v>
      </c>
      <c r="I174" s="34">
        <v>11.599590804037978</v>
      </c>
      <c r="J174" s="26">
        <v>21192.780000000002</v>
      </c>
      <c r="K174" s="26">
        <v>0</v>
      </c>
      <c r="L174" s="26">
        <v>0</v>
      </c>
      <c r="M174" s="26">
        <v>0</v>
      </c>
      <c r="N174" s="26">
        <v>0</v>
      </c>
      <c r="O174" s="35">
        <v>0.4</v>
      </c>
    </row>
    <row r="175" spans="1:15" s="64" customFormat="1" ht="42.75" x14ac:dyDescent="0.2">
      <c r="A175" s="15">
        <v>3249</v>
      </c>
      <c r="B175" s="21" t="s">
        <v>17</v>
      </c>
      <c r="C175" s="32" t="s">
        <v>190</v>
      </c>
      <c r="D175" s="25">
        <v>64999.019549999997</v>
      </c>
      <c r="E175" s="33">
        <v>661.14</v>
      </c>
      <c r="F175" s="26">
        <v>1815.4295499999998</v>
      </c>
      <c r="G175" s="27">
        <v>833.45</v>
      </c>
      <c r="H175" s="27">
        <v>0</v>
      </c>
      <c r="I175" s="34">
        <v>0</v>
      </c>
      <c r="J175" s="26">
        <v>833.45</v>
      </c>
      <c r="K175" s="26">
        <v>35000</v>
      </c>
      <c r="L175" s="26">
        <v>26689</v>
      </c>
      <c r="M175" s="26">
        <v>0</v>
      </c>
      <c r="N175" s="26">
        <v>0</v>
      </c>
      <c r="O175" s="35">
        <v>0.4</v>
      </c>
    </row>
    <row r="176" spans="1:15" s="64" customFormat="1" ht="28.5" x14ac:dyDescent="0.2">
      <c r="A176" s="15">
        <v>3290</v>
      </c>
      <c r="B176" s="36">
        <v>7</v>
      </c>
      <c r="C176" s="32" t="s">
        <v>191</v>
      </c>
      <c r="D176" s="25">
        <v>13700.193499999999</v>
      </c>
      <c r="E176" s="33">
        <v>387.2</v>
      </c>
      <c r="F176" s="26">
        <v>114.1635</v>
      </c>
      <c r="G176" s="27">
        <v>185.83</v>
      </c>
      <c r="H176" s="27">
        <v>0</v>
      </c>
      <c r="I176" s="34">
        <v>0</v>
      </c>
      <c r="J176" s="26">
        <v>185.82999999999998</v>
      </c>
      <c r="K176" s="26">
        <v>13013</v>
      </c>
      <c r="L176" s="26">
        <v>0</v>
      </c>
      <c r="M176" s="26">
        <v>0</v>
      </c>
      <c r="N176" s="26">
        <v>0</v>
      </c>
      <c r="O176" s="35">
        <v>0.4</v>
      </c>
    </row>
    <row r="177" spans="1:15" ht="28.5" x14ac:dyDescent="0.2">
      <c r="A177" s="15">
        <v>3292</v>
      </c>
      <c r="B177" s="36">
        <v>7</v>
      </c>
      <c r="C177" s="32" t="s">
        <v>192</v>
      </c>
      <c r="D177" s="25">
        <v>75000</v>
      </c>
      <c r="E177" s="33">
        <v>0</v>
      </c>
      <c r="F177" s="26">
        <v>435.6</v>
      </c>
      <c r="G177" s="27">
        <v>2164.4</v>
      </c>
      <c r="H177" s="27">
        <v>160</v>
      </c>
      <c r="I177" s="34">
        <v>7.3923489188689695</v>
      </c>
      <c r="J177" s="26">
        <v>2164.4</v>
      </c>
      <c r="K177" s="26">
        <v>0</v>
      </c>
      <c r="L177" s="26">
        <v>0</v>
      </c>
      <c r="M177" s="26">
        <v>38400</v>
      </c>
      <c r="N177" s="26">
        <v>34000</v>
      </c>
      <c r="O177" s="35">
        <v>0.9</v>
      </c>
    </row>
    <row r="178" spans="1:15" ht="42.75" x14ac:dyDescent="0.2">
      <c r="A178" s="15">
        <v>3330</v>
      </c>
      <c r="B178" s="63">
        <v>14</v>
      </c>
      <c r="C178" s="32" t="s">
        <v>193</v>
      </c>
      <c r="D178" s="25">
        <v>19599.999</v>
      </c>
      <c r="E178" s="33">
        <v>45.57</v>
      </c>
      <c r="F178" s="26">
        <v>19.529000000000003</v>
      </c>
      <c r="G178" s="27">
        <v>19534.900000000001</v>
      </c>
      <c r="H178" s="27">
        <v>19034.903249999996</v>
      </c>
      <c r="I178" s="34">
        <v>97.440494960301791</v>
      </c>
      <c r="J178" s="26">
        <v>19534.900000000001</v>
      </c>
      <c r="K178" s="26">
        <v>0</v>
      </c>
      <c r="L178" s="26">
        <v>0</v>
      </c>
      <c r="M178" s="26">
        <v>0</v>
      </c>
      <c r="N178" s="26">
        <v>0</v>
      </c>
      <c r="O178" s="35">
        <v>0.9</v>
      </c>
    </row>
    <row r="179" spans="1:15" ht="28.5" x14ac:dyDescent="0.2">
      <c r="A179" s="15">
        <v>3332</v>
      </c>
      <c r="B179" s="36">
        <v>7</v>
      </c>
      <c r="C179" s="32" t="s">
        <v>194</v>
      </c>
      <c r="D179" s="25">
        <v>9299.85</v>
      </c>
      <c r="E179" s="33">
        <v>102.85</v>
      </c>
      <c r="F179" s="26">
        <v>176.66</v>
      </c>
      <c r="G179" s="27">
        <v>123.33999999999999</v>
      </c>
      <c r="H179" s="27">
        <v>0</v>
      </c>
      <c r="I179" s="34">
        <v>0</v>
      </c>
      <c r="J179" s="26">
        <v>123.34</v>
      </c>
      <c r="K179" s="26">
        <v>8897</v>
      </c>
      <c r="L179" s="26">
        <v>0</v>
      </c>
      <c r="M179" s="26">
        <v>0</v>
      </c>
      <c r="N179" s="26">
        <v>0</v>
      </c>
      <c r="O179" s="35">
        <v>0.4</v>
      </c>
    </row>
    <row r="180" spans="1:15" x14ac:dyDescent="0.2">
      <c r="A180" s="15">
        <v>3391</v>
      </c>
      <c r="B180" s="63">
        <v>14</v>
      </c>
      <c r="C180" s="32" t="s">
        <v>195</v>
      </c>
      <c r="D180" s="25">
        <v>1187</v>
      </c>
      <c r="E180" s="33">
        <v>0</v>
      </c>
      <c r="F180" s="26">
        <v>0</v>
      </c>
      <c r="G180" s="27">
        <v>1187</v>
      </c>
      <c r="H180" s="27">
        <v>0</v>
      </c>
      <c r="I180" s="34">
        <v>0</v>
      </c>
      <c r="J180" s="26">
        <v>1187</v>
      </c>
      <c r="K180" s="26">
        <v>0</v>
      </c>
      <c r="L180" s="26">
        <v>0</v>
      </c>
      <c r="M180" s="26">
        <v>0</v>
      </c>
      <c r="N180" s="26">
        <v>0</v>
      </c>
      <c r="O180" s="35">
        <v>0.9</v>
      </c>
    </row>
    <row r="181" spans="1:15" ht="42.75" x14ac:dyDescent="0.2">
      <c r="A181" s="15">
        <v>3395</v>
      </c>
      <c r="B181" s="36">
        <v>7</v>
      </c>
      <c r="C181" s="32" t="s">
        <v>196</v>
      </c>
      <c r="D181" s="25">
        <v>2999.6804499999998</v>
      </c>
      <c r="E181" s="33">
        <v>152.69</v>
      </c>
      <c r="F181" s="26">
        <v>131.46045000000001</v>
      </c>
      <c r="G181" s="27">
        <v>2715.5299999999997</v>
      </c>
      <c r="H181" s="27">
        <v>482.92522999999994</v>
      </c>
      <c r="I181" s="34">
        <v>17.783829675974854</v>
      </c>
      <c r="J181" s="26">
        <v>2715.5299999999997</v>
      </c>
      <c r="K181" s="26">
        <v>0</v>
      </c>
      <c r="L181" s="26">
        <v>0</v>
      </c>
      <c r="M181" s="26">
        <v>0</v>
      </c>
      <c r="N181" s="26">
        <v>0</v>
      </c>
      <c r="O181" s="35">
        <v>0.4</v>
      </c>
    </row>
    <row r="182" spans="1:15" ht="42.75" x14ac:dyDescent="0.2">
      <c r="A182" s="66">
        <v>7002</v>
      </c>
      <c r="B182" s="67">
        <v>9</v>
      </c>
      <c r="C182" s="32" t="s">
        <v>197</v>
      </c>
      <c r="D182" s="25">
        <v>60002.170619999997</v>
      </c>
      <c r="E182" s="55">
        <v>0</v>
      </c>
      <c r="F182" s="26">
        <v>999.87062000000003</v>
      </c>
      <c r="G182" s="27">
        <v>5901.13</v>
      </c>
      <c r="H182" s="27">
        <v>4566.6797800000004</v>
      </c>
      <c r="I182" s="34">
        <v>77.386530715303678</v>
      </c>
      <c r="J182" s="26">
        <v>59002.299999999996</v>
      </c>
      <c r="K182" s="26">
        <v>0</v>
      </c>
      <c r="L182" s="26">
        <v>0</v>
      </c>
      <c r="M182" s="26">
        <v>0</v>
      </c>
      <c r="N182" s="26">
        <v>0</v>
      </c>
      <c r="O182" s="35" t="s">
        <v>224</v>
      </c>
    </row>
    <row r="183" spans="1:15" ht="42.75" x14ac:dyDescent="0.2">
      <c r="A183" s="66">
        <v>7003</v>
      </c>
      <c r="B183" s="67">
        <v>9</v>
      </c>
      <c r="C183" s="32" t="s">
        <v>198</v>
      </c>
      <c r="D183" s="25">
        <v>57617.274400000002</v>
      </c>
      <c r="E183" s="55">
        <v>0</v>
      </c>
      <c r="F183" s="26">
        <v>1003.9144</v>
      </c>
      <c r="G183" s="27">
        <v>56613.36</v>
      </c>
      <c r="H183" s="27">
        <v>48098.34762</v>
      </c>
      <c r="I183" s="34">
        <v>84.959358745002945</v>
      </c>
      <c r="J183" s="26">
        <v>56613.36</v>
      </c>
      <c r="K183" s="26">
        <v>0</v>
      </c>
      <c r="L183" s="26">
        <v>0</v>
      </c>
      <c r="M183" s="26">
        <v>0</v>
      </c>
      <c r="N183" s="26">
        <v>0</v>
      </c>
      <c r="O183" s="35" t="s">
        <v>224</v>
      </c>
    </row>
    <row r="184" spans="1:15" ht="28.5" x14ac:dyDescent="0.2">
      <c r="A184" s="66">
        <v>7004</v>
      </c>
      <c r="B184" s="67">
        <v>9</v>
      </c>
      <c r="C184" s="32" t="s">
        <v>199</v>
      </c>
      <c r="D184" s="25">
        <v>76610</v>
      </c>
      <c r="E184" s="55">
        <v>0</v>
      </c>
      <c r="F184" s="26">
        <v>0</v>
      </c>
      <c r="G184" s="27">
        <v>7661</v>
      </c>
      <c r="H184" s="27">
        <v>769.56</v>
      </c>
      <c r="I184" s="34">
        <v>10.045163816734107</v>
      </c>
      <c r="J184" s="26">
        <v>76610</v>
      </c>
      <c r="K184" s="26">
        <v>0</v>
      </c>
      <c r="L184" s="26">
        <v>0</v>
      </c>
      <c r="M184" s="26">
        <v>0</v>
      </c>
      <c r="N184" s="26">
        <v>0</v>
      </c>
      <c r="O184" s="35" t="s">
        <v>224</v>
      </c>
    </row>
    <row r="185" spans="1:15" ht="42.75" x14ac:dyDescent="0.2">
      <c r="A185" s="66">
        <v>7006</v>
      </c>
      <c r="B185" s="67">
        <v>9</v>
      </c>
      <c r="C185" s="32" t="s">
        <v>200</v>
      </c>
      <c r="D185" s="25">
        <v>98481.068629999994</v>
      </c>
      <c r="E185" s="55">
        <v>133.1</v>
      </c>
      <c r="F185" s="26">
        <v>2513.9686299999998</v>
      </c>
      <c r="G185" s="27">
        <v>91166.17</v>
      </c>
      <c r="H185" s="27">
        <v>26823.094870000001</v>
      </c>
      <c r="I185" s="34">
        <v>29.422202194081425</v>
      </c>
      <c r="J185" s="26">
        <v>91166.17</v>
      </c>
      <c r="K185" s="26">
        <v>4667.83</v>
      </c>
      <c r="L185" s="26">
        <v>0</v>
      </c>
      <c r="M185" s="26">
        <v>0</v>
      </c>
      <c r="N185" s="26">
        <v>0</v>
      </c>
      <c r="O185" s="35" t="s">
        <v>224</v>
      </c>
    </row>
    <row r="186" spans="1:15" ht="42.75" x14ac:dyDescent="0.2">
      <c r="A186" s="66">
        <v>7007</v>
      </c>
      <c r="B186" s="67">
        <v>9</v>
      </c>
      <c r="C186" s="32" t="s">
        <v>201</v>
      </c>
      <c r="D186" s="25">
        <v>79251.33398000001</v>
      </c>
      <c r="E186" s="55">
        <v>145.19999999999999</v>
      </c>
      <c r="F186" s="26">
        <v>8552.6739799999996</v>
      </c>
      <c r="G186" s="27">
        <v>70553.460000000006</v>
      </c>
      <c r="H186" s="27">
        <v>2454.6197700000002</v>
      </c>
      <c r="I186" s="34">
        <v>3.4790919821650133</v>
      </c>
      <c r="J186" s="26">
        <v>70553.460000000006</v>
      </c>
      <c r="K186" s="26">
        <v>0</v>
      </c>
      <c r="L186" s="26">
        <v>0</v>
      </c>
      <c r="M186" s="26">
        <v>0</v>
      </c>
      <c r="N186" s="26">
        <v>0</v>
      </c>
      <c r="O186" s="35" t="s">
        <v>224</v>
      </c>
    </row>
    <row r="187" spans="1:15" ht="71.25" x14ac:dyDescent="0.2">
      <c r="A187" s="66">
        <v>7026</v>
      </c>
      <c r="B187" s="67">
        <v>9</v>
      </c>
      <c r="C187" s="32" t="s">
        <v>202</v>
      </c>
      <c r="D187" s="25">
        <v>1073.8800000000001</v>
      </c>
      <c r="E187" s="55">
        <v>0</v>
      </c>
      <c r="F187" s="26">
        <v>0</v>
      </c>
      <c r="G187" s="27">
        <v>1073.8800000000001</v>
      </c>
      <c r="H187" s="27">
        <v>1073.8800000000001</v>
      </c>
      <c r="I187" s="34">
        <v>100</v>
      </c>
      <c r="J187" s="26">
        <v>1073.8800000000001</v>
      </c>
      <c r="K187" s="26">
        <v>0</v>
      </c>
      <c r="L187" s="26">
        <v>0</v>
      </c>
      <c r="M187" s="26">
        <v>0</v>
      </c>
      <c r="N187" s="26">
        <v>0</v>
      </c>
      <c r="O187" s="35" t="s">
        <v>225</v>
      </c>
    </row>
    <row r="188" spans="1:15" ht="72" thickBot="1" x14ac:dyDescent="0.25">
      <c r="A188" s="66">
        <v>7027</v>
      </c>
      <c r="B188" s="67">
        <v>9</v>
      </c>
      <c r="C188" s="32" t="s">
        <v>203</v>
      </c>
      <c r="D188" s="25">
        <v>1073.8800000000001</v>
      </c>
      <c r="E188" s="55">
        <v>0</v>
      </c>
      <c r="F188" s="26">
        <v>0</v>
      </c>
      <c r="G188" s="27">
        <v>1073.8800000000001</v>
      </c>
      <c r="H188" s="27">
        <v>1073.8800000000001</v>
      </c>
      <c r="I188" s="34">
        <v>100</v>
      </c>
      <c r="J188" s="26">
        <v>1073.8800000000001</v>
      </c>
      <c r="K188" s="26">
        <v>0</v>
      </c>
      <c r="L188" s="26">
        <v>0</v>
      </c>
      <c r="M188" s="26">
        <v>0</v>
      </c>
      <c r="N188" s="26">
        <v>0</v>
      </c>
      <c r="O188" s="35" t="s">
        <v>225</v>
      </c>
    </row>
    <row r="189" spans="1:15" ht="15" thickBot="1" x14ac:dyDescent="0.25">
      <c r="A189" s="48"/>
      <c r="B189" s="48"/>
      <c r="C189" s="49" t="s">
        <v>204</v>
      </c>
      <c r="D189" s="50">
        <f>SUM(D172:D188)</f>
        <v>961096.30012999976</v>
      </c>
      <c r="E189" s="50">
        <f t="shared" ref="E189:H189" si="19">SUM(E172:E188)</f>
        <v>278111.09999999998</v>
      </c>
      <c r="F189" s="50">
        <f t="shared" si="19"/>
        <v>15994.38013</v>
      </c>
      <c r="G189" s="50">
        <f t="shared" si="19"/>
        <v>290500.82</v>
      </c>
      <c r="H189" s="50">
        <f t="shared" si="19"/>
        <v>107189.76628000001</v>
      </c>
      <c r="I189" s="50">
        <v>36.898266338800703</v>
      </c>
      <c r="J189" s="51">
        <f>SUM(J172:J188)</f>
        <v>412550.99</v>
      </c>
      <c r="K189" s="51">
        <f t="shared" ref="K189:N189" si="20">SUM(K172:K188)</f>
        <v>155350.82999999999</v>
      </c>
      <c r="L189" s="51">
        <f t="shared" si="20"/>
        <v>26689</v>
      </c>
      <c r="M189" s="51">
        <f t="shared" si="20"/>
        <v>38400</v>
      </c>
      <c r="N189" s="51">
        <f t="shared" si="20"/>
        <v>34000</v>
      </c>
      <c r="O189" s="52" t="s">
        <v>45</v>
      </c>
    </row>
    <row r="190" spans="1:15" x14ac:dyDescent="0.2">
      <c r="A190" s="20"/>
      <c r="B190" s="21"/>
      <c r="C190" s="94" t="s">
        <v>205</v>
      </c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</row>
    <row r="191" spans="1:15" s="64" customFormat="1" x14ac:dyDescent="0.2">
      <c r="A191" s="61">
        <v>3244</v>
      </c>
      <c r="B191" s="63">
        <v>14</v>
      </c>
      <c r="C191" s="32" t="s">
        <v>206</v>
      </c>
      <c r="D191" s="25">
        <v>4000</v>
      </c>
      <c r="E191" s="33">
        <v>0</v>
      </c>
      <c r="F191" s="26">
        <v>0</v>
      </c>
      <c r="G191" s="27">
        <v>500</v>
      </c>
      <c r="H191" s="27">
        <v>0</v>
      </c>
      <c r="I191" s="34">
        <v>0</v>
      </c>
      <c r="J191" s="26">
        <v>500</v>
      </c>
      <c r="K191" s="26">
        <v>3000</v>
      </c>
      <c r="L191" s="26">
        <v>500</v>
      </c>
      <c r="M191" s="26">
        <v>0</v>
      </c>
      <c r="N191" s="26">
        <v>0</v>
      </c>
      <c r="O191" s="35">
        <v>1</v>
      </c>
    </row>
    <row r="192" spans="1:15" s="64" customFormat="1" ht="28.5" x14ac:dyDescent="0.2">
      <c r="A192" s="15">
        <v>3293</v>
      </c>
      <c r="B192" s="63">
        <v>14</v>
      </c>
      <c r="C192" s="32" t="s">
        <v>207</v>
      </c>
      <c r="D192" s="25">
        <v>1236.5520000000001</v>
      </c>
      <c r="E192" s="33">
        <v>252.74</v>
      </c>
      <c r="F192" s="26">
        <v>383.81200000000001</v>
      </c>
      <c r="G192" s="27">
        <v>600</v>
      </c>
      <c r="H192" s="27">
        <v>78.650000000000006</v>
      </c>
      <c r="I192" s="34">
        <v>13.108333333333333</v>
      </c>
      <c r="J192" s="26">
        <v>600</v>
      </c>
      <c r="K192" s="26">
        <v>0</v>
      </c>
      <c r="L192" s="26">
        <v>0</v>
      </c>
      <c r="M192" s="26">
        <v>0</v>
      </c>
      <c r="N192" s="26">
        <v>0</v>
      </c>
      <c r="O192" s="35">
        <v>0.85</v>
      </c>
    </row>
    <row r="193" spans="1:15" s="64" customFormat="1" ht="28.5" x14ac:dyDescent="0.2">
      <c r="A193" s="15">
        <v>3294</v>
      </c>
      <c r="B193" s="63">
        <v>14</v>
      </c>
      <c r="C193" s="32" t="s">
        <v>208</v>
      </c>
      <c r="D193" s="25">
        <v>1650.2</v>
      </c>
      <c r="E193" s="33">
        <v>69.2</v>
      </c>
      <c r="F193" s="26">
        <v>0</v>
      </c>
      <c r="G193" s="27">
        <v>100</v>
      </c>
      <c r="H193" s="27">
        <v>0</v>
      </c>
      <c r="I193" s="34">
        <v>0</v>
      </c>
      <c r="J193" s="26">
        <v>100</v>
      </c>
      <c r="K193" s="26">
        <v>1311</v>
      </c>
      <c r="L193" s="26">
        <v>170</v>
      </c>
      <c r="M193" s="26">
        <v>0</v>
      </c>
      <c r="N193" s="26">
        <v>0</v>
      </c>
      <c r="O193" s="35">
        <v>1</v>
      </c>
    </row>
    <row r="194" spans="1:15" ht="28.5" x14ac:dyDescent="0.2">
      <c r="A194" s="66">
        <v>3298</v>
      </c>
      <c r="B194" s="67">
        <v>11</v>
      </c>
      <c r="C194" s="32" t="s">
        <v>209</v>
      </c>
      <c r="D194" s="25">
        <v>492739.52899999998</v>
      </c>
      <c r="E194" s="55">
        <v>279061.31</v>
      </c>
      <c r="F194" s="26">
        <v>212042.179</v>
      </c>
      <c r="G194" s="27">
        <v>1636.04</v>
      </c>
      <c r="H194" s="27">
        <v>0</v>
      </c>
      <c r="I194" s="34">
        <v>0</v>
      </c>
      <c r="J194" s="26">
        <v>1636.0400000000002</v>
      </c>
      <c r="K194" s="26">
        <v>0</v>
      </c>
      <c r="L194" s="26">
        <v>0</v>
      </c>
      <c r="M194" s="26">
        <v>0</v>
      </c>
      <c r="N194" s="26">
        <v>0</v>
      </c>
      <c r="O194" s="76" t="s">
        <v>45</v>
      </c>
    </row>
    <row r="195" spans="1:15" x14ac:dyDescent="0.2">
      <c r="A195" s="68">
        <v>3301</v>
      </c>
      <c r="B195" s="63">
        <v>14</v>
      </c>
      <c r="C195" s="32" t="s">
        <v>210</v>
      </c>
      <c r="D195" s="25">
        <v>1550</v>
      </c>
      <c r="E195" s="55">
        <v>0</v>
      </c>
      <c r="F195" s="26">
        <v>0</v>
      </c>
      <c r="G195" s="27">
        <v>500</v>
      </c>
      <c r="H195" s="27">
        <v>38.363</v>
      </c>
      <c r="I195" s="34">
        <v>7.6726000000000001</v>
      </c>
      <c r="J195" s="26">
        <v>500</v>
      </c>
      <c r="K195" s="26">
        <v>600</v>
      </c>
      <c r="L195" s="26">
        <v>450</v>
      </c>
      <c r="M195" s="26">
        <v>0</v>
      </c>
      <c r="N195" s="26">
        <v>0</v>
      </c>
      <c r="O195" s="76">
        <v>0.9</v>
      </c>
    </row>
    <row r="196" spans="1:15" ht="28.5" x14ac:dyDescent="0.2">
      <c r="A196" s="15">
        <v>3334</v>
      </c>
      <c r="B196" s="63">
        <v>14</v>
      </c>
      <c r="C196" s="32" t="s">
        <v>211</v>
      </c>
      <c r="D196" s="25">
        <v>31999.993999999999</v>
      </c>
      <c r="E196" s="33">
        <v>0</v>
      </c>
      <c r="F196" s="26">
        <v>139.85400000000001</v>
      </c>
      <c r="G196" s="27">
        <v>1260.1400000000001</v>
      </c>
      <c r="H196" s="27">
        <v>121</v>
      </c>
      <c r="I196" s="34">
        <v>9.60210770231879</v>
      </c>
      <c r="J196" s="26">
        <v>1260.1400000000001</v>
      </c>
      <c r="K196" s="26">
        <v>20000</v>
      </c>
      <c r="L196" s="26">
        <v>10600</v>
      </c>
      <c r="M196" s="26">
        <v>0</v>
      </c>
      <c r="N196" s="26">
        <v>0</v>
      </c>
      <c r="O196" s="35">
        <v>1</v>
      </c>
    </row>
    <row r="197" spans="1:15" ht="28.5" x14ac:dyDescent="0.2">
      <c r="A197" s="15">
        <v>3377</v>
      </c>
      <c r="B197" s="63">
        <v>14</v>
      </c>
      <c r="C197" s="32" t="s">
        <v>212</v>
      </c>
      <c r="D197" s="25">
        <v>10000</v>
      </c>
      <c r="E197" s="33">
        <v>280</v>
      </c>
      <c r="F197" s="26">
        <v>0</v>
      </c>
      <c r="G197" s="27">
        <v>100</v>
      </c>
      <c r="H197" s="27">
        <v>0</v>
      </c>
      <c r="I197" s="34">
        <v>0</v>
      </c>
      <c r="J197" s="26">
        <v>100</v>
      </c>
      <c r="K197" s="26">
        <v>4300</v>
      </c>
      <c r="L197" s="26">
        <v>4610</v>
      </c>
      <c r="M197" s="26">
        <v>710</v>
      </c>
      <c r="N197" s="26">
        <v>0</v>
      </c>
      <c r="O197" s="35">
        <v>1</v>
      </c>
    </row>
    <row r="198" spans="1:15" ht="28.5" x14ac:dyDescent="0.2">
      <c r="A198" s="15">
        <v>3378</v>
      </c>
      <c r="B198" s="63">
        <v>14</v>
      </c>
      <c r="C198" s="32" t="s">
        <v>213</v>
      </c>
      <c r="D198" s="25">
        <v>1045.26</v>
      </c>
      <c r="E198" s="33">
        <v>0</v>
      </c>
      <c r="F198" s="26">
        <v>85.26</v>
      </c>
      <c r="G198" s="27">
        <v>930</v>
      </c>
      <c r="H198" s="27">
        <v>917.58209999999997</v>
      </c>
      <c r="I198" s="34">
        <v>98.664741935483875</v>
      </c>
      <c r="J198" s="26">
        <v>930</v>
      </c>
      <c r="K198" s="26">
        <v>15</v>
      </c>
      <c r="L198" s="26">
        <v>15</v>
      </c>
      <c r="M198" s="26">
        <v>0</v>
      </c>
      <c r="N198" s="26">
        <v>0</v>
      </c>
      <c r="O198" s="35">
        <v>1</v>
      </c>
    </row>
    <row r="199" spans="1:15" ht="28.5" x14ac:dyDescent="0.2">
      <c r="A199" s="37">
        <v>3380</v>
      </c>
      <c r="B199" s="63">
        <v>14</v>
      </c>
      <c r="C199" s="32" t="s">
        <v>214</v>
      </c>
      <c r="D199" s="25">
        <v>2300</v>
      </c>
      <c r="E199" s="33">
        <v>0</v>
      </c>
      <c r="F199" s="26">
        <v>64.13</v>
      </c>
      <c r="G199" s="27">
        <v>50.87</v>
      </c>
      <c r="H199" s="27">
        <v>0</v>
      </c>
      <c r="I199" s="34">
        <v>0</v>
      </c>
      <c r="J199" s="26">
        <v>50.87</v>
      </c>
      <c r="K199" s="26">
        <v>1144</v>
      </c>
      <c r="L199" s="26">
        <v>801</v>
      </c>
      <c r="M199" s="26">
        <v>240</v>
      </c>
      <c r="N199" s="26">
        <v>0</v>
      </c>
      <c r="O199" s="35">
        <v>1</v>
      </c>
    </row>
    <row r="200" spans="1:15" ht="42.75" x14ac:dyDescent="0.2">
      <c r="A200" s="15">
        <v>3381</v>
      </c>
      <c r="B200" s="67">
        <v>11</v>
      </c>
      <c r="C200" s="32" t="s">
        <v>215</v>
      </c>
      <c r="D200" s="25">
        <v>75119.717000000004</v>
      </c>
      <c r="E200" s="55">
        <v>0</v>
      </c>
      <c r="F200" s="26">
        <v>35087.957000000002</v>
      </c>
      <c r="G200" s="27">
        <v>40031.82</v>
      </c>
      <c r="H200" s="27">
        <v>26077.786</v>
      </c>
      <c r="I200" s="34">
        <v>65.142644026676777</v>
      </c>
      <c r="J200" s="26">
        <v>40031.760000000002</v>
      </c>
      <c r="K200" s="26">
        <v>0</v>
      </c>
      <c r="L200" s="26">
        <v>0</v>
      </c>
      <c r="M200" s="26">
        <v>0</v>
      </c>
      <c r="N200" s="26">
        <v>0</v>
      </c>
      <c r="O200" s="76" t="s">
        <v>45</v>
      </c>
    </row>
    <row r="201" spans="1:15" ht="28.5" x14ac:dyDescent="0.2">
      <c r="A201" s="15">
        <v>3382</v>
      </c>
      <c r="B201" s="67">
        <v>11</v>
      </c>
      <c r="C201" s="32" t="s">
        <v>216</v>
      </c>
      <c r="D201" s="25">
        <v>995480.00600000005</v>
      </c>
      <c r="E201" s="55">
        <v>0</v>
      </c>
      <c r="F201" s="26">
        <v>23302.376</v>
      </c>
      <c r="G201" s="27">
        <v>614264.29000000015</v>
      </c>
      <c r="H201" s="27">
        <v>296489.14480000001</v>
      </c>
      <c r="I201" s="34">
        <v>48.267358143186208</v>
      </c>
      <c r="J201" s="26">
        <v>614264.29</v>
      </c>
      <c r="K201" s="26">
        <v>355096.34</v>
      </c>
      <c r="L201" s="26">
        <v>2817</v>
      </c>
      <c r="M201" s="26">
        <v>0</v>
      </c>
      <c r="N201" s="26">
        <v>0</v>
      </c>
      <c r="O201" s="76" t="s">
        <v>45</v>
      </c>
    </row>
    <row r="202" spans="1:15" ht="29.25" thickBot="1" x14ac:dyDescent="0.25">
      <c r="A202" s="61">
        <v>3410</v>
      </c>
      <c r="B202" s="63">
        <v>14</v>
      </c>
      <c r="C202" s="32" t="s">
        <v>217</v>
      </c>
      <c r="D202" s="25">
        <v>6742</v>
      </c>
      <c r="E202" s="55">
        <v>0</v>
      </c>
      <c r="F202" s="26">
        <v>0</v>
      </c>
      <c r="G202" s="27">
        <v>6742</v>
      </c>
      <c r="H202" s="27">
        <v>241.988</v>
      </c>
      <c r="I202" s="34">
        <v>3.5892613467813708</v>
      </c>
      <c r="J202" s="26">
        <v>6742</v>
      </c>
      <c r="K202" s="26">
        <v>0</v>
      </c>
      <c r="L202" s="26">
        <v>0</v>
      </c>
      <c r="M202" s="26">
        <v>0</v>
      </c>
      <c r="N202" s="26">
        <v>0</v>
      </c>
      <c r="O202" s="76">
        <v>0.9</v>
      </c>
    </row>
    <row r="203" spans="1:15" ht="15" thickBot="1" x14ac:dyDescent="0.25">
      <c r="A203" s="77"/>
      <c r="B203" s="77"/>
      <c r="C203" s="49" t="s">
        <v>218</v>
      </c>
      <c r="D203" s="50">
        <f>SUM(D191:D202)</f>
        <v>1623863.2579999999</v>
      </c>
      <c r="E203" s="50">
        <f t="shared" ref="E203:H203" si="21">SUM(E191:E202)</f>
        <v>279663.25</v>
      </c>
      <c r="F203" s="50">
        <f t="shared" si="21"/>
        <v>271105.56800000003</v>
      </c>
      <c r="G203" s="50">
        <f t="shared" si="21"/>
        <v>666715.16000000015</v>
      </c>
      <c r="H203" s="50">
        <f t="shared" si="21"/>
        <v>323964.51390000002</v>
      </c>
      <c r="I203" s="50">
        <v>48.591142565289793</v>
      </c>
      <c r="J203" s="51">
        <f>SUM(J191:J202)</f>
        <v>666715.10000000009</v>
      </c>
      <c r="K203" s="51">
        <f t="shared" ref="K203:N203" si="22">SUM(K191:K202)</f>
        <v>385466.34</v>
      </c>
      <c r="L203" s="51">
        <f t="shared" si="22"/>
        <v>19963</v>
      </c>
      <c r="M203" s="51">
        <f t="shared" si="22"/>
        <v>950</v>
      </c>
      <c r="N203" s="51">
        <f t="shared" si="22"/>
        <v>0</v>
      </c>
      <c r="O203" s="52" t="s">
        <v>45</v>
      </c>
    </row>
    <row r="204" spans="1:15" s="11" customFormat="1" ht="15" thickBot="1" x14ac:dyDescent="0.25">
      <c r="A204" s="77"/>
      <c r="B204" s="77"/>
      <c r="C204" s="49" t="s">
        <v>219</v>
      </c>
      <c r="D204" s="50">
        <f>D203+D189+D170+D119+D85+D70+D62+D58+D49+D44+D36</f>
        <v>8482193.8272799999</v>
      </c>
      <c r="E204" s="50">
        <f>E203+E189+E170+E119+E85+E70+E62+E58+E49+E44+E36</f>
        <v>709020.88104999997</v>
      </c>
      <c r="F204" s="50">
        <f>F203+F189+F170+F119+F85+F70+F62+F58+F49+F44+F36</f>
        <v>742142.20623000001</v>
      </c>
      <c r="G204" s="50">
        <f>G203+G189+G170+G119+G85+G70+G62+G58+G49+G44+G36</f>
        <v>3128604.2380000004</v>
      </c>
      <c r="H204" s="50">
        <f>H203+H189+H170+H119+H85+H70+H62+H58+H49+H44+H36</f>
        <v>995959.37546999997</v>
      </c>
      <c r="I204" s="50">
        <v>31.833984093388544</v>
      </c>
      <c r="J204" s="51">
        <f>J203+J189+J170+J119+J85+J70+J62+J58+J49+J44+J36</f>
        <v>3321092.9299999997</v>
      </c>
      <c r="K204" s="51">
        <f>K203+K189+K170+K119+K85+K70+K62+K58+K49+K44+K36</f>
        <v>1966100.8199999998</v>
      </c>
      <c r="L204" s="51">
        <f>L203+L189+L170+L119+L85+L70+L62+L58+L49+L44+L36</f>
        <v>752868.56</v>
      </c>
      <c r="M204" s="51">
        <f>M203+M189+M170+M119+M85+M70+M62+M58+M49+M44+M36</f>
        <v>1090193.48</v>
      </c>
      <c r="N204" s="51">
        <f>N203+N189+N170+N119+N85+N70+N62+N58+N49+N44+N36</f>
        <v>107407.5</v>
      </c>
      <c r="O204" s="52" t="s">
        <v>45</v>
      </c>
    </row>
    <row r="205" spans="1:15" x14ac:dyDescent="0.2">
      <c r="G205" s="78"/>
      <c r="H205" s="78"/>
    </row>
    <row r="206" spans="1:15" x14ac:dyDescent="0.2">
      <c r="C206" s="79"/>
      <c r="D206" s="79"/>
      <c r="E206" s="78"/>
      <c r="F206" s="78"/>
      <c r="G206" s="78"/>
      <c r="H206" s="78"/>
      <c r="I206" s="78"/>
      <c r="J206" s="80"/>
      <c r="K206" s="80"/>
      <c r="L206" s="80"/>
      <c r="M206" s="80"/>
      <c r="N206" s="80"/>
      <c r="O206" s="81"/>
    </row>
    <row r="207" spans="1:15" x14ac:dyDescent="0.2">
      <c r="C207" s="82" t="s">
        <v>220</v>
      </c>
      <c r="D207" s="79"/>
      <c r="E207" s="79"/>
      <c r="F207" s="79"/>
      <c r="G207" s="79"/>
      <c r="H207" s="79"/>
      <c r="I207" s="79"/>
      <c r="J207" s="5"/>
      <c r="K207" s="6"/>
      <c r="L207" s="6"/>
      <c r="M207" s="6"/>
      <c r="N207" s="6"/>
      <c r="O207" s="5"/>
    </row>
    <row r="208" spans="1:15" x14ac:dyDescent="0.2">
      <c r="C208" s="82" t="s">
        <v>221</v>
      </c>
      <c r="D208" s="79"/>
      <c r="E208" s="78"/>
      <c r="F208" s="78"/>
      <c r="G208" s="78"/>
      <c r="H208" s="78"/>
      <c r="I208" s="78"/>
      <c r="J208" s="7"/>
      <c r="K208" s="7"/>
      <c r="L208" s="7"/>
      <c r="M208" s="7"/>
      <c r="N208" s="7"/>
      <c r="O208" s="8"/>
    </row>
    <row r="209" spans="3:15" x14ac:dyDescent="0.2">
      <c r="C209" s="82" t="s">
        <v>222</v>
      </c>
      <c r="D209" s="79"/>
      <c r="E209" s="83"/>
      <c r="F209" s="79"/>
      <c r="G209" s="79"/>
      <c r="H209" s="79"/>
      <c r="I209" s="79"/>
      <c r="J209" s="9"/>
      <c r="K209" s="10"/>
      <c r="L209" s="10"/>
      <c r="M209" s="10"/>
      <c r="N209" s="10"/>
      <c r="O209" s="10"/>
    </row>
  </sheetData>
  <autoFilter ref="A5:O204"/>
  <mergeCells count="22">
    <mergeCell ref="C120:O120"/>
    <mergeCell ref="C171:O171"/>
    <mergeCell ref="C190:O190"/>
    <mergeCell ref="A4:A5"/>
    <mergeCell ref="C45:O45"/>
    <mergeCell ref="C50:O50"/>
    <mergeCell ref="C59:O59"/>
    <mergeCell ref="C63:O63"/>
    <mergeCell ref="C71:O71"/>
    <mergeCell ref="C86:O86"/>
    <mergeCell ref="O4:O5"/>
    <mergeCell ref="C6:O6"/>
    <mergeCell ref="C37:O37"/>
    <mergeCell ref="C2:O2"/>
    <mergeCell ref="C4:C5"/>
    <mergeCell ref="D4:D5"/>
    <mergeCell ref="E4:F4"/>
    <mergeCell ref="G4:G5"/>
    <mergeCell ref="H4:H5"/>
    <mergeCell ref="I4:I5"/>
    <mergeCell ref="J4:J5"/>
    <mergeCell ref="K4:N4"/>
  </mergeCells>
  <pageMargins left="0.43307086614173229" right="0.23622047244094491" top="0.35433070866141736" bottom="0.47244094488188981" header="0.31496062992125984" footer="0.31496062992125984"/>
  <pageSetup paperSize="9" scale="38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5_EU</vt:lpstr>
      <vt:lpstr>'Příloha č. 5_EU'!Názvy_tisku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Staňková Petra</dc:creator>
  <cp:lastModifiedBy>Klučková Pavla</cp:lastModifiedBy>
  <cp:lastPrinted>2018-08-15T12:17:18Z</cp:lastPrinted>
  <dcterms:created xsi:type="dcterms:W3CDTF">2018-08-14T07:12:30Z</dcterms:created>
  <dcterms:modified xsi:type="dcterms:W3CDTF">2018-08-15T12:31:07Z</dcterms:modified>
</cp:coreProperties>
</file>