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tabRatio="139"/>
  </bookViews>
  <sheets>
    <sheet name="List1" sheetId="1" r:id="rId1"/>
  </sheets>
  <definedNames>
    <definedName name="_xlnm._FilterDatabase" localSheetId="0" hidden="1">List1!$A$4:$U$38</definedName>
  </definedNames>
  <calcPr calcId="152511"/>
</workbook>
</file>

<file path=xl/calcChain.xml><?xml version="1.0" encoding="utf-8"?>
<calcChain xmlns="http://schemas.openxmlformats.org/spreadsheetml/2006/main">
  <c r="K36" i="1" l="1"/>
  <c r="K37" i="1"/>
  <c r="J32" i="1" l="1"/>
  <c r="J33" i="1"/>
  <c r="J34" i="1"/>
  <c r="J35" i="1"/>
  <c r="J31" i="1"/>
  <c r="S35" i="1" l="1"/>
  <c r="Q35" i="1"/>
  <c r="I35" i="1"/>
  <c r="L35" i="1"/>
  <c r="S34" i="1"/>
  <c r="Q34" i="1"/>
  <c r="L34" i="1"/>
  <c r="S33" i="1"/>
  <c r="Q33" i="1"/>
  <c r="I33" i="1"/>
  <c r="R33" i="1" s="1"/>
  <c r="L33" i="1"/>
  <c r="S32" i="1"/>
  <c r="Q32" i="1"/>
  <c r="I32" i="1"/>
  <c r="R32" i="1" s="1"/>
  <c r="L32" i="1"/>
  <c r="S31" i="1"/>
  <c r="Q31" i="1"/>
  <c r="I31" i="1"/>
  <c r="R31" i="1" s="1"/>
  <c r="L31" i="1"/>
  <c r="M34" i="1" l="1"/>
  <c r="M35" i="1"/>
  <c r="R34" i="1"/>
  <c r="M32" i="1"/>
  <c r="M33" i="1"/>
  <c r="M31" i="1"/>
  <c r="R3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5" i="1"/>
  <c r="L10" i="1" l="1"/>
  <c r="L11" i="1"/>
  <c r="L12" i="1"/>
  <c r="L13" i="1"/>
  <c r="L14" i="1"/>
  <c r="I15" i="1"/>
  <c r="I16" i="1"/>
  <c r="I17" i="1"/>
  <c r="L18" i="1"/>
  <c r="I19" i="1"/>
  <c r="I20" i="1"/>
  <c r="I21" i="1"/>
  <c r="L22" i="1"/>
  <c r="I23" i="1"/>
  <c r="L24" i="1"/>
  <c r="L25" i="1"/>
  <c r="I26" i="1"/>
  <c r="L27" i="1"/>
  <c r="I28" i="1"/>
  <c r="L29" i="1"/>
  <c r="L30" i="1"/>
  <c r="L7" i="1"/>
  <c r="I8" i="1"/>
  <c r="L9" i="1"/>
  <c r="M21" i="1" l="1"/>
  <c r="R21" i="1"/>
  <c r="R17" i="1"/>
  <c r="M17" i="1"/>
  <c r="M8" i="1"/>
  <c r="R8" i="1"/>
  <c r="M28" i="1"/>
  <c r="R28" i="1"/>
  <c r="M20" i="1"/>
  <c r="R20" i="1"/>
  <c r="M16" i="1"/>
  <c r="R16" i="1"/>
  <c r="M23" i="1"/>
  <c r="R23" i="1"/>
  <c r="M19" i="1"/>
  <c r="R19" i="1"/>
  <c r="M15" i="1"/>
  <c r="R15" i="1"/>
  <c r="M26" i="1"/>
  <c r="R26" i="1"/>
  <c r="I24" i="1"/>
  <c r="L21" i="1"/>
  <c r="I12" i="1"/>
  <c r="L8" i="1"/>
  <c r="I11" i="1"/>
  <c r="I25" i="1"/>
  <c r="I7" i="1"/>
  <c r="L26" i="1"/>
  <c r="L19" i="1"/>
  <c r="I14" i="1"/>
  <c r="I10" i="1"/>
  <c r="L17" i="1"/>
  <c r="I22" i="1"/>
  <c r="I13" i="1"/>
  <c r="I9" i="1"/>
  <c r="I18" i="1"/>
  <c r="L15" i="1"/>
  <c r="I30" i="1"/>
  <c r="I29" i="1"/>
  <c r="L16" i="1"/>
  <c r="L28" i="1"/>
  <c r="I27" i="1"/>
  <c r="L23" i="1"/>
  <c r="L20" i="1"/>
  <c r="I6" i="1"/>
  <c r="I5" i="1"/>
  <c r="T5" i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K38" i="1" l="1"/>
  <c r="R5" i="1"/>
  <c r="M5" i="1"/>
  <c r="R18" i="1"/>
  <c r="M18" i="1"/>
  <c r="R29" i="1"/>
  <c r="M29" i="1"/>
  <c r="R10" i="1"/>
  <c r="M10" i="1"/>
  <c r="M7" i="1"/>
  <c r="R7" i="1"/>
  <c r="M12" i="1"/>
  <c r="R12" i="1"/>
  <c r="M27" i="1"/>
  <c r="R27" i="1"/>
  <c r="R14" i="1"/>
  <c r="M14" i="1"/>
  <c r="M9" i="1"/>
  <c r="R9" i="1"/>
  <c r="R30" i="1"/>
  <c r="M30" i="1"/>
  <c r="M13" i="1"/>
  <c r="R13" i="1"/>
  <c r="M25" i="1"/>
  <c r="R25" i="1"/>
  <c r="M6" i="1"/>
  <c r="R6" i="1"/>
  <c r="R22" i="1"/>
  <c r="M22" i="1"/>
  <c r="M11" i="1"/>
  <c r="R11" i="1"/>
  <c r="M24" i="1"/>
  <c r="R24" i="1"/>
  <c r="L6" i="1"/>
  <c r="L5" i="1"/>
</calcChain>
</file>

<file path=xl/sharedStrings.xml><?xml version="1.0" encoding="utf-8"?>
<sst xmlns="http://schemas.openxmlformats.org/spreadsheetml/2006/main" count="304" uniqueCount="163">
  <si>
    <t>Žadatel</t>
  </si>
  <si>
    <t>Operační program</t>
  </si>
  <si>
    <t>Specifický cíl</t>
  </si>
  <si>
    <t>Název projektu</t>
  </si>
  <si>
    <t>OPŽP</t>
  </si>
  <si>
    <t>Pořadové č.</t>
  </si>
  <si>
    <t>Obec Tichá</t>
  </si>
  <si>
    <t>Městys Litultovice</t>
  </si>
  <si>
    <t>IČ</t>
  </si>
  <si>
    <t>Časová použitelnost dotace</t>
  </si>
  <si>
    <t>Zůstatek alokace programu</t>
  </si>
  <si>
    <t>ne</t>
  </si>
  <si>
    <t>Obec Neplachovice</t>
  </si>
  <si>
    <t>Obec Bratříkovice</t>
  </si>
  <si>
    <t>Obec Hlavnice</t>
  </si>
  <si>
    <t>Obec Písečná</t>
  </si>
  <si>
    <t>Obec Řepiště</t>
  </si>
  <si>
    <t>Obec Velké Heraltice</t>
  </si>
  <si>
    <t>Obec Osoblaha</t>
  </si>
  <si>
    <t>Obec Hodslavice</t>
  </si>
  <si>
    <t>Obec Hlinka</t>
  </si>
  <si>
    <t>Obec Staré Heřminovy</t>
  </si>
  <si>
    <t>Obec Dívčí Hrad</t>
  </si>
  <si>
    <t>Obec Těškovice</t>
  </si>
  <si>
    <t>Obec Fryčovice</t>
  </si>
  <si>
    <t>Obec Mokré Lazce</t>
  </si>
  <si>
    <t>Obec Melč</t>
  </si>
  <si>
    <t>Obec Slavkov</t>
  </si>
  <si>
    <t>Město Klimkovice</t>
  </si>
  <si>
    <t>Obec Pustá Polom</t>
  </si>
  <si>
    <t>Obec Jeseník nad Odrou</t>
  </si>
  <si>
    <t>Obec Třemešná</t>
  </si>
  <si>
    <t>Obec Sosnová</t>
  </si>
  <si>
    <t>Sdružení měst a obcí povodí Ondřejnice</t>
  </si>
  <si>
    <t>Obec Šilheřovice</t>
  </si>
  <si>
    <t>Obec Janovice</t>
  </si>
  <si>
    <t>00561193</t>
  </si>
  <si>
    <t>00635600</t>
  </si>
  <si>
    <t>00635596</t>
  </si>
  <si>
    <t>70632430</t>
  </si>
  <si>
    <t>00577031</t>
  </si>
  <si>
    <t>00300837</t>
  </si>
  <si>
    <t>00296279</t>
  </si>
  <si>
    <t>00297917</t>
  </si>
  <si>
    <t>00576107</t>
  </si>
  <si>
    <t>00576077</t>
  </si>
  <si>
    <t>00576115</t>
  </si>
  <si>
    <t>00535117</t>
  </si>
  <si>
    <t>00296635</t>
  </si>
  <si>
    <t>00300462</t>
  </si>
  <si>
    <t>00300420</t>
  </si>
  <si>
    <t>00300667</t>
  </si>
  <si>
    <t>00298051</t>
  </si>
  <si>
    <t>00300608</t>
  </si>
  <si>
    <t>00297976</t>
  </si>
  <si>
    <t>00300381</t>
  </si>
  <si>
    <t>00296414</t>
  </si>
  <si>
    <t>00296341</t>
  </si>
  <si>
    <t>00298476</t>
  </si>
  <si>
    <t>60045701</t>
  </si>
  <si>
    <t>00300730</t>
  </si>
  <si>
    <t>00493619</t>
  </si>
  <si>
    <t>Odkanalizování obce Neplachovice</t>
  </si>
  <si>
    <t>Snížení energetické náročnosti objektu obecního úřadu Bratříkovice</t>
  </si>
  <si>
    <t>Snížení energetické náročnosti  objektů - obecní úřad, kulturní dům a pohostinství Hlavnice</t>
  </si>
  <si>
    <t>Splašková kanalizace Písečná - I.etapa</t>
  </si>
  <si>
    <t>Kanalizace a ČOV Řepiště, 1.etapa</t>
  </si>
  <si>
    <t>Snížení energetické náročnosti objektu mateřské školy Velké Heraltice</t>
  </si>
  <si>
    <t>Energetické úspory bytových domů Osoblaha</t>
  </si>
  <si>
    <t>Odkanalizování obce Hodslavice</t>
  </si>
  <si>
    <t>IROP - Snížení energetické náročnosti bytových domů v Hlince</t>
  </si>
  <si>
    <t>Sběrný dvůr Staré Heřminovy.</t>
  </si>
  <si>
    <t>Zateplení bytových domů v Dívčím Hradě</t>
  </si>
  <si>
    <t>Modernizace a rekonstrukce objektu základní školy včetně přístavby šaten - I. etapa - ODBORNÉ UČEBNY</t>
  </si>
  <si>
    <t>Vybudování přírodovědné učebny na ZŠ Fryčovice</t>
  </si>
  <si>
    <t>Odborné učebny ZŠ Mokré Lazce</t>
  </si>
  <si>
    <t>Energetické úspory bytového domu č.p. 135 v Melči</t>
  </si>
  <si>
    <t>Intenzifikace ČOV Slavkov</t>
  </si>
  <si>
    <t>ČOV a kanalizace pro obec Klimkovice - Josefovice</t>
  </si>
  <si>
    <t>ČOV a kanalizace v obci Pustá Polom - II. etapa</t>
  </si>
  <si>
    <t>Energetické úspory objektu tělocvičny s ubytovnou v Jeseníku nad Odrou</t>
  </si>
  <si>
    <t>Systém větrání s rekuperací tepla v objektu Základní školy Litultovice</t>
  </si>
  <si>
    <t>Sběrný dvůr Třemešná</t>
  </si>
  <si>
    <t>Snížení energetické náročnosti objektu společenského sálu Sosnová</t>
  </si>
  <si>
    <t>Energetické úspory objektu č.p. 261, Tichá</t>
  </si>
  <si>
    <t>Rozšíření splaškové kanalizace v obci Hukvaldy</t>
  </si>
  <si>
    <t>5.1a - Rekonstrukce kulturně vzdělávacího centra CZ-PL v obci Šilheřovice</t>
  </si>
  <si>
    <t>Snížení energetické náročnosti budovy MŠ v Janovicích</t>
  </si>
  <si>
    <t xml:space="preserve">IROP </t>
  </si>
  <si>
    <t>1.1.</t>
  </si>
  <si>
    <t>5.1.</t>
  </si>
  <si>
    <t>2.5.</t>
  </si>
  <si>
    <t>3.2.</t>
  </si>
  <si>
    <t>2.4.</t>
  </si>
  <si>
    <t>3.1.</t>
  </si>
  <si>
    <t>bloková výjimka</t>
  </si>
  <si>
    <t>1.1.2017 - 30.6.2023</t>
  </si>
  <si>
    <t>Popis projektu</t>
  </si>
  <si>
    <t>Snížení energetické náročnosti budov č.p. 116, 117 a 131 v centru obce (36 bytových jednotek)</t>
  </si>
  <si>
    <t>Odkanalizování obce Hodslavice a napojení obyvatel na novou ČOV. Výsledkem bude vyhovující jakost vody v drobných vodotečích a podzemní vody</t>
  </si>
  <si>
    <t>Přestavba staré nevyužívané haly na sběrný dvůr. Sběrný dvůr bude na základě meziobecní spolupráce sloužit pro tři obce: Staré Heřminovy, Jakartovice a Horní Benešov.</t>
  </si>
  <si>
    <t xml:space="preserve">Zateplení obálky 4 bytových domů v centru obce Dívčí Hrad. Celkem se jedná o 29 bytových jednotek v nichž žije přibližně 90 obyvatel. </t>
  </si>
  <si>
    <t>Energetické úspory bytového domu č.p. 135 v Melči. Jedná se o 6 bytových jednotek.</t>
  </si>
  <si>
    <t>Snížení energetické náročnosti veřejné budovy zateplením. Jedná se o tělocvičnu s ubytovnou.</t>
  </si>
  <si>
    <t xml:space="preserve"> Zajištění systému funkčního větrání pobytových místností v ZŠ podle Metodického pokynu OPŽP a zároveň zajistit splnění výchozí energetické bilance.
</t>
  </si>
  <si>
    <t xml:space="preserve">Snížení energetické náročnosti budovy mateřské školy ve Velkých Heralticích a tím snížit konečnou spotřebu energie a zavést systém hospodaření s energií za účelem dlouhodobého snižování dopadů na životní prostředí.
</t>
  </si>
  <si>
    <t>Vznik a modernizace vybavení odborných učeben a zajištění bezbariérovosti objektu základní školy</t>
  </si>
  <si>
    <t>Vybudování nové oddílné kanalizační síťě v obci a nové ČOV na pozemku parc.č. 2101/2</t>
  </si>
  <si>
    <t>Dokončení výstavby splaškové kanalizace a napojení obce k centrálnímu čištění odpadních vod.</t>
  </si>
  <si>
    <t>Výstavba nového sběrného dvora s třízením odpadů z důvodu snížení množství směsného komunílního odpadu a předcházení vzniku černých skládek.</t>
  </si>
  <si>
    <t>Snížení energetické náročnosti objektu společenského sálu Sosnová na parcele č. 250, 173/1 a 173/2.</t>
  </si>
  <si>
    <t>Energetické úspory objektu č.p. 261. Budova bude z větší části použita k sociálnímu bydlení.</t>
  </si>
  <si>
    <t>Rozšíření splaškové kanalizace v obci Hukvaldy, která navazuje na vybudování kanalizace v obci v rámci projektu "Odkanalizování obcí Fryčovice a Hukvaldy" z roku 2014</t>
  </si>
  <si>
    <t xml:space="preserve"> Dosažení energetických úspor v budově MŠ v Janovicích, které slouží jako dvoutřídní. Jedná se plnohodnotnou budovu mateřské školy s vlastní kuchyní s kapacitou 56 dětí.</t>
  </si>
  <si>
    <t>Rekonstrukce kulturně vzdělávacího centra CZ-PL v obci Šilheřovice formou snížení energetické náročnosti budovy.</t>
  </si>
  <si>
    <t>.Zajištění důsledné likvidaceodpadních vod z urbanizovaného území, tedy o zajištění provozu ČOV</t>
  </si>
  <si>
    <t>Vybudování přírodovědné učebny na ZŠ Fryčovice a jejího zázemí( včetně nábytku, IT, stavební úpravy k zajištění bezbariérovosti).</t>
  </si>
  <si>
    <t>Modernizace výuky a rekonstrukce objektu základní školy včetně přístavby šaten a pořízení vybavení odborných učeben za účelem zvýšení kvality vzdělávání.</t>
  </si>
  <si>
    <t>Snížení energetické náročnosti bytových domů č.p. 50, 51, 52, 53 a 54.</t>
  </si>
  <si>
    <t>Výstavba splaškové kanalizace a čistírny odpadních vod po 139 rodinných domů a dalších budovv obci Řepiště.</t>
  </si>
  <si>
    <t>Výstavba splaškové kanalizace o délce 7,3 km.</t>
  </si>
  <si>
    <t>Snížení energetické náročnosti budov vytvářejících jeden celek (Obecní dům spojený s kulturním domem a pohostinstvím).</t>
  </si>
  <si>
    <t>Snížení energetické náročnosti budovy obecního úřadu.</t>
  </si>
  <si>
    <t>Odkanalizování obce Neplachovice a napojení obyvatel na novou ČOV. Výsledkem bude vyhovující jakost vody v drobných vodotečích a podzemní vody.</t>
  </si>
  <si>
    <t>Veřejná podpora v rámci smlouvy s OP</t>
  </si>
  <si>
    <t xml:space="preserve">Celkové uznatelné investiční náklady projektu </t>
  </si>
  <si>
    <t>Maximální výše  dotace z rozpočtu kraje</t>
  </si>
  <si>
    <t xml:space="preserve">Podíl dotace z rozpočtu kraje na spolufinancování uznatelných investičních nákladů projektu žadatelem </t>
  </si>
  <si>
    <t>Výše spolufinancování uznatelných investičních nákladů projektu žadatelem po odečtení dotace z rozpočtu kraje</t>
  </si>
  <si>
    <t xml:space="preserve">Podíl požadované dotace na celkových uznatelných nákladech projektu         </t>
  </si>
  <si>
    <t>1. splátka - 50%</t>
  </si>
  <si>
    <t>Uhradí ze svých zdrojů</t>
  </si>
  <si>
    <t>Skupina</t>
  </si>
  <si>
    <t>1. skupina</t>
  </si>
  <si>
    <t>2. skupina</t>
  </si>
  <si>
    <t>Obec Razová</t>
  </si>
  <si>
    <t>Obec Stará Ves nad Ondřejnicí</t>
  </si>
  <si>
    <t>Obec Bukovec</t>
  </si>
  <si>
    <t>Obec Střítež</t>
  </si>
  <si>
    <t>Obec Rohov</t>
  </si>
  <si>
    <t>00297232</t>
  </si>
  <si>
    <t>00535940</t>
  </si>
  <si>
    <t>00576913</t>
  </si>
  <si>
    <t>00635499</t>
  </si>
  <si>
    <t>00296287</t>
  </si>
  <si>
    <t>Obecní úřad Razová, č. p. 351, obec Razová - stavební úpravy objektu</t>
  </si>
  <si>
    <t>Protipovodňová opatření v obci Stará Ves nad Ondřejnicí</t>
  </si>
  <si>
    <t>Bukovec - sesuv</t>
  </si>
  <si>
    <t>Stavební úpravy ZŠ Střítež</t>
  </si>
  <si>
    <t>Dům služeb</t>
  </si>
  <si>
    <t>2.4</t>
  </si>
  <si>
    <t>1.4.</t>
  </si>
  <si>
    <t>1.3</t>
  </si>
  <si>
    <t>Celkem</t>
  </si>
  <si>
    <t xml:space="preserve">Stavební úpravy obecního úřadu (dispoziční změny v 2. NP), změny systému vytápění (z kotle na uhlí na poloautomatický kotel na peletky) a celkové zateplení objektu s cílem zlepšení energetických vlastností objektu, čehož bude dosaženo realizací těchto opatření: zateplení obvodového pláště, výměna otvorových prvků, zateplení stropů a střechy budovy a výměna zdroje tepla. Objekt je lokalizován na parcelním čísle 434, katastrální území Razová. </t>
  </si>
  <si>
    <t>Realizace protipovodňových opatření formou dodávky a montáže varovného a informačního systému a jeho napojení do Jednotného systému varování a informování a montáže lokálního výstražného systému pro obec Stará Ves nad Ondřejnicí</t>
  </si>
  <si>
    <t xml:space="preserve">Technické zajištění sesuvu pod místní komunikací v obci Bukovec na parcelách č. 265/1, 274/1, 275/1, 332, 333 a 3923/1, všechny v k. ú. Bukovec u Jablunkova </t>
  </si>
  <si>
    <t xml:space="preserve"> Snížení nákladů objektu služeb v obci 'Rohov. V 1. NP se nachází lékařská ordinace, poštovní úřad, prodejna smíšeného zboží. Ve 2. NP předmětného objektu se nachází mateřská škola, kadeřnictví a víceúčelová místnost. Suterén objektu je tvořen sklepními prostory, které nejsou využity</t>
  </si>
  <si>
    <t>Vybudování nové bezbarierové infrastruktury(Učebny počítačů a cizích jazyků, kmenové třídy a školního poradenského centra)</t>
  </si>
  <si>
    <t xml:space="preserve">Návrh na poskytnutí dotací v rámci Programu na podporu financování akcí s podporou EU - 2. skupina </t>
  </si>
  <si>
    <t>Celkový stav k 10. 8. 2018 (žádost o dotaci)</t>
  </si>
  <si>
    <t>Podíl žadatele na spolufinancování uznatelných investičních nákladů projektu dle podmínek operačního programu</t>
  </si>
  <si>
    <t>Výše spolufinancování uznatelných investičních nákladů projektu žadatelem dle podmínek operačního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</si>
</sst>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#,##0.0"/>
    <numFmt numFmtId="166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Tahoma"/>
      <family val="2"/>
      <charset val="238"/>
    </font>
    <font>
      <b/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4" fontId="0" fillId="0" borderId="14" xfId="0" applyNumberForma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3" xfId="0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9" fontId="3" fillId="2" borderId="7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6" fontId="0" fillId="0" borderId="0" xfId="0" applyNumberFormat="1"/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10" fontId="4" fillId="0" borderId="16" xfId="0" applyNumberFormat="1" applyFont="1" applyBorder="1" applyAlignment="1">
      <alignment horizontal="center" vertical="center"/>
    </xf>
    <xf numFmtId="166" fontId="4" fillId="0" borderId="16" xfId="0" applyNumberFormat="1" applyFont="1" applyBorder="1" applyAlignment="1">
      <alignment horizontal="center" vertical="center"/>
    </xf>
    <xf numFmtId="10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vertical="center"/>
    </xf>
    <xf numFmtId="0" fontId="4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Border="1" applyAlignment="1">
      <alignment horizontal="center"/>
    </xf>
    <xf numFmtId="0" fontId="6" fillId="0" borderId="19" xfId="0" applyFont="1" applyFill="1" applyBorder="1" applyAlignment="1">
      <alignment horizontal="right" vertical="center"/>
    </xf>
    <xf numFmtId="164" fontId="6" fillId="0" borderId="14" xfId="0" applyNumberFormat="1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66" fontId="7" fillId="0" borderId="16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43"/>
  <sheetViews>
    <sheetView tabSelected="1" zoomScale="70" zoomScaleNormal="70" workbookViewId="0">
      <selection activeCell="K38" sqref="K38"/>
    </sheetView>
  </sheetViews>
  <sheetFormatPr defaultRowHeight="15" x14ac:dyDescent="0.25"/>
  <cols>
    <col min="1" max="1" width="12.140625" customWidth="1"/>
    <col min="2" max="2" width="23" customWidth="1"/>
    <col min="3" max="3" width="11.140625" customWidth="1"/>
    <col min="4" max="4" width="63" customWidth="1"/>
    <col min="5" max="5" width="15.28515625" bestFit="1" customWidth="1"/>
    <col min="6" max="6" width="10.5703125" customWidth="1"/>
    <col min="7" max="7" width="10.85546875" customWidth="1"/>
    <col min="8" max="8" width="19.85546875" customWidth="1"/>
    <col min="9" max="9" width="22.5703125" customWidth="1"/>
    <col min="10" max="10" width="22.140625" customWidth="1"/>
    <col min="11" max="11" width="21.140625" customWidth="1"/>
    <col min="12" max="12" width="22.42578125" customWidth="1"/>
    <col min="13" max="13" width="11" hidden="1" customWidth="1"/>
    <col min="14" max="14" width="28" customWidth="1"/>
    <col min="15" max="15" width="21.5703125" bestFit="1" customWidth="1"/>
    <col min="16" max="16" width="11.85546875" customWidth="1"/>
    <col min="17" max="17" width="13.85546875" hidden="1" customWidth="1"/>
    <col min="18" max="18" width="17.140625" hidden="1" customWidth="1"/>
    <col min="19" max="19" width="22.85546875" hidden="1" customWidth="1"/>
    <col min="20" max="20" width="17.42578125" style="69" customWidth="1"/>
    <col min="21" max="21" width="49.140625" customWidth="1"/>
  </cols>
  <sheetData>
    <row r="1" spans="1:21" x14ac:dyDescent="0.25">
      <c r="J1" s="55"/>
    </row>
    <row r="2" spans="1:21" ht="15.75" thickBot="1" x14ac:dyDescent="0.3"/>
    <row r="3" spans="1:21" ht="19.5" thickBot="1" x14ac:dyDescent="0.3">
      <c r="A3" s="52" t="s">
        <v>159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1"/>
      <c r="U3" s="50"/>
    </row>
    <row r="4" spans="1:21" ht="117.75" customHeight="1" thickBot="1" x14ac:dyDescent="0.3">
      <c r="A4" s="6" t="s">
        <v>5</v>
      </c>
      <c r="B4" s="7" t="s">
        <v>0</v>
      </c>
      <c r="C4" s="8" t="s">
        <v>8</v>
      </c>
      <c r="D4" s="8" t="s">
        <v>3</v>
      </c>
      <c r="E4" s="8" t="s">
        <v>132</v>
      </c>
      <c r="F4" s="11" t="s">
        <v>1</v>
      </c>
      <c r="G4" s="11" t="s">
        <v>2</v>
      </c>
      <c r="H4" s="9" t="s">
        <v>125</v>
      </c>
      <c r="I4" s="10" t="s">
        <v>161</v>
      </c>
      <c r="J4" s="11" t="s">
        <v>162</v>
      </c>
      <c r="K4" s="11" t="s">
        <v>126</v>
      </c>
      <c r="L4" s="11" t="s">
        <v>127</v>
      </c>
      <c r="M4" s="11" t="s">
        <v>131</v>
      </c>
      <c r="N4" s="10" t="s">
        <v>128</v>
      </c>
      <c r="O4" s="11" t="s">
        <v>9</v>
      </c>
      <c r="P4" s="11" t="s">
        <v>124</v>
      </c>
      <c r="Q4" s="11" t="s">
        <v>129</v>
      </c>
      <c r="R4" s="11"/>
      <c r="S4" s="53" t="s">
        <v>130</v>
      </c>
      <c r="T4" s="12" t="s">
        <v>10</v>
      </c>
      <c r="U4" s="12" t="s">
        <v>97</v>
      </c>
    </row>
    <row r="5" spans="1:21" ht="62.25" hidden="1" customHeight="1" x14ac:dyDescent="0.25">
      <c r="A5" s="20">
        <v>1</v>
      </c>
      <c r="B5" s="21" t="s">
        <v>12</v>
      </c>
      <c r="C5" s="27" t="s">
        <v>36</v>
      </c>
      <c r="D5" s="21" t="s">
        <v>62</v>
      </c>
      <c r="E5" s="31" t="s">
        <v>133</v>
      </c>
      <c r="F5" s="27" t="s">
        <v>4</v>
      </c>
      <c r="G5" s="28" t="s">
        <v>89</v>
      </c>
      <c r="H5" s="29">
        <v>79443127.769999996</v>
      </c>
      <c r="I5" s="13">
        <f t="shared" ref="I5:I33" si="0">J5/H5</f>
        <v>0.36250000004248323</v>
      </c>
      <c r="J5" s="29">
        <v>28798133.82</v>
      </c>
      <c r="K5" s="29">
        <v>3000000</v>
      </c>
      <c r="L5" s="30">
        <f t="shared" ref="L5:L35" si="1">K5/J5</f>
        <v>0.10417341688705299</v>
      </c>
      <c r="M5" s="30">
        <f t="shared" ref="M5:M35" si="2">I5-Q5</f>
        <v>0.32473713641650087</v>
      </c>
      <c r="N5" s="45">
        <v>25798133.82</v>
      </c>
      <c r="O5" s="14" t="s">
        <v>96</v>
      </c>
      <c r="P5" s="31" t="s">
        <v>11</v>
      </c>
      <c r="Q5" s="30">
        <f t="shared" ref="Q5:Q35" si="3">K5/H5</f>
        <v>3.7762863625982336E-2</v>
      </c>
      <c r="R5" s="30">
        <f t="shared" ref="R5:R35" si="4">1-I5</f>
        <v>0.63749999995751683</v>
      </c>
      <c r="S5" s="29">
        <f t="shared" ref="S5:S35" si="5">K5/2</f>
        <v>1500000</v>
      </c>
      <c r="T5" s="32">
        <f>48000000-K5</f>
        <v>45000000</v>
      </c>
      <c r="U5" s="42" t="s">
        <v>123</v>
      </c>
    </row>
    <row r="6" spans="1:21" ht="62.25" hidden="1" customHeight="1" x14ac:dyDescent="0.25">
      <c r="A6" s="22">
        <v>2</v>
      </c>
      <c r="B6" s="23" t="s">
        <v>13</v>
      </c>
      <c r="C6" s="33" t="s">
        <v>37</v>
      </c>
      <c r="D6" s="23" t="s">
        <v>63</v>
      </c>
      <c r="E6" s="37" t="s">
        <v>133</v>
      </c>
      <c r="F6" s="33" t="s">
        <v>4</v>
      </c>
      <c r="G6" s="34" t="s">
        <v>90</v>
      </c>
      <c r="H6" s="35">
        <v>1682689</v>
      </c>
      <c r="I6" s="15">
        <f t="shared" si="0"/>
        <v>0.6</v>
      </c>
      <c r="J6" s="35">
        <v>1009613.4</v>
      </c>
      <c r="K6" s="35">
        <v>807000</v>
      </c>
      <c r="L6" s="36">
        <f t="shared" si="1"/>
        <v>0.79931585694088447</v>
      </c>
      <c r="M6" s="36">
        <f t="shared" si="2"/>
        <v>0.12041048583546926</v>
      </c>
      <c r="N6" s="46">
        <v>202613.4</v>
      </c>
      <c r="O6" s="16" t="s">
        <v>96</v>
      </c>
      <c r="P6" s="37" t="s">
        <v>11</v>
      </c>
      <c r="Q6" s="36">
        <f t="shared" si="3"/>
        <v>0.47958951416453072</v>
      </c>
      <c r="R6" s="36">
        <f t="shared" si="4"/>
        <v>0.4</v>
      </c>
      <c r="S6" s="35">
        <f t="shared" si="5"/>
        <v>403500</v>
      </c>
      <c r="T6" s="38">
        <f t="shared" ref="T6:T35" si="6">T5-K6</f>
        <v>44193000</v>
      </c>
      <c r="U6" s="43" t="s">
        <v>122</v>
      </c>
    </row>
    <row r="7" spans="1:21" ht="62.25" hidden="1" customHeight="1" x14ac:dyDescent="0.25">
      <c r="A7" s="22">
        <v>3</v>
      </c>
      <c r="B7" s="23" t="s">
        <v>14</v>
      </c>
      <c r="C7" s="33" t="s">
        <v>38</v>
      </c>
      <c r="D7" s="23" t="s">
        <v>64</v>
      </c>
      <c r="E7" s="37" t="s">
        <v>133</v>
      </c>
      <c r="F7" s="33" t="s">
        <v>4</v>
      </c>
      <c r="G7" s="34" t="s">
        <v>90</v>
      </c>
      <c r="H7" s="35">
        <v>8965614</v>
      </c>
      <c r="I7" s="15">
        <f t="shared" si="0"/>
        <v>0.60000000000000009</v>
      </c>
      <c r="J7" s="35">
        <v>5379368.4000000004</v>
      </c>
      <c r="K7" s="35">
        <v>1000000</v>
      </c>
      <c r="L7" s="36">
        <f t="shared" si="1"/>
        <v>0.18589542965676042</v>
      </c>
      <c r="M7" s="36">
        <f t="shared" si="2"/>
        <v>0.48846274220594382</v>
      </c>
      <c r="N7" s="46">
        <v>4379368.4000000004</v>
      </c>
      <c r="O7" s="16" t="s">
        <v>96</v>
      </c>
      <c r="P7" s="37" t="s">
        <v>11</v>
      </c>
      <c r="Q7" s="36">
        <f t="shared" si="3"/>
        <v>0.11153725779405627</v>
      </c>
      <c r="R7" s="36">
        <f t="shared" si="4"/>
        <v>0.39999999999999991</v>
      </c>
      <c r="S7" s="35">
        <f t="shared" si="5"/>
        <v>500000</v>
      </c>
      <c r="T7" s="38">
        <f t="shared" si="6"/>
        <v>43193000</v>
      </c>
      <c r="U7" s="43" t="s">
        <v>121</v>
      </c>
    </row>
    <row r="8" spans="1:21" ht="62.25" hidden="1" customHeight="1" x14ac:dyDescent="0.25">
      <c r="A8" s="22">
        <v>4</v>
      </c>
      <c r="B8" s="23" t="s">
        <v>15</v>
      </c>
      <c r="C8" s="33" t="s">
        <v>39</v>
      </c>
      <c r="D8" s="23" t="s">
        <v>65</v>
      </c>
      <c r="E8" s="37" t="s">
        <v>133</v>
      </c>
      <c r="F8" s="33" t="s">
        <v>4</v>
      </c>
      <c r="G8" s="33" t="s">
        <v>89</v>
      </c>
      <c r="H8" s="35">
        <v>60830400.479999997</v>
      </c>
      <c r="I8" s="15">
        <f t="shared" si="0"/>
        <v>0.36327098959779858</v>
      </c>
      <c r="J8" s="35">
        <v>22097919.780000001</v>
      </c>
      <c r="K8" s="35">
        <v>3000000</v>
      </c>
      <c r="L8" s="36">
        <f t="shared" si="1"/>
        <v>0.13575938504017865</v>
      </c>
      <c r="M8" s="36">
        <f t="shared" si="2"/>
        <v>0.31395354344706428</v>
      </c>
      <c r="N8" s="46">
        <v>19097919.780000001</v>
      </c>
      <c r="O8" s="16" t="s">
        <v>96</v>
      </c>
      <c r="P8" s="37" t="s">
        <v>11</v>
      </c>
      <c r="Q8" s="36">
        <f t="shared" si="3"/>
        <v>4.9317446150734273E-2</v>
      </c>
      <c r="R8" s="36">
        <f t="shared" si="4"/>
        <v>0.63672901040220142</v>
      </c>
      <c r="S8" s="35">
        <f t="shared" si="5"/>
        <v>1500000</v>
      </c>
      <c r="T8" s="38">
        <f t="shared" si="6"/>
        <v>40193000</v>
      </c>
      <c r="U8" s="43" t="s">
        <v>120</v>
      </c>
    </row>
    <row r="9" spans="1:21" ht="62.25" hidden="1" customHeight="1" x14ac:dyDescent="0.25">
      <c r="A9" s="22">
        <v>5</v>
      </c>
      <c r="B9" s="23" t="s">
        <v>16</v>
      </c>
      <c r="C9" s="33" t="s">
        <v>40</v>
      </c>
      <c r="D9" s="23" t="s">
        <v>66</v>
      </c>
      <c r="E9" s="37" t="s">
        <v>133</v>
      </c>
      <c r="F9" s="33" t="s">
        <v>4</v>
      </c>
      <c r="G9" s="34" t="s">
        <v>89</v>
      </c>
      <c r="H9" s="35">
        <v>48854712.859999999</v>
      </c>
      <c r="I9" s="15">
        <f t="shared" si="0"/>
        <v>0.36249999996417953</v>
      </c>
      <c r="J9" s="35">
        <v>17709833.41</v>
      </c>
      <c r="K9" s="35">
        <v>3000000</v>
      </c>
      <c r="L9" s="36">
        <f t="shared" si="1"/>
        <v>0.16939741501498404</v>
      </c>
      <c r="M9" s="36">
        <f t="shared" si="2"/>
        <v>0.30109343702731572</v>
      </c>
      <c r="N9" s="46">
        <v>14709833.41</v>
      </c>
      <c r="O9" s="16" t="s">
        <v>96</v>
      </c>
      <c r="P9" s="37" t="s">
        <v>11</v>
      </c>
      <c r="Q9" s="36">
        <f t="shared" si="3"/>
        <v>6.1406562936863814E-2</v>
      </c>
      <c r="R9" s="36">
        <f t="shared" si="4"/>
        <v>0.63750000003582041</v>
      </c>
      <c r="S9" s="35">
        <f t="shared" si="5"/>
        <v>1500000</v>
      </c>
      <c r="T9" s="38">
        <f t="shared" si="6"/>
        <v>37193000</v>
      </c>
      <c r="U9" s="43" t="s">
        <v>119</v>
      </c>
    </row>
    <row r="10" spans="1:21" ht="62.25" hidden="1" customHeight="1" x14ac:dyDescent="0.25">
      <c r="A10" s="22">
        <v>6</v>
      </c>
      <c r="B10" s="23" t="s">
        <v>17</v>
      </c>
      <c r="C10" s="33" t="s">
        <v>41</v>
      </c>
      <c r="D10" s="23" t="s">
        <v>67</v>
      </c>
      <c r="E10" s="37" t="s">
        <v>133</v>
      </c>
      <c r="F10" s="33" t="s">
        <v>4</v>
      </c>
      <c r="G10" s="34" t="s">
        <v>90</v>
      </c>
      <c r="H10" s="35">
        <v>3970874.83</v>
      </c>
      <c r="I10" s="15">
        <f t="shared" si="0"/>
        <v>0.65000000012591685</v>
      </c>
      <c r="J10" s="35">
        <v>2581068.64</v>
      </c>
      <c r="K10" s="35">
        <v>1000000</v>
      </c>
      <c r="L10" s="36">
        <f t="shared" si="1"/>
        <v>0.38743642245794746</v>
      </c>
      <c r="M10" s="36">
        <f t="shared" si="2"/>
        <v>0.39816632547946623</v>
      </c>
      <c r="N10" s="46">
        <v>1581068.64</v>
      </c>
      <c r="O10" s="16" t="s">
        <v>96</v>
      </c>
      <c r="P10" s="37" t="s">
        <v>11</v>
      </c>
      <c r="Q10" s="36">
        <f t="shared" si="3"/>
        <v>0.25183367464645062</v>
      </c>
      <c r="R10" s="36">
        <f t="shared" si="4"/>
        <v>0.34999999987408315</v>
      </c>
      <c r="S10" s="35">
        <f t="shared" si="5"/>
        <v>500000</v>
      </c>
      <c r="T10" s="38">
        <f t="shared" si="6"/>
        <v>36193000</v>
      </c>
      <c r="U10" s="43" t="s">
        <v>105</v>
      </c>
    </row>
    <row r="11" spans="1:21" ht="62.25" hidden="1" customHeight="1" x14ac:dyDescent="0.25">
      <c r="A11" s="22">
        <v>7</v>
      </c>
      <c r="B11" s="23" t="s">
        <v>18</v>
      </c>
      <c r="C11" s="33" t="s">
        <v>42</v>
      </c>
      <c r="D11" s="23" t="s">
        <v>68</v>
      </c>
      <c r="E11" s="37" t="s">
        <v>133</v>
      </c>
      <c r="F11" s="33" t="s">
        <v>88</v>
      </c>
      <c r="G11" s="34" t="s">
        <v>91</v>
      </c>
      <c r="H11" s="35">
        <v>16838594.510000002</v>
      </c>
      <c r="I11" s="15">
        <f t="shared" si="0"/>
        <v>0.58000000024942699</v>
      </c>
      <c r="J11" s="35">
        <v>9766384.8200000003</v>
      </c>
      <c r="K11" s="35">
        <v>1000000</v>
      </c>
      <c r="L11" s="36">
        <f t="shared" si="1"/>
        <v>0.1023920333296881</v>
      </c>
      <c r="M11" s="36">
        <f t="shared" si="2"/>
        <v>0.52061262089266858</v>
      </c>
      <c r="N11" s="46">
        <v>8766384.8200000003</v>
      </c>
      <c r="O11" s="16" t="s">
        <v>96</v>
      </c>
      <c r="P11" s="37" t="s">
        <v>95</v>
      </c>
      <c r="Q11" s="36">
        <f t="shared" si="3"/>
        <v>5.9387379356758432E-2</v>
      </c>
      <c r="R11" s="36">
        <f t="shared" si="4"/>
        <v>0.41999999975057301</v>
      </c>
      <c r="S11" s="35">
        <f t="shared" si="5"/>
        <v>500000</v>
      </c>
      <c r="T11" s="38">
        <f t="shared" si="6"/>
        <v>35193000</v>
      </c>
      <c r="U11" s="43" t="s">
        <v>98</v>
      </c>
    </row>
    <row r="12" spans="1:21" ht="62.25" hidden="1" customHeight="1" x14ac:dyDescent="0.25">
      <c r="A12" s="22">
        <v>8</v>
      </c>
      <c r="B12" s="23" t="s">
        <v>19</v>
      </c>
      <c r="C12" s="33" t="s">
        <v>43</v>
      </c>
      <c r="D12" s="23" t="s">
        <v>69</v>
      </c>
      <c r="E12" s="37" t="s">
        <v>133</v>
      </c>
      <c r="F12" s="33" t="s">
        <v>4</v>
      </c>
      <c r="G12" s="33" t="s">
        <v>89</v>
      </c>
      <c r="H12" s="35">
        <v>151292991.61000001</v>
      </c>
      <c r="I12" s="15">
        <f t="shared" si="0"/>
        <v>0.36250000000908827</v>
      </c>
      <c r="J12" s="35">
        <v>54843709.460000001</v>
      </c>
      <c r="K12" s="35">
        <v>3000000</v>
      </c>
      <c r="L12" s="36">
        <f t="shared" si="1"/>
        <v>5.4700895135257686E-2</v>
      </c>
      <c r="M12" s="36">
        <f t="shared" si="2"/>
        <v>0.34267092552206024</v>
      </c>
      <c r="N12" s="46">
        <v>51843709.460000001</v>
      </c>
      <c r="O12" s="16" t="s">
        <v>96</v>
      </c>
      <c r="P12" s="37" t="s">
        <v>11</v>
      </c>
      <c r="Q12" s="36">
        <f t="shared" si="3"/>
        <v>1.9829074487028048E-2</v>
      </c>
      <c r="R12" s="36">
        <f t="shared" si="4"/>
        <v>0.63749999999091167</v>
      </c>
      <c r="S12" s="35">
        <f t="shared" si="5"/>
        <v>1500000</v>
      </c>
      <c r="T12" s="38">
        <f t="shared" si="6"/>
        <v>32193000</v>
      </c>
      <c r="U12" s="43" t="s">
        <v>99</v>
      </c>
    </row>
    <row r="13" spans="1:21" ht="62.25" hidden="1" customHeight="1" x14ac:dyDescent="0.25">
      <c r="A13" s="22">
        <v>9</v>
      </c>
      <c r="B13" s="23" t="s">
        <v>20</v>
      </c>
      <c r="C13" s="33" t="s">
        <v>44</v>
      </c>
      <c r="D13" s="23" t="s">
        <v>70</v>
      </c>
      <c r="E13" s="37" t="s">
        <v>133</v>
      </c>
      <c r="F13" s="33" t="s">
        <v>88</v>
      </c>
      <c r="G13" s="34" t="s">
        <v>91</v>
      </c>
      <c r="H13" s="35">
        <v>4124022</v>
      </c>
      <c r="I13" s="15">
        <f t="shared" si="0"/>
        <v>0.58000005819561584</v>
      </c>
      <c r="J13" s="35">
        <v>2391933</v>
      </c>
      <c r="K13" s="35">
        <v>1000000</v>
      </c>
      <c r="L13" s="36">
        <f t="shared" si="1"/>
        <v>0.41807191087710233</v>
      </c>
      <c r="M13" s="36">
        <f t="shared" si="2"/>
        <v>0.33751832555694417</v>
      </c>
      <c r="N13" s="46">
        <v>1391933</v>
      </c>
      <c r="O13" s="16" t="s">
        <v>96</v>
      </c>
      <c r="P13" s="37" t="s">
        <v>95</v>
      </c>
      <c r="Q13" s="36">
        <f t="shared" si="3"/>
        <v>0.24248173263867168</v>
      </c>
      <c r="R13" s="36">
        <f t="shared" si="4"/>
        <v>0.41999994180438416</v>
      </c>
      <c r="S13" s="35">
        <f t="shared" si="5"/>
        <v>500000</v>
      </c>
      <c r="T13" s="38">
        <f t="shared" si="6"/>
        <v>31193000</v>
      </c>
      <c r="U13" s="43" t="s">
        <v>118</v>
      </c>
    </row>
    <row r="14" spans="1:21" ht="62.25" hidden="1" customHeight="1" x14ac:dyDescent="0.25">
      <c r="A14" s="22">
        <v>10</v>
      </c>
      <c r="B14" s="56" t="s">
        <v>21</v>
      </c>
      <c r="C14" s="33" t="s">
        <v>45</v>
      </c>
      <c r="D14" s="23" t="s">
        <v>71</v>
      </c>
      <c r="E14" s="37" t="s">
        <v>133</v>
      </c>
      <c r="F14" s="33" t="s">
        <v>4</v>
      </c>
      <c r="G14" s="34" t="s">
        <v>92</v>
      </c>
      <c r="H14" s="35">
        <v>4172338.23</v>
      </c>
      <c r="I14" s="15">
        <f t="shared" si="0"/>
        <v>0.15000002288884426</v>
      </c>
      <c r="J14" s="35">
        <v>625850.82999999996</v>
      </c>
      <c r="K14" s="35">
        <v>500000</v>
      </c>
      <c r="L14" s="36">
        <f t="shared" si="1"/>
        <v>0.79891241815561709</v>
      </c>
      <c r="M14" s="36">
        <f t="shared" si="2"/>
        <v>3.0163141879319774E-2</v>
      </c>
      <c r="N14" s="46">
        <v>125850.83</v>
      </c>
      <c r="O14" s="16" t="s">
        <v>96</v>
      </c>
      <c r="P14" s="37" t="s">
        <v>11</v>
      </c>
      <c r="Q14" s="36">
        <f t="shared" si="3"/>
        <v>0.11983688100952448</v>
      </c>
      <c r="R14" s="36">
        <f t="shared" si="4"/>
        <v>0.84999997711115571</v>
      </c>
      <c r="S14" s="35">
        <f t="shared" si="5"/>
        <v>250000</v>
      </c>
      <c r="T14" s="38">
        <f t="shared" si="6"/>
        <v>30693000</v>
      </c>
      <c r="U14" s="43" t="s">
        <v>100</v>
      </c>
    </row>
    <row r="15" spans="1:21" ht="62.25" hidden="1" customHeight="1" x14ac:dyDescent="0.25">
      <c r="A15" s="22">
        <v>11</v>
      </c>
      <c r="B15" s="23" t="s">
        <v>22</v>
      </c>
      <c r="C15" s="33" t="s">
        <v>46</v>
      </c>
      <c r="D15" s="23" t="s">
        <v>72</v>
      </c>
      <c r="E15" s="37" t="s">
        <v>133</v>
      </c>
      <c r="F15" s="33" t="s">
        <v>88</v>
      </c>
      <c r="G15" s="34" t="s">
        <v>91</v>
      </c>
      <c r="H15" s="35">
        <v>6378253</v>
      </c>
      <c r="I15" s="15">
        <f t="shared" si="0"/>
        <v>0.68499995218126342</v>
      </c>
      <c r="J15" s="35">
        <v>4369103</v>
      </c>
      <c r="K15" s="35">
        <v>1000000</v>
      </c>
      <c r="L15" s="36">
        <f t="shared" si="1"/>
        <v>0.22887993256281666</v>
      </c>
      <c r="M15" s="36">
        <f t="shared" si="2"/>
        <v>0.52821720932048322</v>
      </c>
      <c r="N15" s="46">
        <v>3369103</v>
      </c>
      <c r="O15" s="16" t="s">
        <v>96</v>
      </c>
      <c r="P15" s="37" t="s">
        <v>95</v>
      </c>
      <c r="Q15" s="36">
        <f t="shared" si="3"/>
        <v>0.15678274286078023</v>
      </c>
      <c r="R15" s="36">
        <f t="shared" si="4"/>
        <v>0.31500004781873658</v>
      </c>
      <c r="S15" s="35">
        <f t="shared" si="5"/>
        <v>500000</v>
      </c>
      <c r="T15" s="38">
        <f t="shared" si="6"/>
        <v>29693000</v>
      </c>
      <c r="U15" s="43" t="s">
        <v>101</v>
      </c>
    </row>
    <row r="16" spans="1:21" ht="62.25" hidden="1" customHeight="1" x14ac:dyDescent="0.25">
      <c r="A16" s="22">
        <v>12</v>
      </c>
      <c r="B16" s="56" t="s">
        <v>23</v>
      </c>
      <c r="C16" s="33" t="s">
        <v>47</v>
      </c>
      <c r="D16" s="23" t="s">
        <v>73</v>
      </c>
      <c r="E16" s="37" t="s">
        <v>133</v>
      </c>
      <c r="F16" s="33" t="s">
        <v>88</v>
      </c>
      <c r="G16" s="34" t="s">
        <v>93</v>
      </c>
      <c r="H16" s="35">
        <v>10121166</v>
      </c>
      <c r="I16" s="15">
        <f t="shared" si="0"/>
        <v>0.10003788101094281</v>
      </c>
      <c r="J16" s="35">
        <v>1012500</v>
      </c>
      <c r="K16" s="35">
        <v>810000</v>
      </c>
      <c r="L16" s="36">
        <f t="shared" si="1"/>
        <v>0.8</v>
      </c>
      <c r="M16" s="36">
        <f t="shared" si="2"/>
        <v>2.0007576202188557E-2</v>
      </c>
      <c r="N16" s="46">
        <v>202500</v>
      </c>
      <c r="O16" s="16" t="s">
        <v>96</v>
      </c>
      <c r="P16" s="37" t="s">
        <v>11</v>
      </c>
      <c r="Q16" s="36">
        <f t="shared" si="3"/>
        <v>8.0030304808754255E-2</v>
      </c>
      <c r="R16" s="36">
        <f t="shared" si="4"/>
        <v>0.8999621189890572</v>
      </c>
      <c r="S16" s="35">
        <f t="shared" si="5"/>
        <v>405000</v>
      </c>
      <c r="T16" s="38">
        <f t="shared" si="6"/>
        <v>28883000</v>
      </c>
      <c r="U16" s="43" t="s">
        <v>117</v>
      </c>
    </row>
    <row r="17" spans="1:21" ht="62.25" hidden="1" customHeight="1" x14ac:dyDescent="0.25">
      <c r="A17" s="22">
        <v>13</v>
      </c>
      <c r="B17" s="56" t="s">
        <v>24</v>
      </c>
      <c r="C17" s="33" t="s">
        <v>48</v>
      </c>
      <c r="D17" s="23" t="s">
        <v>74</v>
      </c>
      <c r="E17" s="37" t="s">
        <v>133</v>
      </c>
      <c r="F17" s="33" t="s">
        <v>88</v>
      </c>
      <c r="G17" s="34" t="s">
        <v>93</v>
      </c>
      <c r="H17" s="35">
        <v>3976401</v>
      </c>
      <c r="I17" s="15">
        <f t="shared" si="0"/>
        <v>9.999997485163091E-2</v>
      </c>
      <c r="J17" s="35">
        <v>397640</v>
      </c>
      <c r="K17" s="35">
        <v>318000</v>
      </c>
      <c r="L17" s="36">
        <f t="shared" si="1"/>
        <v>0.79971833819535254</v>
      </c>
      <c r="M17" s="36">
        <f t="shared" si="2"/>
        <v>2.002816114370759E-2</v>
      </c>
      <c r="N17" s="46">
        <v>79640</v>
      </c>
      <c r="O17" s="16" t="s">
        <v>96</v>
      </c>
      <c r="P17" s="37" t="s">
        <v>11</v>
      </c>
      <c r="Q17" s="36">
        <f t="shared" si="3"/>
        <v>7.997181370792332E-2</v>
      </c>
      <c r="R17" s="36">
        <f t="shared" si="4"/>
        <v>0.90000002514836908</v>
      </c>
      <c r="S17" s="35">
        <f t="shared" si="5"/>
        <v>159000</v>
      </c>
      <c r="T17" s="38">
        <f t="shared" si="6"/>
        <v>28565000</v>
      </c>
      <c r="U17" s="43" t="s">
        <v>116</v>
      </c>
    </row>
    <row r="18" spans="1:21" ht="62.25" hidden="1" customHeight="1" x14ac:dyDescent="0.25">
      <c r="A18" s="22">
        <v>14</v>
      </c>
      <c r="B18" s="23" t="s">
        <v>25</v>
      </c>
      <c r="C18" s="33" t="s">
        <v>49</v>
      </c>
      <c r="D18" s="23" t="s">
        <v>75</v>
      </c>
      <c r="E18" s="37" t="s">
        <v>133</v>
      </c>
      <c r="F18" s="33" t="s">
        <v>88</v>
      </c>
      <c r="G18" s="34" t="s">
        <v>93</v>
      </c>
      <c r="H18" s="35">
        <v>2597305.7999999998</v>
      </c>
      <c r="I18" s="15">
        <f t="shared" si="0"/>
        <v>9.9697971644309269E-2</v>
      </c>
      <c r="J18" s="35">
        <v>258946.12</v>
      </c>
      <c r="K18" s="35">
        <v>207000</v>
      </c>
      <c r="L18" s="36">
        <f t="shared" si="1"/>
        <v>0.79939409789187033</v>
      </c>
      <c r="M18" s="36">
        <f t="shared" si="2"/>
        <v>2.0000001540057391E-2</v>
      </c>
      <c r="N18" s="46">
        <v>51946.12</v>
      </c>
      <c r="O18" s="16" t="s">
        <v>96</v>
      </c>
      <c r="P18" s="37" t="s">
        <v>11</v>
      </c>
      <c r="Q18" s="36">
        <f t="shared" si="3"/>
        <v>7.9697970104251878E-2</v>
      </c>
      <c r="R18" s="36">
        <f t="shared" si="4"/>
        <v>0.90030202835569073</v>
      </c>
      <c r="S18" s="35">
        <f t="shared" si="5"/>
        <v>103500</v>
      </c>
      <c r="T18" s="38">
        <f t="shared" si="6"/>
        <v>28358000</v>
      </c>
      <c r="U18" s="43" t="s">
        <v>106</v>
      </c>
    </row>
    <row r="19" spans="1:21" ht="62.25" hidden="1" customHeight="1" x14ac:dyDescent="0.25">
      <c r="A19" s="22">
        <v>15</v>
      </c>
      <c r="B19" s="23" t="s">
        <v>26</v>
      </c>
      <c r="C19" s="33" t="s">
        <v>50</v>
      </c>
      <c r="D19" s="23" t="s">
        <v>76</v>
      </c>
      <c r="E19" s="37" t="s">
        <v>133</v>
      </c>
      <c r="F19" s="33" t="s">
        <v>88</v>
      </c>
      <c r="G19" s="34" t="s">
        <v>91</v>
      </c>
      <c r="H19" s="35">
        <v>3318055</v>
      </c>
      <c r="I19" s="15">
        <f t="shared" si="0"/>
        <v>0.685000097948949</v>
      </c>
      <c r="J19" s="35">
        <v>2272868</v>
      </c>
      <c r="K19" s="35">
        <v>1000000</v>
      </c>
      <c r="L19" s="36">
        <f t="shared" si="1"/>
        <v>0.43997275688689358</v>
      </c>
      <c r="M19" s="36">
        <f t="shared" si="2"/>
        <v>0.38361871638655781</v>
      </c>
      <c r="N19" s="46">
        <v>1272868</v>
      </c>
      <c r="O19" s="16" t="s">
        <v>96</v>
      </c>
      <c r="P19" s="37" t="s">
        <v>95</v>
      </c>
      <c r="Q19" s="36">
        <f t="shared" si="3"/>
        <v>0.30138138156239119</v>
      </c>
      <c r="R19" s="36">
        <f t="shared" si="4"/>
        <v>0.314999902051051</v>
      </c>
      <c r="S19" s="35">
        <f t="shared" si="5"/>
        <v>500000</v>
      </c>
      <c r="T19" s="38">
        <f t="shared" si="6"/>
        <v>27358000</v>
      </c>
      <c r="U19" s="43" t="s">
        <v>102</v>
      </c>
    </row>
    <row r="20" spans="1:21" ht="62.25" hidden="1" customHeight="1" x14ac:dyDescent="0.25">
      <c r="A20" s="22">
        <v>16</v>
      </c>
      <c r="B20" s="23" t="s">
        <v>27</v>
      </c>
      <c r="C20" s="33" t="s">
        <v>51</v>
      </c>
      <c r="D20" s="23" t="s">
        <v>77</v>
      </c>
      <c r="E20" s="37" t="s">
        <v>133</v>
      </c>
      <c r="F20" s="33" t="s">
        <v>4</v>
      </c>
      <c r="G20" s="34" t="s">
        <v>89</v>
      </c>
      <c r="H20" s="35">
        <v>28227680.640000001</v>
      </c>
      <c r="I20" s="15">
        <f t="shared" si="0"/>
        <v>0.15000000014170486</v>
      </c>
      <c r="J20" s="35">
        <v>4234152.0999999996</v>
      </c>
      <c r="K20" s="35">
        <v>3000000</v>
      </c>
      <c r="L20" s="36">
        <f t="shared" si="1"/>
        <v>0.7085243820126349</v>
      </c>
      <c r="M20" s="36">
        <f t="shared" si="2"/>
        <v>4.3721342739408281E-2</v>
      </c>
      <c r="N20" s="46">
        <v>1234152.1000000001</v>
      </c>
      <c r="O20" s="16" t="s">
        <v>96</v>
      </c>
      <c r="P20" s="37" t="s">
        <v>11</v>
      </c>
      <c r="Q20" s="36">
        <f t="shared" si="3"/>
        <v>0.10627865740229658</v>
      </c>
      <c r="R20" s="36">
        <f t="shared" si="4"/>
        <v>0.84999999985829511</v>
      </c>
      <c r="S20" s="35">
        <f t="shared" si="5"/>
        <v>1500000</v>
      </c>
      <c r="T20" s="38">
        <f t="shared" si="6"/>
        <v>24358000</v>
      </c>
      <c r="U20" s="43" t="s">
        <v>115</v>
      </c>
    </row>
    <row r="21" spans="1:21" ht="62.25" hidden="1" customHeight="1" x14ac:dyDescent="0.25">
      <c r="A21" s="22">
        <v>17</v>
      </c>
      <c r="B21" s="23" t="s">
        <v>28</v>
      </c>
      <c r="C21" s="33" t="s">
        <v>52</v>
      </c>
      <c r="D21" s="23" t="s">
        <v>78</v>
      </c>
      <c r="E21" s="37" t="s">
        <v>133</v>
      </c>
      <c r="F21" s="33" t="s">
        <v>4</v>
      </c>
      <c r="G21" s="34" t="s">
        <v>89</v>
      </c>
      <c r="H21" s="35">
        <v>19163112.079999998</v>
      </c>
      <c r="I21" s="15">
        <f t="shared" si="0"/>
        <v>0.15000000041746872</v>
      </c>
      <c r="J21" s="35">
        <v>2874466.82</v>
      </c>
      <c r="K21" s="35">
        <v>2299000</v>
      </c>
      <c r="L21" s="36">
        <f t="shared" si="1"/>
        <v>0.79980050004543113</v>
      </c>
      <c r="M21" s="36">
        <f t="shared" si="2"/>
        <v>3.0029925076762359E-2</v>
      </c>
      <c r="N21" s="46">
        <v>575466.81999999995</v>
      </c>
      <c r="O21" s="16" t="s">
        <v>96</v>
      </c>
      <c r="P21" s="37" t="s">
        <v>11</v>
      </c>
      <c r="Q21" s="36">
        <f t="shared" si="3"/>
        <v>0.11997007534070636</v>
      </c>
      <c r="R21" s="36">
        <f t="shared" si="4"/>
        <v>0.84999999958253125</v>
      </c>
      <c r="S21" s="35">
        <f t="shared" si="5"/>
        <v>1149500</v>
      </c>
      <c r="T21" s="38">
        <f t="shared" si="6"/>
        <v>22059000</v>
      </c>
      <c r="U21" s="43" t="s">
        <v>107</v>
      </c>
    </row>
    <row r="22" spans="1:21" ht="62.25" hidden="1" customHeight="1" x14ac:dyDescent="0.25">
      <c r="A22" s="22">
        <v>18</v>
      </c>
      <c r="B22" s="23" t="s">
        <v>29</v>
      </c>
      <c r="C22" s="33" t="s">
        <v>53</v>
      </c>
      <c r="D22" s="23" t="s">
        <v>79</v>
      </c>
      <c r="E22" s="37" t="s">
        <v>133</v>
      </c>
      <c r="F22" s="33" t="s">
        <v>4</v>
      </c>
      <c r="G22" s="33" t="s">
        <v>89</v>
      </c>
      <c r="H22" s="35">
        <v>35311691.590000004</v>
      </c>
      <c r="I22" s="15">
        <f t="shared" si="0"/>
        <v>0.36250000024425338</v>
      </c>
      <c r="J22" s="35">
        <v>12800488.210000001</v>
      </c>
      <c r="K22" s="35">
        <v>3000000</v>
      </c>
      <c r="L22" s="36">
        <f t="shared" si="1"/>
        <v>0.23436606094885812</v>
      </c>
      <c r="M22" s="36">
        <f t="shared" si="2"/>
        <v>0.27754230309304762</v>
      </c>
      <c r="N22" s="46">
        <v>9800488.2100000009</v>
      </c>
      <c r="O22" s="16" t="s">
        <v>96</v>
      </c>
      <c r="P22" s="37" t="s">
        <v>11</v>
      </c>
      <c r="Q22" s="36">
        <f t="shared" si="3"/>
        <v>8.4957697151205769E-2</v>
      </c>
      <c r="R22" s="36">
        <f t="shared" si="4"/>
        <v>0.63749999975574667</v>
      </c>
      <c r="S22" s="35">
        <f t="shared" si="5"/>
        <v>1500000</v>
      </c>
      <c r="T22" s="38">
        <f t="shared" si="6"/>
        <v>19059000</v>
      </c>
      <c r="U22" s="43" t="s">
        <v>108</v>
      </c>
    </row>
    <row r="23" spans="1:21" ht="62.25" hidden="1" customHeight="1" x14ac:dyDescent="0.25">
      <c r="A23" s="22">
        <v>19</v>
      </c>
      <c r="B23" s="23" t="s">
        <v>30</v>
      </c>
      <c r="C23" s="33" t="s">
        <v>54</v>
      </c>
      <c r="D23" s="23" t="s">
        <v>80</v>
      </c>
      <c r="E23" s="37" t="s">
        <v>133</v>
      </c>
      <c r="F23" s="33" t="s">
        <v>4</v>
      </c>
      <c r="G23" s="34" t="s">
        <v>90</v>
      </c>
      <c r="H23" s="35">
        <v>4380987</v>
      </c>
      <c r="I23" s="15">
        <f t="shared" si="0"/>
        <v>0.64999999999999991</v>
      </c>
      <c r="J23" s="35">
        <v>2847641.55</v>
      </c>
      <c r="K23" s="35">
        <v>1000000</v>
      </c>
      <c r="L23" s="36">
        <f t="shared" si="1"/>
        <v>0.35116779357289546</v>
      </c>
      <c r="M23" s="36">
        <f t="shared" si="2"/>
        <v>0.42174093417761788</v>
      </c>
      <c r="N23" s="46">
        <v>1847641.55</v>
      </c>
      <c r="O23" s="16" t="s">
        <v>96</v>
      </c>
      <c r="P23" s="37" t="s">
        <v>95</v>
      </c>
      <c r="Q23" s="36">
        <f t="shared" si="3"/>
        <v>0.22825906582238203</v>
      </c>
      <c r="R23" s="36">
        <f t="shared" si="4"/>
        <v>0.35000000000000009</v>
      </c>
      <c r="S23" s="35">
        <f t="shared" si="5"/>
        <v>500000</v>
      </c>
      <c r="T23" s="38">
        <f t="shared" si="6"/>
        <v>18059000</v>
      </c>
      <c r="U23" s="43" t="s">
        <v>103</v>
      </c>
    </row>
    <row r="24" spans="1:21" ht="62.25" hidden="1" customHeight="1" x14ac:dyDescent="0.25">
      <c r="A24" s="22">
        <v>20</v>
      </c>
      <c r="B24" s="23" t="s">
        <v>7</v>
      </c>
      <c r="C24" s="33" t="s">
        <v>55</v>
      </c>
      <c r="D24" s="23" t="s">
        <v>81</v>
      </c>
      <c r="E24" s="37" t="s">
        <v>133</v>
      </c>
      <c r="F24" s="33" t="s">
        <v>4</v>
      </c>
      <c r="G24" s="34" t="s">
        <v>90</v>
      </c>
      <c r="H24" s="35">
        <v>935155</v>
      </c>
      <c r="I24" s="15">
        <f t="shared" si="0"/>
        <v>0.3</v>
      </c>
      <c r="J24" s="35">
        <v>280546.5</v>
      </c>
      <c r="K24" s="35">
        <v>224000</v>
      </c>
      <c r="L24" s="36">
        <f t="shared" si="1"/>
        <v>0.79844161306592665</v>
      </c>
      <c r="M24" s="36">
        <f t="shared" si="2"/>
        <v>6.0467516080221995E-2</v>
      </c>
      <c r="N24" s="46">
        <v>56546.5</v>
      </c>
      <c r="O24" s="16" t="s">
        <v>96</v>
      </c>
      <c r="P24" s="37" t="s">
        <v>11</v>
      </c>
      <c r="Q24" s="36">
        <f t="shared" si="3"/>
        <v>0.23953248391977799</v>
      </c>
      <c r="R24" s="36">
        <f t="shared" si="4"/>
        <v>0.7</v>
      </c>
      <c r="S24" s="35">
        <f t="shared" si="5"/>
        <v>112000</v>
      </c>
      <c r="T24" s="38">
        <f t="shared" si="6"/>
        <v>17835000</v>
      </c>
      <c r="U24" s="43" t="s">
        <v>104</v>
      </c>
    </row>
    <row r="25" spans="1:21" ht="62.25" hidden="1" customHeight="1" x14ac:dyDescent="0.25">
      <c r="A25" s="22">
        <v>21</v>
      </c>
      <c r="B25" s="23" t="s">
        <v>31</v>
      </c>
      <c r="C25" s="33" t="s">
        <v>56</v>
      </c>
      <c r="D25" s="23" t="s">
        <v>82</v>
      </c>
      <c r="E25" s="37" t="s">
        <v>133</v>
      </c>
      <c r="F25" s="33" t="s">
        <v>4</v>
      </c>
      <c r="G25" s="34" t="s">
        <v>94</v>
      </c>
      <c r="H25" s="35">
        <v>4556984</v>
      </c>
      <c r="I25" s="15">
        <f t="shared" si="0"/>
        <v>0.15</v>
      </c>
      <c r="J25" s="35">
        <v>683547.6</v>
      </c>
      <c r="K25" s="35">
        <v>540000</v>
      </c>
      <c r="L25" s="36">
        <f t="shared" si="1"/>
        <v>0.78999619046281488</v>
      </c>
      <c r="M25" s="36">
        <f t="shared" si="2"/>
        <v>3.1500571430577759E-2</v>
      </c>
      <c r="N25" s="46">
        <v>143547.6</v>
      </c>
      <c r="O25" s="16" t="s">
        <v>96</v>
      </c>
      <c r="P25" s="37" t="s">
        <v>11</v>
      </c>
      <c r="Q25" s="36">
        <f t="shared" si="3"/>
        <v>0.11849942856942224</v>
      </c>
      <c r="R25" s="36">
        <f t="shared" si="4"/>
        <v>0.85</v>
      </c>
      <c r="S25" s="35">
        <f t="shared" si="5"/>
        <v>270000</v>
      </c>
      <c r="T25" s="38">
        <f t="shared" si="6"/>
        <v>17295000</v>
      </c>
      <c r="U25" s="43" t="s">
        <v>109</v>
      </c>
    </row>
    <row r="26" spans="1:21" ht="62.25" hidden="1" customHeight="1" x14ac:dyDescent="0.25">
      <c r="A26" s="22">
        <v>22</v>
      </c>
      <c r="B26" s="23" t="s">
        <v>32</v>
      </c>
      <c r="C26" s="33" t="s">
        <v>57</v>
      </c>
      <c r="D26" s="23" t="s">
        <v>83</v>
      </c>
      <c r="E26" s="37" t="s">
        <v>133</v>
      </c>
      <c r="F26" s="33" t="s">
        <v>4</v>
      </c>
      <c r="G26" s="34" t="s">
        <v>90</v>
      </c>
      <c r="H26" s="35">
        <v>1959577</v>
      </c>
      <c r="I26" s="15">
        <f t="shared" si="0"/>
        <v>0.6</v>
      </c>
      <c r="J26" s="35">
        <v>1175746.2</v>
      </c>
      <c r="K26" s="35">
        <v>940000</v>
      </c>
      <c r="L26" s="36">
        <f t="shared" si="1"/>
        <v>0.79949227137625456</v>
      </c>
      <c r="M26" s="36">
        <f t="shared" si="2"/>
        <v>0.12030463717424728</v>
      </c>
      <c r="N26" s="46">
        <v>235746.2</v>
      </c>
      <c r="O26" s="16" t="s">
        <v>96</v>
      </c>
      <c r="P26" s="37" t="s">
        <v>11</v>
      </c>
      <c r="Q26" s="36">
        <f t="shared" si="3"/>
        <v>0.4796953628257527</v>
      </c>
      <c r="R26" s="36">
        <f t="shared" si="4"/>
        <v>0.4</v>
      </c>
      <c r="S26" s="35">
        <f t="shared" si="5"/>
        <v>470000</v>
      </c>
      <c r="T26" s="38">
        <f t="shared" si="6"/>
        <v>16355000</v>
      </c>
      <c r="U26" s="43" t="s">
        <v>110</v>
      </c>
    </row>
    <row r="27" spans="1:21" ht="62.25" hidden="1" customHeight="1" x14ac:dyDescent="0.25">
      <c r="A27" s="22">
        <v>23</v>
      </c>
      <c r="B27" s="23" t="s">
        <v>6</v>
      </c>
      <c r="C27" s="33" t="s">
        <v>58</v>
      </c>
      <c r="D27" s="23" t="s">
        <v>84</v>
      </c>
      <c r="E27" s="37" t="s">
        <v>133</v>
      </c>
      <c r="F27" s="33" t="s">
        <v>4</v>
      </c>
      <c r="G27" s="34" t="s">
        <v>90</v>
      </c>
      <c r="H27" s="35">
        <v>3463475</v>
      </c>
      <c r="I27" s="15">
        <f t="shared" si="0"/>
        <v>0.6</v>
      </c>
      <c r="J27" s="35">
        <v>2078085</v>
      </c>
      <c r="K27" s="35">
        <v>1000000</v>
      </c>
      <c r="L27" s="36">
        <f t="shared" si="1"/>
        <v>0.48121226995045918</v>
      </c>
      <c r="M27" s="36">
        <f t="shared" si="2"/>
        <v>0.31127263802972444</v>
      </c>
      <c r="N27" s="46">
        <v>1078085</v>
      </c>
      <c r="O27" s="16" t="s">
        <v>96</v>
      </c>
      <c r="P27" s="37" t="s">
        <v>11</v>
      </c>
      <c r="Q27" s="36">
        <f t="shared" si="3"/>
        <v>0.28872736197027554</v>
      </c>
      <c r="R27" s="36">
        <f t="shared" si="4"/>
        <v>0.4</v>
      </c>
      <c r="S27" s="35">
        <f t="shared" si="5"/>
        <v>500000</v>
      </c>
      <c r="T27" s="38">
        <f t="shared" si="6"/>
        <v>15355000</v>
      </c>
      <c r="U27" s="43" t="s">
        <v>111</v>
      </c>
    </row>
    <row r="28" spans="1:21" ht="62.25" hidden="1" customHeight="1" x14ac:dyDescent="0.25">
      <c r="A28" s="22">
        <v>24</v>
      </c>
      <c r="B28" s="23" t="s">
        <v>33</v>
      </c>
      <c r="C28" s="33" t="s">
        <v>59</v>
      </c>
      <c r="D28" s="23" t="s">
        <v>85</v>
      </c>
      <c r="E28" s="37" t="s">
        <v>133</v>
      </c>
      <c r="F28" s="33" t="s">
        <v>4</v>
      </c>
      <c r="G28" s="34" t="s">
        <v>89</v>
      </c>
      <c r="H28" s="35">
        <v>3995230</v>
      </c>
      <c r="I28" s="15">
        <f t="shared" si="0"/>
        <v>0.14989299739939879</v>
      </c>
      <c r="J28" s="35">
        <v>598857</v>
      </c>
      <c r="K28" s="35">
        <v>479000</v>
      </c>
      <c r="L28" s="36">
        <f t="shared" si="1"/>
        <v>0.7998570610346043</v>
      </c>
      <c r="M28" s="36">
        <f t="shared" si="2"/>
        <v>3.0000025029848096E-2</v>
      </c>
      <c r="N28" s="46">
        <v>119857</v>
      </c>
      <c r="O28" s="16" t="s">
        <v>96</v>
      </c>
      <c r="P28" s="37" t="s">
        <v>11</v>
      </c>
      <c r="Q28" s="36">
        <f t="shared" si="3"/>
        <v>0.1198929723695507</v>
      </c>
      <c r="R28" s="36">
        <f t="shared" si="4"/>
        <v>0.85010700260060124</v>
      </c>
      <c r="S28" s="35">
        <f t="shared" si="5"/>
        <v>239500</v>
      </c>
      <c r="T28" s="38">
        <f t="shared" si="6"/>
        <v>14876000</v>
      </c>
      <c r="U28" s="43" t="s">
        <v>112</v>
      </c>
    </row>
    <row r="29" spans="1:21" ht="62.25" hidden="1" customHeight="1" x14ac:dyDescent="0.25">
      <c r="A29" s="22">
        <v>25</v>
      </c>
      <c r="B29" s="56" t="s">
        <v>34</v>
      </c>
      <c r="C29" s="33" t="s">
        <v>60</v>
      </c>
      <c r="D29" s="23" t="s">
        <v>86</v>
      </c>
      <c r="E29" s="37" t="s">
        <v>133</v>
      </c>
      <c r="F29" s="33" t="s">
        <v>4</v>
      </c>
      <c r="G29" s="34" t="s">
        <v>90</v>
      </c>
      <c r="H29" s="35">
        <v>5885169</v>
      </c>
      <c r="I29" s="15">
        <f t="shared" si="0"/>
        <v>0.6</v>
      </c>
      <c r="J29" s="35">
        <v>3531101.4</v>
      </c>
      <c r="K29" s="35">
        <v>1000000</v>
      </c>
      <c r="L29" s="36">
        <f t="shared" si="1"/>
        <v>0.2831977580706122</v>
      </c>
      <c r="M29" s="36">
        <f t="shared" si="2"/>
        <v>0.43008134515763263</v>
      </c>
      <c r="N29" s="46">
        <v>2531101.4</v>
      </c>
      <c r="O29" s="16" t="s">
        <v>96</v>
      </c>
      <c r="P29" s="37" t="s">
        <v>95</v>
      </c>
      <c r="Q29" s="36">
        <f t="shared" si="3"/>
        <v>0.16991865484236732</v>
      </c>
      <c r="R29" s="36">
        <f t="shared" si="4"/>
        <v>0.4</v>
      </c>
      <c r="S29" s="35">
        <f t="shared" si="5"/>
        <v>500000</v>
      </c>
      <c r="T29" s="38">
        <f t="shared" si="6"/>
        <v>13876000</v>
      </c>
      <c r="U29" s="43" t="s">
        <v>114</v>
      </c>
    </row>
    <row r="30" spans="1:21" ht="62.25" hidden="1" customHeight="1" thickBot="1" x14ac:dyDescent="0.3">
      <c r="A30" s="65">
        <v>26</v>
      </c>
      <c r="B30" s="24" t="s">
        <v>35</v>
      </c>
      <c r="C30" s="39" t="s">
        <v>61</v>
      </c>
      <c r="D30" s="24" t="s">
        <v>87</v>
      </c>
      <c r="E30" s="57" t="s">
        <v>133</v>
      </c>
      <c r="F30" s="39" t="s">
        <v>4</v>
      </c>
      <c r="G30" s="66" t="s">
        <v>90</v>
      </c>
      <c r="H30" s="40">
        <v>1661079</v>
      </c>
      <c r="I30" s="17">
        <f t="shared" si="0"/>
        <v>0.65</v>
      </c>
      <c r="J30" s="40">
        <v>1079701.3500000001</v>
      </c>
      <c r="K30" s="40">
        <v>863000</v>
      </c>
      <c r="L30" s="41">
        <f t="shared" si="1"/>
        <v>0.79929510137224513</v>
      </c>
      <c r="M30" s="41">
        <f t="shared" si="2"/>
        <v>0.13045818410804066</v>
      </c>
      <c r="N30" s="47">
        <v>216701.35</v>
      </c>
      <c r="O30" s="18" t="s">
        <v>96</v>
      </c>
      <c r="P30" s="19" t="s">
        <v>11</v>
      </c>
      <c r="Q30" s="41">
        <f t="shared" si="3"/>
        <v>0.51954181589195936</v>
      </c>
      <c r="R30" s="41">
        <f t="shared" si="4"/>
        <v>0.35</v>
      </c>
      <c r="S30" s="40">
        <f t="shared" si="5"/>
        <v>431500</v>
      </c>
      <c r="T30" s="67">
        <f t="shared" si="6"/>
        <v>13013000</v>
      </c>
      <c r="U30" s="44" t="s">
        <v>113</v>
      </c>
    </row>
    <row r="31" spans="1:21" ht="60" customHeight="1" x14ac:dyDescent="0.25">
      <c r="A31" s="58">
        <v>27</v>
      </c>
      <c r="B31" s="68" t="s">
        <v>135</v>
      </c>
      <c r="C31" s="59" t="s">
        <v>144</v>
      </c>
      <c r="D31" s="68" t="s">
        <v>145</v>
      </c>
      <c r="E31" s="59" t="s">
        <v>134</v>
      </c>
      <c r="F31" s="60" t="s">
        <v>4</v>
      </c>
      <c r="G31" s="61" t="s">
        <v>90</v>
      </c>
      <c r="H31" s="63">
        <v>2175565</v>
      </c>
      <c r="I31" s="64">
        <f t="shared" si="0"/>
        <v>0.6</v>
      </c>
      <c r="J31" s="63">
        <f>K31+N31</f>
        <v>1305339</v>
      </c>
      <c r="K31" s="78">
        <v>999000</v>
      </c>
      <c r="L31" s="62">
        <f t="shared" si="1"/>
        <v>0.76531843452160708</v>
      </c>
      <c r="M31" s="30">
        <f t="shared" si="2"/>
        <v>0.14080893928703575</v>
      </c>
      <c r="N31" s="45">
        <v>306339</v>
      </c>
      <c r="O31" s="14" t="s">
        <v>96</v>
      </c>
      <c r="P31" s="31" t="s">
        <v>11</v>
      </c>
      <c r="Q31" s="30">
        <f t="shared" si="3"/>
        <v>0.45919106071296423</v>
      </c>
      <c r="R31" s="30">
        <f t="shared" si="4"/>
        <v>0.4</v>
      </c>
      <c r="S31" s="29">
        <f t="shared" si="5"/>
        <v>499500</v>
      </c>
      <c r="T31" s="70">
        <f t="shared" si="6"/>
        <v>12014000</v>
      </c>
      <c r="U31" s="43" t="s">
        <v>154</v>
      </c>
    </row>
    <row r="32" spans="1:21" ht="90" x14ac:dyDescent="0.25">
      <c r="A32" s="22">
        <v>28</v>
      </c>
      <c r="B32" s="23" t="s">
        <v>136</v>
      </c>
      <c r="C32" s="37" t="s">
        <v>140</v>
      </c>
      <c r="D32" s="23" t="s">
        <v>146</v>
      </c>
      <c r="E32" s="37" t="s">
        <v>134</v>
      </c>
      <c r="F32" s="33" t="s">
        <v>4</v>
      </c>
      <c r="G32" s="34" t="s">
        <v>151</v>
      </c>
      <c r="H32" s="35">
        <v>4020133</v>
      </c>
      <c r="I32" s="15">
        <f t="shared" si="0"/>
        <v>0.27000002238731902</v>
      </c>
      <c r="J32" s="35">
        <f>K32+N32</f>
        <v>1085436</v>
      </c>
      <c r="K32" s="79">
        <v>482000</v>
      </c>
      <c r="L32" s="36">
        <f t="shared" si="1"/>
        <v>0.44406118831511027</v>
      </c>
      <c r="M32" s="36">
        <f t="shared" si="2"/>
        <v>0.15010349160089975</v>
      </c>
      <c r="N32" s="46">
        <v>603436</v>
      </c>
      <c r="O32" s="16" t="s">
        <v>96</v>
      </c>
      <c r="P32" s="37" t="s">
        <v>11</v>
      </c>
      <c r="Q32" s="36">
        <f t="shared" si="3"/>
        <v>0.11989653078641925</v>
      </c>
      <c r="R32" s="36">
        <f t="shared" si="4"/>
        <v>0.72999997761268098</v>
      </c>
      <c r="S32" s="35">
        <f t="shared" si="5"/>
        <v>241000</v>
      </c>
      <c r="T32" s="71">
        <f t="shared" si="6"/>
        <v>11532000</v>
      </c>
      <c r="U32" s="43" t="s">
        <v>155</v>
      </c>
    </row>
    <row r="33" spans="1:21" ht="62.25" customHeight="1" x14ac:dyDescent="0.25">
      <c r="A33" s="22">
        <v>29</v>
      </c>
      <c r="B33" s="23" t="s">
        <v>137</v>
      </c>
      <c r="C33" s="37" t="s">
        <v>141</v>
      </c>
      <c r="D33" s="23" t="s">
        <v>147</v>
      </c>
      <c r="E33" s="37" t="s">
        <v>134</v>
      </c>
      <c r="F33" s="33" t="s">
        <v>4</v>
      </c>
      <c r="G33" s="34" t="s">
        <v>152</v>
      </c>
      <c r="H33" s="35">
        <v>1987450</v>
      </c>
      <c r="I33" s="15">
        <f t="shared" si="0"/>
        <v>0.14975169186646206</v>
      </c>
      <c r="J33" s="35">
        <f>K33+N33</f>
        <v>297624</v>
      </c>
      <c r="K33" s="79">
        <v>238000</v>
      </c>
      <c r="L33" s="36">
        <f t="shared" si="1"/>
        <v>0.79966669354621944</v>
      </c>
      <c r="M33" s="36">
        <f t="shared" si="2"/>
        <v>3.0000251578656073E-2</v>
      </c>
      <c r="N33" s="46">
        <v>59624</v>
      </c>
      <c r="O33" s="16" t="s">
        <v>96</v>
      </c>
      <c r="P33" s="37" t="s">
        <v>11</v>
      </c>
      <c r="Q33" s="36">
        <f t="shared" si="3"/>
        <v>0.11975144028780599</v>
      </c>
      <c r="R33" s="36">
        <f t="shared" si="4"/>
        <v>0.85024830813353791</v>
      </c>
      <c r="S33" s="35">
        <f t="shared" si="5"/>
        <v>119000</v>
      </c>
      <c r="T33" s="71">
        <f t="shared" si="6"/>
        <v>11294000</v>
      </c>
      <c r="U33" s="43" t="s">
        <v>156</v>
      </c>
    </row>
    <row r="34" spans="1:21" ht="62.25" customHeight="1" x14ac:dyDescent="0.25">
      <c r="A34" s="22">
        <v>30</v>
      </c>
      <c r="B34" s="23" t="s">
        <v>138</v>
      </c>
      <c r="C34" s="37" t="s">
        <v>142</v>
      </c>
      <c r="D34" s="23" t="s">
        <v>148</v>
      </c>
      <c r="E34" s="37" t="s">
        <v>134</v>
      </c>
      <c r="F34" s="33" t="s">
        <v>88</v>
      </c>
      <c r="G34" s="34" t="s">
        <v>150</v>
      </c>
      <c r="H34" s="35">
        <v>4821062</v>
      </c>
      <c r="I34" s="15">
        <v>0.1</v>
      </c>
      <c r="J34" s="35">
        <f>K34+N34</f>
        <v>481422</v>
      </c>
      <c r="K34" s="79">
        <v>385000</v>
      </c>
      <c r="L34" s="36">
        <f t="shared" si="1"/>
        <v>0.7997141800748615</v>
      </c>
      <c r="M34" s="36">
        <f t="shared" si="2"/>
        <v>2.014207657980753E-2</v>
      </c>
      <c r="N34" s="46">
        <v>96422</v>
      </c>
      <c r="O34" s="16" t="s">
        <v>96</v>
      </c>
      <c r="P34" s="37" t="s">
        <v>11</v>
      </c>
      <c r="Q34" s="36">
        <f t="shared" si="3"/>
        <v>7.9857923420192475E-2</v>
      </c>
      <c r="R34" s="36">
        <f t="shared" si="4"/>
        <v>0.9</v>
      </c>
      <c r="S34" s="35">
        <f t="shared" si="5"/>
        <v>192500</v>
      </c>
      <c r="T34" s="71">
        <f t="shared" si="6"/>
        <v>10909000</v>
      </c>
      <c r="U34" s="43" t="s">
        <v>158</v>
      </c>
    </row>
    <row r="35" spans="1:21" ht="90.75" thickBot="1" x14ac:dyDescent="0.3">
      <c r="A35" s="65">
        <v>31</v>
      </c>
      <c r="B35" s="24" t="s">
        <v>139</v>
      </c>
      <c r="C35" s="57" t="s">
        <v>143</v>
      </c>
      <c r="D35" s="24" t="s">
        <v>149</v>
      </c>
      <c r="E35" s="57" t="s">
        <v>134</v>
      </c>
      <c r="F35" s="39" t="s">
        <v>4</v>
      </c>
      <c r="G35" s="66" t="s">
        <v>90</v>
      </c>
      <c r="H35" s="40">
        <v>4508970</v>
      </c>
      <c r="I35" s="17">
        <f>J35/H35</f>
        <v>0.65000011089007026</v>
      </c>
      <c r="J35" s="40">
        <f>K35+N35</f>
        <v>2930831</v>
      </c>
      <c r="K35" s="80">
        <v>1000000</v>
      </c>
      <c r="L35" s="41">
        <f t="shared" si="1"/>
        <v>0.34120015790743308</v>
      </c>
      <c r="M35" s="41">
        <f t="shared" si="2"/>
        <v>0.42821997041452931</v>
      </c>
      <c r="N35" s="47">
        <v>1930831</v>
      </c>
      <c r="O35" s="18" t="s">
        <v>96</v>
      </c>
      <c r="P35" s="19" t="s">
        <v>11</v>
      </c>
      <c r="Q35" s="41">
        <f t="shared" si="3"/>
        <v>0.22178014047554098</v>
      </c>
      <c r="R35" s="41">
        <f t="shared" si="4"/>
        <v>0.34999988910992974</v>
      </c>
      <c r="S35" s="40">
        <f t="shared" si="5"/>
        <v>500000</v>
      </c>
      <c r="T35" s="72">
        <f t="shared" si="6"/>
        <v>9909000</v>
      </c>
      <c r="U35" s="44" t="s">
        <v>157</v>
      </c>
    </row>
    <row r="36" spans="1:21" ht="18.75" hidden="1" x14ac:dyDescent="0.3">
      <c r="B36" s="77"/>
      <c r="C36" s="77"/>
      <c r="D36" s="77"/>
      <c r="E36" s="77"/>
      <c r="F36" s="77"/>
      <c r="G36" s="77"/>
      <c r="H36" s="77"/>
      <c r="I36" s="77"/>
      <c r="J36" s="76" t="s">
        <v>133</v>
      </c>
      <c r="K36" s="76">
        <f>SUM(K5:K30)</f>
        <v>34987000</v>
      </c>
      <c r="M36" s="54"/>
      <c r="N36" s="48"/>
      <c r="O36" s="25"/>
      <c r="P36" s="25"/>
      <c r="Q36" s="26"/>
      <c r="R36" s="26"/>
      <c r="S36" s="26"/>
      <c r="T36" s="26"/>
    </row>
    <row r="37" spans="1:21" ht="15.75" hidden="1" x14ac:dyDescent="0.25">
      <c r="D37" s="3"/>
      <c r="E37" s="3"/>
      <c r="F37" s="3"/>
      <c r="G37" s="3"/>
      <c r="H37" s="3"/>
      <c r="I37" s="3"/>
      <c r="J37" s="74" t="s">
        <v>134</v>
      </c>
      <c r="K37" s="74">
        <f>SUM(K31:K35)</f>
        <v>3104000</v>
      </c>
      <c r="M37" s="4"/>
      <c r="N37" s="3"/>
      <c r="O37" s="4"/>
      <c r="P37" s="4"/>
      <c r="Q37" s="4"/>
      <c r="R37" s="4"/>
      <c r="S37" s="4"/>
      <c r="T37"/>
    </row>
    <row r="38" spans="1:21" ht="15.75" x14ac:dyDescent="0.25">
      <c r="I38" s="75" t="s">
        <v>160</v>
      </c>
      <c r="J38" s="74" t="s">
        <v>153</v>
      </c>
      <c r="K38" s="74">
        <f>SUM(K36:K37)</f>
        <v>38091000</v>
      </c>
      <c r="M38" s="5"/>
      <c r="O38" s="2"/>
      <c r="P38" s="2"/>
      <c r="Q38" s="5"/>
      <c r="R38" s="5"/>
      <c r="S38" s="5"/>
      <c r="T38"/>
    </row>
    <row r="39" spans="1:21" x14ac:dyDescent="0.25">
      <c r="J39" s="1"/>
      <c r="K39" s="73"/>
      <c r="L39" s="1"/>
      <c r="M39" s="1"/>
      <c r="O39" s="1"/>
      <c r="P39" s="1"/>
      <c r="Q39" s="1"/>
      <c r="R39" s="1"/>
      <c r="S39" s="1"/>
    </row>
    <row r="40" spans="1:21" x14ac:dyDescent="0.25">
      <c r="J40" s="1"/>
      <c r="K40" s="1"/>
      <c r="L40" s="1"/>
      <c r="M40" s="1"/>
      <c r="O40" s="1"/>
      <c r="P40" s="1"/>
      <c r="Q40" s="1"/>
      <c r="R40" s="1"/>
      <c r="S40" s="1"/>
    </row>
    <row r="41" spans="1:21" x14ac:dyDescent="0.25">
      <c r="J41" s="1"/>
      <c r="K41" s="1"/>
      <c r="L41" s="1"/>
      <c r="M41" s="1"/>
      <c r="O41" s="1"/>
      <c r="P41" s="1"/>
      <c r="Q41" s="1"/>
      <c r="R41" s="1"/>
      <c r="S41" s="1"/>
    </row>
    <row r="42" spans="1:21" x14ac:dyDescent="0.25">
      <c r="J42" s="1"/>
      <c r="K42" s="1"/>
      <c r="L42" s="1"/>
      <c r="M42" s="1"/>
      <c r="O42" s="1"/>
      <c r="P42" s="1"/>
      <c r="Q42" s="1"/>
      <c r="R42" s="1"/>
      <c r="S42" s="1"/>
    </row>
    <row r="43" spans="1:21" x14ac:dyDescent="0.25">
      <c r="J43" s="1"/>
      <c r="K43" s="1"/>
      <c r="L43" s="1"/>
      <c r="M43" s="1"/>
      <c r="O43" s="1"/>
      <c r="P43" s="1"/>
      <c r="Q43" s="1"/>
      <c r="R43" s="1"/>
      <c r="S43" s="1"/>
    </row>
  </sheetData>
  <autoFilter ref="A4:U38">
    <filterColumn colId="4">
      <filters>
        <filter val="2. skupina"/>
      </filters>
    </filterColumn>
  </autoFilter>
  <pageMargins left="0.31496062992125984" right="0.31496062992125984" top="0.35433070866141736" bottom="0.35433070866141736" header="0.31496062992125984" footer="0.31496062992125984"/>
  <pageSetup paperSize="9" scale="3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2018-08-07T06:26:59Z</dcterms:modified>
</cp:coreProperties>
</file>