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Udržitelnost a optimalizace\PDSS_2016\Udržitelnost Karin\Výbor_16_3\"/>
    </mc:Choice>
  </mc:AlternateContent>
  <bookViews>
    <workbookView xWindow="15" yWindow="60" windowWidth="17220" windowHeight="10065" tabRatio="941" firstSheet="1" activeTab="1"/>
  </bookViews>
  <sheets>
    <sheet name="zasmluvnění (obce" sheetId="28" state="hidden" r:id="rId1"/>
    <sheet name="Příloha 2" sheetId="33" r:id="rId2"/>
  </sheets>
  <definedNames>
    <definedName name="_xlnm._FilterDatabase" localSheetId="0" hidden="1">'zasmluvnění (obce'!$A$6:$AD$80</definedName>
    <definedName name="_xlnm.Print_Titles" localSheetId="1">'Příloha 2'!$2:$3</definedName>
    <definedName name="_xlnm.Print_Titles" localSheetId="0">'zasmluvnění (obce'!$5:$6</definedName>
  </definedNames>
  <calcPr calcId="152511"/>
</workbook>
</file>

<file path=xl/calcChain.xml><?xml version="1.0" encoding="utf-8"?>
<calcChain xmlns="http://schemas.openxmlformats.org/spreadsheetml/2006/main">
  <c r="H9" i="33" l="1"/>
  <c r="I9" i="33"/>
  <c r="K80" i="28" l="1"/>
  <c r="H80" i="28"/>
  <c r="AA79" i="28"/>
  <c r="X79" i="28"/>
  <c r="J78" i="28"/>
  <c r="I78" i="28" s="1"/>
  <c r="X78" i="28" s="1"/>
  <c r="J77" i="28"/>
  <c r="I77" i="28"/>
  <c r="AA77" i="28" s="1"/>
  <c r="J76" i="28"/>
  <c r="I76" i="28"/>
  <c r="AA76" i="28" s="1"/>
  <c r="J75" i="28"/>
  <c r="I75" i="28" s="1"/>
  <c r="AA75" i="28" s="1"/>
  <c r="J74" i="28"/>
  <c r="I74" i="28" s="1"/>
  <c r="J73" i="28"/>
  <c r="I73" i="28" s="1"/>
  <c r="J72" i="28"/>
  <c r="I72" i="28" s="1"/>
  <c r="AA72" i="28" s="1"/>
  <c r="J71" i="28"/>
  <c r="I71" i="28" s="1"/>
  <c r="J70" i="28"/>
  <c r="I70" i="28"/>
  <c r="AA70" i="28" s="1"/>
  <c r="J69" i="28"/>
  <c r="I69" i="28" s="1"/>
  <c r="J68" i="28"/>
  <c r="I68" i="28" s="1"/>
  <c r="J67" i="28"/>
  <c r="I67" i="28" s="1"/>
  <c r="J66" i="28"/>
  <c r="I66" i="28" s="1"/>
  <c r="J65" i="28"/>
  <c r="I65" i="28" s="1"/>
  <c r="J64" i="28"/>
  <c r="I64" i="28" s="1"/>
  <c r="J63" i="28"/>
  <c r="I63" i="28" s="1"/>
  <c r="T62" i="28"/>
  <c r="J62" i="28"/>
  <c r="I62" i="28" s="1"/>
  <c r="AA62" i="28" s="1"/>
  <c r="AD62" i="28" s="1"/>
  <c r="T61" i="28"/>
  <c r="J61" i="28"/>
  <c r="I61" i="28" s="1"/>
  <c r="X61" i="28" s="1"/>
  <c r="J60" i="28"/>
  <c r="I60" i="28" s="1"/>
  <c r="AA60" i="28" s="1"/>
  <c r="AD60" i="28" s="1"/>
  <c r="J59" i="28"/>
  <c r="I59" i="28" s="1"/>
  <c r="AA59" i="28" s="1"/>
  <c r="J58" i="28"/>
  <c r="I58" i="28" s="1"/>
  <c r="AA58" i="28" s="1"/>
  <c r="J57" i="28"/>
  <c r="I57" i="28" s="1"/>
  <c r="AA57" i="28" s="1"/>
  <c r="J56" i="28"/>
  <c r="I56" i="28" s="1"/>
  <c r="J55" i="28"/>
  <c r="I55" i="28" s="1"/>
  <c r="J54" i="28"/>
  <c r="I54" i="28" s="1"/>
  <c r="J53" i="28"/>
  <c r="I53" i="28" s="1"/>
  <c r="J52" i="28"/>
  <c r="I52" i="28" s="1"/>
  <c r="J51" i="28"/>
  <c r="I51" i="28" s="1"/>
  <c r="J50" i="28"/>
  <c r="I50" i="28" s="1"/>
  <c r="J49" i="28"/>
  <c r="I49" i="28" s="1"/>
  <c r="J48" i="28"/>
  <c r="I48" i="28" s="1"/>
  <c r="AA48" i="28" s="1"/>
  <c r="J47" i="28"/>
  <c r="I47" i="28" s="1"/>
  <c r="AA47" i="28" s="1"/>
  <c r="J46" i="28"/>
  <c r="I46" i="28" s="1"/>
  <c r="AA46" i="28" s="1"/>
  <c r="J45" i="28"/>
  <c r="I45" i="28" s="1"/>
  <c r="AA45" i="28" s="1"/>
  <c r="J44" i="28"/>
  <c r="I44" i="28" s="1"/>
  <c r="AA44" i="28" s="1"/>
  <c r="J43" i="28"/>
  <c r="I43" i="28" s="1"/>
  <c r="J42" i="28"/>
  <c r="I42" i="28"/>
  <c r="J41" i="28"/>
  <c r="I41" i="28" s="1"/>
  <c r="J40" i="28"/>
  <c r="I40" i="28" s="1"/>
  <c r="J39" i="28"/>
  <c r="I39" i="28" s="1"/>
  <c r="X39" i="28" s="1"/>
  <c r="J38" i="28"/>
  <c r="I38" i="28" s="1"/>
  <c r="AA38" i="28" s="1"/>
  <c r="AD38" i="28" s="1"/>
  <c r="J37" i="28"/>
  <c r="I37" i="28" s="1"/>
  <c r="AA37" i="28" s="1"/>
  <c r="AD37" i="28" s="1"/>
  <c r="J36" i="28"/>
  <c r="I36" i="28" s="1"/>
  <c r="AA36" i="28" s="1"/>
  <c r="AD36" i="28" s="1"/>
  <c r="J35" i="28"/>
  <c r="I35" i="28" s="1"/>
  <c r="J34" i="28"/>
  <c r="I34" i="28" s="1"/>
  <c r="AA34" i="28" s="1"/>
  <c r="J33" i="28"/>
  <c r="I33" i="28" s="1"/>
  <c r="AA33" i="28" s="1"/>
  <c r="AB33" i="28" s="1"/>
  <c r="J32" i="28"/>
  <c r="I32" i="28"/>
  <c r="X32" i="28" s="1"/>
  <c r="J31" i="28"/>
  <c r="I31" i="28" s="1"/>
  <c r="X31" i="28" s="1"/>
  <c r="J30" i="28"/>
  <c r="I30" i="28" s="1"/>
  <c r="J29" i="28"/>
  <c r="I29" i="28" s="1"/>
  <c r="J28" i="28"/>
  <c r="I28" i="28" s="1"/>
  <c r="AA28" i="28" s="1"/>
  <c r="J27" i="28"/>
  <c r="I27" i="28" s="1"/>
  <c r="X27" i="28" s="1"/>
  <c r="J26" i="28"/>
  <c r="I26" i="28" s="1"/>
  <c r="L26" i="28" s="1"/>
  <c r="J25" i="28"/>
  <c r="I25" i="28" s="1"/>
  <c r="J24" i="28"/>
  <c r="I24" i="28" s="1"/>
  <c r="AA24" i="28" s="1"/>
  <c r="J23" i="28"/>
  <c r="I23" i="28" s="1"/>
  <c r="J22" i="28"/>
  <c r="I22" i="28" s="1"/>
  <c r="J21" i="28"/>
  <c r="I21" i="28" s="1"/>
  <c r="J20" i="28"/>
  <c r="I20" i="28" s="1"/>
  <c r="J19" i="28"/>
  <c r="I19" i="28" s="1"/>
  <c r="J18" i="28"/>
  <c r="I18" i="28" s="1"/>
  <c r="AA18" i="28" s="1"/>
  <c r="J17" i="28"/>
  <c r="I17" i="28" s="1"/>
  <c r="X17" i="28" s="1"/>
  <c r="J16" i="28"/>
  <c r="I16" i="28" s="1"/>
  <c r="X16" i="28" s="1"/>
  <c r="J15" i="28"/>
  <c r="I15" i="28" s="1"/>
  <c r="X15" i="28" s="1"/>
  <c r="J14" i="28"/>
  <c r="I14" i="28" s="1"/>
  <c r="X14" i="28" s="1"/>
  <c r="J13" i="28"/>
  <c r="I13" i="28" s="1"/>
  <c r="X13" i="28" s="1"/>
  <c r="J12" i="28"/>
  <c r="I12" i="28" s="1"/>
  <c r="X12" i="28" s="1"/>
  <c r="J11" i="28"/>
  <c r="I11" i="28" s="1"/>
  <c r="X11" i="28" s="1"/>
  <c r="J10" i="28"/>
  <c r="I10" i="28" s="1"/>
  <c r="L10" i="28" s="1"/>
  <c r="J9" i="28"/>
  <c r="I9" i="28" s="1"/>
  <c r="J8" i="28"/>
  <c r="I8" i="28" s="1"/>
  <c r="J7" i="28"/>
  <c r="I7" i="28" s="1"/>
  <c r="AB60" i="28" l="1"/>
  <c r="AA61" i="28"/>
  <c r="AB61" i="28" s="1"/>
  <c r="Z10" i="28"/>
  <c r="U10" i="28"/>
  <c r="S10" i="28"/>
  <c r="T10" i="28"/>
  <c r="R10" i="28"/>
  <c r="I80" i="28"/>
  <c r="X7" i="28"/>
  <c r="L7" i="28"/>
  <c r="AA7" i="28"/>
  <c r="L9" i="28"/>
  <c r="AA20" i="28"/>
  <c r="X20" i="28"/>
  <c r="L20" i="28"/>
  <c r="AA22" i="28"/>
  <c r="X22" i="28"/>
  <c r="L22" i="28"/>
  <c r="AD24" i="28"/>
  <c r="AB24" i="28"/>
  <c r="AA25" i="28"/>
  <c r="L25" i="28"/>
  <c r="AA30" i="28"/>
  <c r="L30" i="28"/>
  <c r="X8" i="28"/>
  <c r="L8" i="28"/>
  <c r="AA8" i="28"/>
  <c r="AD18" i="28"/>
  <c r="AB18" i="28"/>
  <c r="AA19" i="28"/>
  <c r="X19" i="28"/>
  <c r="L19" i="28"/>
  <c r="AA21" i="28"/>
  <c r="X21" i="28"/>
  <c r="L21" i="28"/>
  <c r="AA23" i="28"/>
  <c r="L23" i="28"/>
  <c r="Z26" i="28"/>
  <c r="AA26" i="28" s="1"/>
  <c r="U26" i="28"/>
  <c r="S26" i="28"/>
  <c r="T26" i="28"/>
  <c r="R26" i="28"/>
  <c r="AD28" i="28"/>
  <c r="AB28" i="28"/>
  <c r="AA29" i="28"/>
  <c r="X29" i="28"/>
  <c r="L29" i="28"/>
  <c r="AB34" i="28"/>
  <c r="AD34" i="28"/>
  <c r="X10" i="28"/>
  <c r="AA10" i="28"/>
  <c r="AA11" i="28"/>
  <c r="AA12" i="28"/>
  <c r="AA13" i="28"/>
  <c r="AA14" i="28"/>
  <c r="AA15" i="28"/>
  <c r="AA16" i="28"/>
  <c r="AA17" i="28"/>
  <c r="X18" i="28"/>
  <c r="X26" i="28"/>
  <c r="AA27" i="28"/>
  <c r="AA31" i="28"/>
  <c r="AA32" i="28"/>
  <c r="X33" i="28"/>
  <c r="L33" i="28"/>
  <c r="AD33" i="28"/>
  <c r="AA35" i="28"/>
  <c r="L35" i="28"/>
  <c r="AB36" i="28"/>
  <c r="AB37" i="28"/>
  <c r="AB38" i="28"/>
  <c r="X40" i="28"/>
  <c r="L40" i="28"/>
  <c r="X43" i="28"/>
  <c r="L43" i="28"/>
  <c r="X51" i="28"/>
  <c r="L51" i="28"/>
  <c r="X54" i="28"/>
  <c r="L54" i="28"/>
  <c r="AA54" i="28"/>
  <c r="AA56" i="28"/>
  <c r="L56" i="28"/>
  <c r="L11" i="28"/>
  <c r="L12" i="28"/>
  <c r="L13" i="28"/>
  <c r="L14" i="28"/>
  <c r="L15" i="28"/>
  <c r="L16" i="28"/>
  <c r="L17" i="28"/>
  <c r="L18" i="28"/>
  <c r="L24" i="28"/>
  <c r="L27" i="28"/>
  <c r="L28" i="28"/>
  <c r="L31" i="28"/>
  <c r="L32" i="28"/>
  <c r="X34" i="28"/>
  <c r="L34" i="28"/>
  <c r="L36" i="28"/>
  <c r="X36" i="28"/>
  <c r="L37" i="28"/>
  <c r="X37" i="28"/>
  <c r="L38" i="28"/>
  <c r="X38" i="28"/>
  <c r="L39" i="28"/>
  <c r="AA41" i="28"/>
  <c r="X41" i="28"/>
  <c r="L41" i="28"/>
  <c r="AD44" i="28"/>
  <c r="AB44" i="28"/>
  <c r="AD45" i="28"/>
  <c r="AB45" i="28"/>
  <c r="AD46" i="28"/>
  <c r="AB46" i="28"/>
  <c r="AD47" i="28"/>
  <c r="AB47" i="28"/>
  <c r="AD48" i="28"/>
  <c r="AB48" i="28"/>
  <c r="X50" i="28"/>
  <c r="L50" i="28"/>
  <c r="AA50" i="28"/>
  <c r="X53" i="28"/>
  <c r="L53" i="28"/>
  <c r="AA53" i="28"/>
  <c r="X55" i="28"/>
  <c r="L55" i="28"/>
  <c r="AA55" i="28"/>
  <c r="AD57" i="28"/>
  <c r="AB57" i="28"/>
  <c r="AD58" i="28"/>
  <c r="AB58" i="28"/>
  <c r="AD59" i="28"/>
  <c r="AB59" i="28"/>
  <c r="L42" i="28"/>
  <c r="X42" i="28"/>
  <c r="L44" i="28"/>
  <c r="X44" i="28"/>
  <c r="L45" i="28"/>
  <c r="X45" i="28"/>
  <c r="L46" i="28"/>
  <c r="X46" i="28"/>
  <c r="L47" i="28"/>
  <c r="X47" i="28"/>
  <c r="L48" i="28"/>
  <c r="X48" i="28"/>
  <c r="L49" i="28"/>
  <c r="AA49" i="28"/>
  <c r="L52" i="28"/>
  <c r="X52" i="28"/>
  <c r="L57" i="28"/>
  <c r="X57" i="28"/>
  <c r="L58" i="28"/>
  <c r="X58" i="28"/>
  <c r="L59" i="28"/>
  <c r="X59" i="28"/>
  <c r="X62" i="28"/>
  <c r="AA63" i="28"/>
  <c r="X63" i="28"/>
  <c r="L63" i="28"/>
  <c r="X65" i="28"/>
  <c r="L65" i="28"/>
  <c r="AA65" i="28"/>
  <c r="X67" i="28"/>
  <c r="L67" i="28"/>
  <c r="AA67" i="28"/>
  <c r="X69" i="28"/>
  <c r="L69" i="28"/>
  <c r="AA69" i="28"/>
  <c r="AD72" i="28"/>
  <c r="AB72" i="28"/>
  <c r="AA73" i="28"/>
  <c r="X73" i="28"/>
  <c r="L73" i="28"/>
  <c r="AB75" i="28"/>
  <c r="AC75" i="28" s="1"/>
  <c r="AD75" i="28" s="1"/>
  <c r="AB76" i="28"/>
  <c r="AD76" i="28" s="1"/>
  <c r="AB77" i="28"/>
  <c r="AD77" i="28" s="1"/>
  <c r="L60" i="28"/>
  <c r="X60" i="28"/>
  <c r="AB62" i="28"/>
  <c r="AA66" i="28"/>
  <c r="L66" i="28"/>
  <c r="X68" i="28"/>
  <c r="L68" i="28"/>
  <c r="AA68" i="28"/>
  <c r="AD70" i="28"/>
  <c r="AB70" i="28"/>
  <c r="AA71" i="28"/>
  <c r="L71" i="28"/>
  <c r="AA74" i="28"/>
  <c r="L74" i="28"/>
  <c r="L64" i="28"/>
  <c r="AA64" i="28"/>
  <c r="AA78" i="28"/>
  <c r="L70" i="28"/>
  <c r="L72" i="28"/>
  <c r="L75" i="28"/>
  <c r="L76" i="28"/>
  <c r="L77" i="28"/>
  <c r="L78" i="28"/>
  <c r="AD61" i="28" l="1"/>
  <c r="U75" i="28"/>
  <c r="X75" i="28" s="1"/>
  <c r="S75" i="28"/>
  <c r="T75" i="28"/>
  <c r="R75" i="28"/>
  <c r="AB74" i="28"/>
  <c r="AD74" i="28"/>
  <c r="AB69" i="28"/>
  <c r="AD69" i="28"/>
  <c r="S67" i="28"/>
  <c r="T67" i="28"/>
  <c r="R67" i="28"/>
  <c r="AB65" i="28"/>
  <c r="AD65" i="28"/>
  <c r="T63" i="28"/>
  <c r="R63" i="28"/>
  <c r="S63" i="28"/>
  <c r="AD63" i="28"/>
  <c r="AB63" i="28"/>
  <c r="AB49" i="28"/>
  <c r="AD49" i="28"/>
  <c r="AB55" i="28"/>
  <c r="AD55" i="28"/>
  <c r="S53" i="28"/>
  <c r="T53" i="28"/>
  <c r="R53" i="28"/>
  <c r="S50" i="28"/>
  <c r="T50" i="28"/>
  <c r="R50" i="28"/>
  <c r="Z39" i="28"/>
  <c r="AA39" i="28" s="1"/>
  <c r="T39" i="28"/>
  <c r="R39" i="28"/>
  <c r="S39" i="28"/>
  <c r="T38" i="28"/>
  <c r="R38" i="28"/>
  <c r="S38" i="28"/>
  <c r="T37" i="28"/>
  <c r="R37" i="28"/>
  <c r="S37" i="28"/>
  <c r="T36" i="28"/>
  <c r="R36" i="28"/>
  <c r="S36" i="28"/>
  <c r="S31" i="28"/>
  <c r="T31" i="28"/>
  <c r="R31" i="28"/>
  <c r="S27" i="28"/>
  <c r="T27" i="28"/>
  <c r="R27" i="28"/>
  <c r="S16" i="28"/>
  <c r="T16" i="28"/>
  <c r="R16" i="28"/>
  <c r="S14" i="28"/>
  <c r="T14" i="28"/>
  <c r="R14" i="28"/>
  <c r="S12" i="28"/>
  <c r="T12" i="28"/>
  <c r="R12" i="28"/>
  <c r="AD56" i="28"/>
  <c r="AB56" i="28"/>
  <c r="S54" i="28"/>
  <c r="T54" i="28"/>
  <c r="R54" i="28"/>
  <c r="S51" i="28"/>
  <c r="Z51" i="28"/>
  <c r="AA51" i="28" s="1"/>
  <c r="T51" i="28"/>
  <c r="R51" i="28"/>
  <c r="U35" i="28"/>
  <c r="X35" i="28" s="1"/>
  <c r="S35" i="28"/>
  <c r="R35" i="28"/>
  <c r="T35" i="28"/>
  <c r="AB31" i="28"/>
  <c r="AD31" i="28"/>
  <c r="AB27" i="28"/>
  <c r="AD27" i="28"/>
  <c r="AB16" i="28"/>
  <c r="AD16" i="28"/>
  <c r="AB14" i="28"/>
  <c r="AD14" i="28"/>
  <c r="AB12" i="28"/>
  <c r="AD12" i="28"/>
  <c r="AB10" i="28"/>
  <c r="AD10" i="28"/>
  <c r="T29" i="28"/>
  <c r="R29" i="28"/>
  <c r="S29" i="28"/>
  <c r="AD29" i="28"/>
  <c r="AB29" i="28"/>
  <c r="T23" i="28"/>
  <c r="R23" i="28"/>
  <c r="U23" i="28"/>
  <c r="X23" i="28" s="1"/>
  <c r="S23" i="28"/>
  <c r="T19" i="28"/>
  <c r="R19" i="28"/>
  <c r="S19" i="28"/>
  <c r="AD19" i="28"/>
  <c r="AB19" i="28"/>
  <c r="S8" i="28"/>
  <c r="T8" i="28"/>
  <c r="R8" i="28"/>
  <c r="T30" i="28"/>
  <c r="R30" i="28"/>
  <c r="U30" i="28"/>
  <c r="X30" i="28" s="1"/>
  <c r="S30" i="28"/>
  <c r="AB25" i="28"/>
  <c r="AD25" i="28"/>
  <c r="T22" i="28"/>
  <c r="R22" i="28"/>
  <c r="S22" i="28"/>
  <c r="AD22" i="28"/>
  <c r="AB22" i="28"/>
  <c r="Z9" i="28"/>
  <c r="AA9" i="28" s="1"/>
  <c r="U9" i="28"/>
  <c r="X9" i="28" s="1"/>
  <c r="S9" i="28"/>
  <c r="T9" i="28"/>
  <c r="R9" i="28"/>
  <c r="S7" i="28"/>
  <c r="T7" i="28"/>
  <c r="R7" i="28"/>
  <c r="U77" i="28"/>
  <c r="X77" i="28" s="1"/>
  <c r="S77" i="28"/>
  <c r="T77" i="28"/>
  <c r="R77" i="28"/>
  <c r="U70" i="28"/>
  <c r="X70" i="28" s="1"/>
  <c r="S70" i="28"/>
  <c r="T70" i="28"/>
  <c r="R70" i="28"/>
  <c r="T64" i="28"/>
  <c r="R64" i="28"/>
  <c r="U64" i="28"/>
  <c r="X64" i="28" s="1"/>
  <c r="S64" i="28"/>
  <c r="T71" i="28"/>
  <c r="R71" i="28"/>
  <c r="U71" i="28"/>
  <c r="X71" i="28" s="1"/>
  <c r="S71" i="28"/>
  <c r="S68" i="28"/>
  <c r="T68" i="28"/>
  <c r="R68" i="28"/>
  <c r="AB66" i="28"/>
  <c r="AC66" i="28" s="1"/>
  <c r="AD66" i="28" s="1"/>
  <c r="T60" i="28"/>
  <c r="R60" i="28"/>
  <c r="S60" i="28"/>
  <c r="S78" i="28"/>
  <c r="T78" i="28"/>
  <c r="R78" i="28"/>
  <c r="U76" i="28"/>
  <c r="X76" i="28" s="1"/>
  <c r="S76" i="28"/>
  <c r="T76" i="28"/>
  <c r="R76" i="28"/>
  <c r="U72" i="28"/>
  <c r="X72" i="28" s="1"/>
  <c r="S72" i="28"/>
  <c r="T72" i="28"/>
  <c r="R72" i="28"/>
  <c r="AB64" i="28"/>
  <c r="AD64" i="28"/>
  <c r="T74" i="28"/>
  <c r="R74" i="28"/>
  <c r="U74" i="28"/>
  <c r="X74" i="28" s="1"/>
  <c r="S74" i="28"/>
  <c r="AB71" i="28"/>
  <c r="AD71" i="28"/>
  <c r="AB68" i="28"/>
  <c r="AD68" i="28"/>
  <c r="U66" i="28"/>
  <c r="X66" i="28" s="1"/>
  <c r="S66" i="28"/>
  <c r="T66" i="28"/>
  <c r="R66" i="28"/>
  <c r="T73" i="28"/>
  <c r="R73" i="28"/>
  <c r="S73" i="28"/>
  <c r="AD73" i="28"/>
  <c r="AB73" i="28"/>
  <c r="S69" i="28"/>
  <c r="T69" i="28"/>
  <c r="R69" i="28"/>
  <c r="AB67" i="28"/>
  <c r="AD67" i="28"/>
  <c r="S65" i="28"/>
  <c r="T65" i="28"/>
  <c r="R65" i="28"/>
  <c r="T59" i="28"/>
  <c r="R59" i="28"/>
  <c r="S59" i="28"/>
  <c r="T58" i="28"/>
  <c r="R58" i="28"/>
  <c r="S58" i="28"/>
  <c r="T57" i="28"/>
  <c r="R57" i="28"/>
  <c r="S57" i="28"/>
  <c r="Z52" i="28"/>
  <c r="AA52" i="28" s="1"/>
  <c r="T52" i="28"/>
  <c r="R52" i="28"/>
  <c r="S52" i="28"/>
  <c r="T49" i="28"/>
  <c r="R49" i="28"/>
  <c r="U49" i="28"/>
  <c r="X49" i="28" s="1"/>
  <c r="S49" i="28"/>
  <c r="T48" i="28"/>
  <c r="R48" i="28"/>
  <c r="S48" i="28"/>
  <c r="T47" i="28"/>
  <c r="R47" i="28"/>
  <c r="S47" i="28"/>
  <c r="T46" i="28"/>
  <c r="R46" i="28"/>
  <c r="S46" i="28"/>
  <c r="T45" i="28"/>
  <c r="R45" i="28"/>
  <c r="S45" i="28"/>
  <c r="T44" i="28"/>
  <c r="R44" i="28"/>
  <c r="S44" i="28"/>
  <c r="Z42" i="28"/>
  <c r="AA42" i="28" s="1"/>
  <c r="T42" i="28"/>
  <c r="R42" i="28"/>
  <c r="S42" i="28"/>
  <c r="S55" i="28"/>
  <c r="T55" i="28"/>
  <c r="R55" i="28"/>
  <c r="AB53" i="28"/>
  <c r="AD53" i="28"/>
  <c r="AB50" i="28"/>
  <c r="AD50" i="28"/>
  <c r="T41" i="28"/>
  <c r="R41" i="28"/>
  <c r="S41" i="28"/>
  <c r="AD41" i="28"/>
  <c r="AB41" i="28"/>
  <c r="S34" i="28"/>
  <c r="T34" i="28"/>
  <c r="R34" i="28"/>
  <c r="S32" i="28"/>
  <c r="T32" i="28"/>
  <c r="R32" i="28"/>
  <c r="U28" i="28"/>
  <c r="X28" i="28" s="1"/>
  <c r="S28" i="28"/>
  <c r="T28" i="28"/>
  <c r="R28" i="28"/>
  <c r="U24" i="28"/>
  <c r="X24" i="28" s="1"/>
  <c r="S24" i="28"/>
  <c r="T24" i="28"/>
  <c r="R24" i="28"/>
  <c r="S17" i="28"/>
  <c r="T17" i="28"/>
  <c r="R17" i="28"/>
  <c r="S15" i="28"/>
  <c r="T15" i="28"/>
  <c r="R15" i="28"/>
  <c r="S13" i="28"/>
  <c r="T13" i="28"/>
  <c r="R13" i="28"/>
  <c r="S11" i="28"/>
  <c r="T11" i="28"/>
  <c r="R11" i="28"/>
  <c r="U56" i="28"/>
  <c r="X56" i="28" s="1"/>
  <c r="S56" i="28"/>
  <c r="T56" i="28"/>
  <c r="R56" i="28"/>
  <c r="AB54" i="28"/>
  <c r="AD54" i="28"/>
  <c r="S43" i="28"/>
  <c r="Z43" i="28"/>
  <c r="AA43" i="28" s="1"/>
  <c r="T43" i="28"/>
  <c r="R43" i="28"/>
  <c r="S40" i="28"/>
  <c r="Z40" i="28"/>
  <c r="AA40" i="28" s="1"/>
  <c r="R40" i="28"/>
  <c r="T40" i="28"/>
  <c r="AD35" i="28"/>
  <c r="AB35" i="28"/>
  <c r="S33" i="28"/>
  <c r="R33" i="28"/>
  <c r="T33" i="28"/>
  <c r="AB32" i="28"/>
  <c r="AD32" i="28"/>
  <c r="AB26" i="28"/>
  <c r="AD26" i="28"/>
  <c r="AB17" i="28"/>
  <c r="AD17" i="28"/>
  <c r="AB15" i="28"/>
  <c r="AD15" i="28"/>
  <c r="AB13" i="28"/>
  <c r="AD13" i="28"/>
  <c r="AB11" i="28"/>
  <c r="AD11" i="28"/>
  <c r="AB23" i="28"/>
  <c r="AD23" i="28"/>
  <c r="T21" i="28"/>
  <c r="R21" i="28"/>
  <c r="S21" i="28"/>
  <c r="AD21" i="28"/>
  <c r="AB21" i="28"/>
  <c r="AB8" i="28"/>
  <c r="AD8" i="28"/>
  <c r="AB30" i="28"/>
  <c r="AD30" i="28"/>
  <c r="T25" i="28"/>
  <c r="R25" i="28"/>
  <c r="U25" i="28"/>
  <c r="X25" i="28" s="1"/>
  <c r="S25" i="28"/>
  <c r="T20" i="28"/>
  <c r="R20" i="28"/>
  <c r="S20" i="28"/>
  <c r="AD20" i="28"/>
  <c r="AB20" i="28"/>
  <c r="AB7" i="28"/>
  <c r="AD7" i="28"/>
  <c r="X80" i="28" l="1"/>
  <c r="AB42" i="28"/>
  <c r="AD42" i="28"/>
  <c r="AB9" i="28"/>
  <c r="AD9" i="28"/>
  <c r="AD40" i="28"/>
  <c r="AB40" i="28"/>
  <c r="AD43" i="28"/>
  <c r="AB43" i="28"/>
  <c r="AB52" i="28"/>
  <c r="AD52" i="28"/>
  <c r="AD51" i="28"/>
  <c r="AB51" i="28"/>
  <c r="AB39" i="28"/>
  <c r="AD39" i="28"/>
  <c r="AD80" i="28" l="1"/>
</calcChain>
</file>

<file path=xl/comments1.xml><?xml version="1.0" encoding="utf-8"?>
<comments xmlns="http://schemas.openxmlformats.org/spreadsheetml/2006/main">
  <authors>
    <author>Adela</author>
  </authors>
  <commentList>
    <comment ref="I32" authorId="0" shapeId="0">
      <text>
        <r>
          <rPr>
            <b/>
            <sz val="8"/>
            <color indexed="81"/>
            <rFont val="Tahoma"/>
            <family val="2"/>
            <charset val="238"/>
          </rPr>
          <t>Adela:
Nezasmluněno</t>
        </r>
        <r>
          <rPr>
            <sz val="8"/>
            <color indexed="81"/>
            <rFont val="Tahoma"/>
            <family val="2"/>
            <charset val="238"/>
          </rPr>
          <t xml:space="preserve">
IP 2014 - Dotace PPSS
</t>
        </r>
      </text>
    </comment>
  </commentList>
</comments>
</file>

<file path=xl/sharedStrings.xml><?xml version="1.0" encoding="utf-8"?>
<sst xmlns="http://schemas.openxmlformats.org/spreadsheetml/2006/main" count="389" uniqueCount="187">
  <si>
    <t>Název žadatele</t>
  </si>
  <si>
    <t>IČ</t>
  </si>
  <si>
    <t>Právní forma žadatele</t>
  </si>
  <si>
    <t>Registrační číslo</t>
  </si>
  <si>
    <t>Celkem</t>
  </si>
  <si>
    <t>Název služby</t>
  </si>
  <si>
    <t>Druh sociální služby</t>
  </si>
  <si>
    <t>ANIMA VIVA o.s.</t>
  </si>
  <si>
    <t>Asociace rodičů a přátel zdravotně postižených dětí v ČR, z.s. klub Stonožka Ostrava</t>
  </si>
  <si>
    <t>Bílý nosorožec, o.p.s.</t>
  </si>
  <si>
    <t>Bunkr, o.p.s.</t>
  </si>
  <si>
    <t>Centrum sociální pomoci Třinec, příspěvková organizace</t>
  </si>
  <si>
    <t>Centrum sociálních služeb Bohumín, příspěvková organizace</t>
  </si>
  <si>
    <t>Centrum sociálních služeb Ostrava, o.p.s.</t>
  </si>
  <si>
    <t>Čtyřlístek - centrum pro osoby se zdravotním postižením Ostrava, příspěvková organizace</t>
  </si>
  <si>
    <t>Diakonie ČCE - středisko v Rýmařově</t>
  </si>
  <si>
    <t>Elim Opava, o.p.s.</t>
  </si>
  <si>
    <t>EUROTOPIA Opava o.p.s</t>
  </si>
  <si>
    <t>FOKUS - Opava</t>
  </si>
  <si>
    <t>Fond ohrožených dětí</t>
  </si>
  <si>
    <t>Charita Bohumín</t>
  </si>
  <si>
    <t>Charita Český Těšín</t>
  </si>
  <si>
    <t>Charita Nový Jičín</t>
  </si>
  <si>
    <t>Charita Opava</t>
  </si>
  <si>
    <t>Charita Ostrava</t>
  </si>
  <si>
    <t>Charita Studénka</t>
  </si>
  <si>
    <t>JINAK, o.p.s</t>
  </si>
  <si>
    <t>KAFIRA o.p.s.</t>
  </si>
  <si>
    <t>Krystal Help o.s.</t>
  </si>
  <si>
    <t>"Máš čas?", o. s.</t>
  </si>
  <si>
    <t>Město Frenštát pod Radhoštěm</t>
  </si>
  <si>
    <t>OPEN HOUSE o.p.s.</t>
  </si>
  <si>
    <t>PRAPOS</t>
  </si>
  <si>
    <t>Slezská diakonie</t>
  </si>
  <si>
    <t>Sociální služby Karviná, příspěvková organizace</t>
  </si>
  <si>
    <t>Spirála o.p.s.</t>
  </si>
  <si>
    <t>Středisko sociálních služeb města Kopřivnice, příspěvková organizace</t>
  </si>
  <si>
    <t>Středisko volného času Vítkov, příspěvková organizace</t>
  </si>
  <si>
    <t>Nízkoprahové zařízení dětí a mládeže OÁZA</t>
  </si>
  <si>
    <t>Centrum ANIMA Opava</t>
  </si>
  <si>
    <t>Dům pro matky s dětmi</t>
  </si>
  <si>
    <t>Azylový dům pro muže</t>
  </si>
  <si>
    <t>Centrum sociálních služeb Samaritán</t>
  </si>
  <si>
    <t>Dům pro ženy a matky s dětmi</t>
  </si>
  <si>
    <t>Centrum sociálních služeb Ostrava</t>
  </si>
  <si>
    <t>Sbor a komunitní centrum, Krnov</t>
  </si>
  <si>
    <t>Centrum sociálních služeb Krnov</t>
  </si>
  <si>
    <t>Integrační centrum</t>
  </si>
  <si>
    <t>Dům na půl cesty Frýdek-Místek</t>
  </si>
  <si>
    <t>Streetwork v Třinci</t>
  </si>
  <si>
    <t>NZDM Klub Bunkr, Třinec</t>
  </si>
  <si>
    <t>Azylový dům pro matky</t>
  </si>
  <si>
    <t>Dům na půl cesty</t>
  </si>
  <si>
    <t>sociálně terapeutické dílny</t>
  </si>
  <si>
    <t>Centrum pracovní činnosti</t>
  </si>
  <si>
    <t>Podpora samostatného bydlení</t>
  </si>
  <si>
    <t>Sociálně terapeutická dílna "Buřinka"</t>
  </si>
  <si>
    <t>NZDM Na hraně</t>
  </si>
  <si>
    <t>Nízkoprahové zařízení pro děti a mládež - CARAVAN</t>
  </si>
  <si>
    <t>Sociální rehabilitace Vítkov</t>
  </si>
  <si>
    <t>Sociální rehabilitace</t>
  </si>
  <si>
    <t>podpora samostatného bydlení</t>
  </si>
  <si>
    <t>Sociálně aktivizační služby pro rodiny s dětma v regionu Krnov</t>
  </si>
  <si>
    <t>Nízkoprahové denní centrum pro osoby bez přístřeší</t>
  </si>
  <si>
    <t>Charitní dům pro matky v tísni</t>
  </si>
  <si>
    <t>Charitní dům blahoslavené Matky Terezy - azylový dům</t>
  </si>
  <si>
    <t>Dům sv. Cyrila a Metoděje pro zrakově postižené ve Vlaštovičkách</t>
  </si>
  <si>
    <t>Charitní dům sv. Benedikta Labre-nízkprahové denní centrum</t>
  </si>
  <si>
    <t>Charitní středisko sv. Lucie-startovací byty</t>
  </si>
  <si>
    <t>Byt pro matky v tísni</t>
  </si>
  <si>
    <t>Sociálně terapeutická dílna Jinak</t>
  </si>
  <si>
    <t>KAFIRA o.p.s., Ostrava-sociální rehabilitace</t>
  </si>
  <si>
    <t>KAFIRA o.p.s., Opava-sociální rehabilitace</t>
  </si>
  <si>
    <t>Terénní program Krnovsko</t>
  </si>
  <si>
    <t>Nízkoprahové denní centrum Racek</t>
  </si>
  <si>
    <t>sociální rehabilitace MENS SANA, o.p.s.</t>
  </si>
  <si>
    <t>Podpora samostatného bydlení MENS SANA, o.p.s.</t>
  </si>
  <si>
    <t>NZDM Klub Kryt</t>
  </si>
  <si>
    <t>Nízkoprahové zařízení pro děti a mládež STŘEP</t>
  </si>
  <si>
    <t>OPEN STREET</t>
  </si>
  <si>
    <t>KROKY</t>
  </si>
  <si>
    <t>sociálně aktivizační služby pro rodiny s dětmi</t>
  </si>
  <si>
    <t>BETHEL Český Těšín, nízkoprahové denní centrum</t>
  </si>
  <si>
    <t>BETHEL Karviná, nízkoprahové denní centrum</t>
  </si>
  <si>
    <t>NOE Krnov, Bruntál; podpora samostatného bydlení</t>
  </si>
  <si>
    <t>BETHEL Karviná, azylový dům</t>
  </si>
  <si>
    <t>SOCIÁLNÍ ASISTENCE Třinec, sociálně aktivizační služby pro rodiny s dětmi</t>
  </si>
  <si>
    <t>EBEN-EZER Český Těšín, sociálně terapeutické dílny</t>
  </si>
  <si>
    <t>SÁRA Frýdek-Místek, Azylový dům pro ženy</t>
  </si>
  <si>
    <t>SOCIÁLNÍ ASISTENCE Jablunkov, sociálně aktivizační služby pro rodiny s dětmi</t>
  </si>
  <si>
    <t>BETHEL Frýdek-Místek, azylový dům</t>
  </si>
  <si>
    <t>RÚT Bruntál, sociální rehabilitace</t>
  </si>
  <si>
    <t>BETHEL Frýdek-Místek, nízkoprahové denní centrum</t>
  </si>
  <si>
    <t>EFFATHA Krnov, sociálně terapeutická dílna</t>
  </si>
  <si>
    <t>SÁRA Frýdek-Místek, azylový dům pro matky s dětmi</t>
  </si>
  <si>
    <t>RÚT Krnov, sociální rehabilitace</t>
  </si>
  <si>
    <t>DUHOVÝ DŮM Ostrava, sociálně terapeutické dílny</t>
  </si>
  <si>
    <t>sociální rehabilitace</t>
  </si>
  <si>
    <t>Azylový dům pro rodiny s dětmi</t>
  </si>
  <si>
    <t>Terénní programy</t>
  </si>
  <si>
    <t>Kafárna a Klub Kafe Ostrava</t>
  </si>
  <si>
    <t>Azylový dům</t>
  </si>
  <si>
    <t>NZDM Tunnel</t>
  </si>
  <si>
    <t>nízkoprahová zařízení pro děti a mládež</t>
  </si>
  <si>
    <t>terénní programy</t>
  </si>
  <si>
    <t>azylové domy</t>
  </si>
  <si>
    <t>nízkoprahová denní centra</t>
  </si>
  <si>
    <t>sociálně aktivizační služby pro seniory a osoby se zdravotním postižením</t>
  </si>
  <si>
    <t>domy na půl cesty</t>
  </si>
  <si>
    <t>Armáda spásy v České republice, z. s.</t>
  </si>
  <si>
    <t>MENS SANA, o.p.s.</t>
  </si>
  <si>
    <t>Občanské sdružení „AVE”</t>
  </si>
  <si>
    <t>spolek</t>
  </si>
  <si>
    <t>církevní organizace</t>
  </si>
  <si>
    <t>obec</t>
  </si>
  <si>
    <t>obecně prospěšná společnost</t>
  </si>
  <si>
    <t>příspěvková organizace</t>
  </si>
  <si>
    <t>ústav</t>
  </si>
  <si>
    <t>Akademický ústav Karviná, z.ú.</t>
  </si>
  <si>
    <t>00499277</t>
  </si>
  <si>
    <t>01606085</t>
  </si>
  <si>
    <t>00297852</t>
  </si>
  <si>
    <t>02278197</t>
  </si>
  <si>
    <t>Harmonie, příspěvková organizace</t>
  </si>
  <si>
    <t>00846384</t>
  </si>
  <si>
    <t>Sociálně terapeutické dílny</t>
  </si>
  <si>
    <t>Náš svět, příspěvková organizace</t>
  </si>
  <si>
    <t>00847046</t>
  </si>
  <si>
    <t>Sagapo, příspěvková organizace</t>
  </si>
  <si>
    <t>00846350</t>
  </si>
  <si>
    <t>Sagapo STD</t>
  </si>
  <si>
    <t>Tichý svět, o. p. s.</t>
  </si>
  <si>
    <t>26611716</t>
  </si>
  <si>
    <t>Kraj</t>
  </si>
  <si>
    <t>Obec</t>
  </si>
  <si>
    <t>Součet dotace PPSS a PDSS</t>
  </si>
  <si>
    <t xml:space="preserve">Celkové náklady ze žádosti v OK systému </t>
  </si>
  <si>
    <t>IP MSK 2014</t>
  </si>
  <si>
    <t>Optimální návrh</t>
  </si>
  <si>
    <r>
      <t xml:space="preserve">Součet dotací větší než </t>
    </r>
    <r>
      <rPr>
        <b/>
        <sz val="10"/>
        <rFont val="Arial CE"/>
        <charset val="238"/>
      </rPr>
      <t>celkové náklady služby</t>
    </r>
  </si>
  <si>
    <r>
      <t xml:space="preserve">Součet dotací větší než </t>
    </r>
    <r>
      <rPr>
        <b/>
        <sz val="10"/>
        <rFont val="Arial CE"/>
        <charset val="238"/>
      </rPr>
      <t>požadovaná výše dotace</t>
    </r>
  </si>
  <si>
    <t>Součet dotací větší než optimální návrh</t>
  </si>
  <si>
    <t>"Zasmluvnění"</t>
  </si>
  <si>
    <t>SOCIÁLNÍ ASISTENCE Krnov, Rýmařov                      pro oblast Krnov</t>
  </si>
  <si>
    <t>SOCIÁLNÍ ASISTENCE Krnov, Rýmařov                      pro oblast Město Albrechtice</t>
  </si>
  <si>
    <t>SOCIÁLNÍ ASISTENCE Krnov, Rýmařov                            pro oblast Rýmařov a Osoblaha</t>
  </si>
  <si>
    <t>Schválená výše dotace           PPSS                        (§ 101a)         (v Kč)</t>
  </si>
  <si>
    <t>Návrh dotace PDSS (udržitelnost) (v Kč)</t>
  </si>
  <si>
    <t>Požadovaná výše dotace ze žádosti v OK systému</t>
  </si>
  <si>
    <t>Dotace 2012</t>
  </si>
  <si>
    <t>Náklady 2012                      z výkazů</t>
  </si>
  <si>
    <t>Součet dotací větší než IP MSK 2014</t>
  </si>
  <si>
    <t>Dotace PDSS (součet dotací zastropován optimem z OK systému)</t>
  </si>
  <si>
    <t>Dotace PDSS (součet dotací zastropován IP MSK 2014)</t>
  </si>
  <si>
    <t>Součet PPSS a PDSS zastrop. IP MSK 2014 větší než celkové náklady služby v OK systému</t>
  </si>
  <si>
    <t xml:space="preserve">Součet PPSS a PDSS zastrop. IP MSK 2014 </t>
  </si>
  <si>
    <t>Dotace PDSS zastropováno IP MSK 2014   a celkovými náklady služby</t>
  </si>
  <si>
    <t>Havířov</t>
  </si>
  <si>
    <t>Třinec</t>
  </si>
  <si>
    <t>Bohumín</t>
  </si>
  <si>
    <t>Ostrava</t>
  </si>
  <si>
    <t>Hlučín</t>
  </si>
  <si>
    <t>Frenštát</t>
  </si>
  <si>
    <t>Karviná</t>
  </si>
  <si>
    <t>Frýdek-Místek</t>
  </si>
  <si>
    <t>Kopřivnice</t>
  </si>
  <si>
    <t>Vítkov</t>
  </si>
  <si>
    <t>Součet</t>
  </si>
  <si>
    <t>A</t>
  </si>
  <si>
    <t>B</t>
  </si>
  <si>
    <t>Smlouva o závazku veřejné služby a vyrovnávací platbě za jeho výkon</t>
  </si>
  <si>
    <t>Poř. č.</t>
  </si>
  <si>
    <t>40613411</t>
  </si>
  <si>
    <t>26591014</t>
  </si>
  <si>
    <t>číslo smlouvy 03270/2015/SOC ze dne 27. 11. 2015</t>
  </si>
  <si>
    <t>číslo smlouvy 02790/2015/SOC ze dne 27. 10. 2015</t>
  </si>
  <si>
    <t>číslo smlouvy 03422/2015/SOC ze dne 10. 12. 2015</t>
  </si>
  <si>
    <t>26588773</t>
  </si>
  <si>
    <t>26990881</t>
  </si>
  <si>
    <t>ANIMA VIVA z. s.</t>
  </si>
  <si>
    <t>FOKUS - Opava, z.s.</t>
  </si>
  <si>
    <t>číslo smlouvy 03573/2015/SOC ze dne 28. 12. 2015 ve znění Dodatku č. 1 uzavřeného na základě usnesení ZK č. 18/1867 ze dne 25. 2. 2016</t>
  </si>
  <si>
    <r>
      <t xml:space="preserve">* Výše dotace uvedená ve sloupci A bude poskytnuta za podmínky </t>
    </r>
    <r>
      <rPr>
        <b/>
        <sz val="10"/>
        <rFont val="Arial CE"/>
        <charset val="238"/>
      </rPr>
      <t>neuzavření Dodatku č. 1</t>
    </r>
    <r>
      <rPr>
        <sz val="10"/>
        <rFont val="Arial CE"/>
        <charset val="238"/>
      </rPr>
      <t xml:space="preserve"> ke Smlouvě o podpoře sociálních služeb v Moravskoslezském kraji č. 01834/2012/SOC uzavřené se statutárním městem Opava</t>
    </r>
  </si>
  <si>
    <r>
      <t>** Výše dotace uvedená ve sloupci B bude poskytnuta za podmínky</t>
    </r>
    <r>
      <rPr>
        <b/>
        <sz val="10"/>
        <rFont val="Arial CE"/>
        <charset val="238"/>
      </rPr>
      <t xml:space="preserve"> uzavření Dodatku č. 1</t>
    </r>
    <r>
      <rPr>
        <sz val="10"/>
        <rFont val="Arial CE"/>
        <charset val="238"/>
      </rPr>
      <t xml:space="preserve"> ke Smlouvě o podpoře sociálních služeb v Moravskoslezském kraji č. 01834/2012/SOC uzavřené se statutárním městem Opava</t>
    </r>
  </si>
  <si>
    <t>Schválená výše dotace                 v případě neuzavření                                    Dodatku č.1            (v Kč)*</t>
  </si>
  <si>
    <t>Schválená výše dotace                 v případě uzavření                                    Dodatku č.1            (v Kč) **</t>
  </si>
  <si>
    <t>Poskytnutí účelové dotace z rozpočtu Moravskoslezského kraje v rámci dotačního Programu zajištění dostupnosti vybraných sociálních služeb v Moravskoslezském kraji na rok 2016 žadatelům dotčeným případným uzavřením či neuzavřením Dodatku č. 1 ke Smlouvě o podpoře sociálních služeb v Moravskoslezském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</si>
</sst>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4C4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16" applyNumberFormat="0" applyAlignment="0" applyProtection="0"/>
    <xf numFmtId="0" fontId="19" fillId="15" borderId="17" applyNumberFormat="0" applyAlignment="0" applyProtection="0"/>
    <xf numFmtId="0" fontId="20" fillId="15" borderId="16" applyNumberFormat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6" fillId="41" borderId="0" applyNumberFormat="0" applyBorder="0" applyAlignment="0" applyProtection="0"/>
    <xf numFmtId="0" fontId="1" fillId="0" borderId="0"/>
    <xf numFmtId="0" fontId="1" fillId="17" borderId="20" applyNumberFormat="0" applyFont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0" fontId="27" fillId="0" borderId="0" applyFill="0" applyProtection="0"/>
    <xf numFmtId="0" fontId="6" fillId="0" borderId="0"/>
    <xf numFmtId="0" fontId="6" fillId="0" borderId="0" applyFill="0"/>
    <xf numFmtId="0" fontId="28" fillId="0" borderId="0"/>
  </cellStyleXfs>
  <cellXfs count="14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0" fontId="1" fillId="0" borderId="0" xfId="44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 wrapText="1"/>
    </xf>
    <xf numFmtId="3" fontId="0" fillId="43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3" fontId="0" fillId="44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0" xfId="0" applyFill="1"/>
    <xf numFmtId="3" fontId="0" fillId="0" borderId="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3" fontId="0" fillId="45" borderId="10" xfId="0" applyNumberFormat="1" applyFill="1" applyBorder="1" applyAlignment="1">
      <alignment horizontal="center" vertical="center"/>
    </xf>
    <xf numFmtId="3" fontId="0" fillId="44" borderId="7" xfId="0" applyNumberFormat="1" applyFill="1" applyBorder="1" applyAlignment="1">
      <alignment horizontal="center" vertical="center"/>
    </xf>
    <xf numFmtId="3" fontId="0" fillId="44" borderId="0" xfId="0" applyNumberFormat="1" applyFill="1"/>
    <xf numFmtId="3" fontId="0" fillId="0" borderId="24" xfId="0" applyNumberFormat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9" fillId="4" borderId="7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3" fontId="3" fillId="6" borderId="10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3" fillId="6" borderId="3" xfId="0" applyNumberFormat="1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0" xfId="0" applyFill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42" borderId="22" xfId="0" applyFill="1" applyBorder="1" applyAlignment="1">
      <alignment horizontal="center" vertical="center" wrapText="1"/>
    </xf>
    <xf numFmtId="0" fontId="0" fillId="42" borderId="23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 vertical="center" wrapText="1"/>
    </xf>
    <xf numFmtId="3" fontId="0" fillId="0" borderId="7" xfId="0" applyNumberFormat="1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44" borderId="28" xfId="0" applyFill="1" applyBorder="1" applyAlignment="1">
      <alignment horizontal="center" vertical="center" wrapText="1"/>
    </xf>
    <xf numFmtId="0" fontId="0" fillId="44" borderId="29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</cellXfs>
  <cellStyles count="54">
    <cellStyle name="20 % – Zvýraznění1" xfId="21" builtinId="30" customBuiltin="1"/>
    <cellStyle name="20 % – Zvýraznění2" xfId="25" builtinId="34" customBuiltin="1"/>
    <cellStyle name="20 % – Zvýraznění3" xfId="29" builtinId="38" customBuiltin="1"/>
    <cellStyle name="20 % – Zvýraznění4" xfId="33" builtinId="42" customBuiltin="1"/>
    <cellStyle name="20 % – Zvýraznění5" xfId="37" builtinId="46" customBuiltin="1"/>
    <cellStyle name="20 % – Zvýraznění6" xfId="41" builtinId="50" customBuiltin="1"/>
    <cellStyle name="40 % – Zvýraznění1" xfId="22" builtinId="31" customBuiltin="1"/>
    <cellStyle name="40 % – Zvýraznění2" xfId="26" builtinId="35" customBuiltin="1"/>
    <cellStyle name="40 % – Zvýraznění3" xfId="30" builtinId="39" customBuiltin="1"/>
    <cellStyle name="40 % – Zvýraznění4" xfId="34" builtinId="43" customBuiltin="1"/>
    <cellStyle name="40 % – Zvýraznění5" xfId="38" builtinId="47" customBuiltin="1"/>
    <cellStyle name="40 % – Zvýraznění6" xfId="42" builtinId="51" customBuiltin="1"/>
    <cellStyle name="60 % – Zvýraznění1" xfId="23" builtinId="32" customBuiltin="1"/>
    <cellStyle name="60 % – Zvýraznění2" xfId="27" builtinId="36" customBuiltin="1"/>
    <cellStyle name="60 % – Zvýraznění3" xfId="31" builtinId="40" customBuiltin="1"/>
    <cellStyle name="60 % – Zvýraznění4" xfId="35" builtinId="44" customBuiltin="1"/>
    <cellStyle name="60 % – Zvýraznění5" xfId="39" builtinId="48" customBuiltin="1"/>
    <cellStyle name="60 % – Zvýraznění6" xfId="43" builtinId="52" customBuiltin="1"/>
    <cellStyle name="Celkem" xfId="19" builtinId="25" customBuiltin="1"/>
    <cellStyle name="Chybně" xfId="10" builtinId="27" customBuiltin="1"/>
    <cellStyle name="Kontrolní buňka" xfId="16" builtinId="23" customBuiltin="1"/>
    <cellStyle name="Nadpis 1" xfId="5" builtinId="16" customBuiltin="1"/>
    <cellStyle name="Nadpis 2" xfId="6" builtinId="17" customBuiltin="1"/>
    <cellStyle name="Nadpis 3" xfId="7" builtinId="18" customBuiltin="1"/>
    <cellStyle name="Nadpis 4" xfId="8" builtinId="19" customBuiltin="1"/>
    <cellStyle name="Název" xfId="4" builtinId="15" customBuiltin="1"/>
    <cellStyle name="Neutrální" xfId="11" builtinId="28" customBuiltin="1"/>
    <cellStyle name="Normal 2" xfId="47"/>
    <cellStyle name="Normal 3" xfId="44"/>
    <cellStyle name="Normální" xfId="0" builtinId="0"/>
    <cellStyle name="normální 2" xfId="1"/>
    <cellStyle name="normální 2 2" xfId="48"/>
    <cellStyle name="normální 2 3" xfId="49"/>
    <cellStyle name="normální 3" xfId="2"/>
    <cellStyle name="normální 3 2" xfId="46"/>
    <cellStyle name="normální 3 3" xfId="50"/>
    <cellStyle name="normální 4" xfId="51"/>
    <cellStyle name="Normální 5" xfId="52"/>
    <cellStyle name="Normální 6" xfId="53"/>
    <cellStyle name="Note 2" xfId="45"/>
    <cellStyle name="procent 2" xfId="3"/>
    <cellStyle name="Propojená buňka" xfId="15" builtinId="24" customBuiltin="1"/>
    <cellStyle name="Správně" xfId="9" builtinId="26" customBuiltin="1"/>
    <cellStyle name="Text upozornění" xfId="17" builtinId="11" customBuiltin="1"/>
    <cellStyle name="Vstup" xfId="12" builtinId="20" customBuiltin="1"/>
    <cellStyle name="Výpočet" xfId="14" builtinId="22" customBuiltin="1"/>
    <cellStyle name="Výstup" xfId="13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0"/>
  <tableStyles count="0" defaultTableStyle="TableStyleMedium9" defaultPivotStyle="PivotStyleLight16"/>
  <colors>
    <mruColors>
      <color rgb="FFFE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D83"/>
  <sheetViews>
    <sheetView showRuler="0" topLeftCell="P2" zoomScale="85" zoomScaleNormal="85" zoomScaleSheetLayoutView="85" zoomScalePageLayoutView="90" workbookViewId="0">
      <selection activeCell="AD97" sqref="AD97"/>
    </sheetView>
  </sheetViews>
  <sheetFormatPr defaultColWidth="4.7109375" defaultRowHeight="12.75" x14ac:dyDescent="0.2"/>
  <cols>
    <col min="1" max="1" width="6.5703125" customWidth="1"/>
    <col min="2" max="2" width="26.140625" style="48" customWidth="1"/>
    <col min="3" max="3" width="10.28515625" style="12" customWidth="1"/>
    <col min="4" max="4" width="9.85546875" style="48" customWidth="1"/>
    <col min="5" max="5" width="20.140625" style="48" customWidth="1"/>
    <col min="6" max="6" width="12.140625" style="48" customWidth="1"/>
    <col min="7" max="7" width="15.85546875" style="48" hidden="1" customWidth="1"/>
    <col min="8" max="8" width="13.85546875" style="3" customWidth="1"/>
    <col min="9" max="9" width="14.42578125" style="3" customWidth="1"/>
    <col min="10" max="10" width="14.42578125" style="3" hidden="1" customWidth="1"/>
    <col min="11" max="11" width="14.5703125" style="1" hidden="1" customWidth="1"/>
    <col min="12" max="14" width="14" customWidth="1"/>
    <col min="15" max="15" width="14" hidden="1" customWidth="1"/>
    <col min="16" max="17" width="14" customWidth="1"/>
    <col min="18" max="19" width="13.5703125" customWidth="1"/>
    <col min="20" max="20" width="13.5703125" hidden="1" customWidth="1"/>
    <col min="21" max="21" width="13.5703125" customWidth="1"/>
    <col min="22" max="23" width="13.85546875" customWidth="1"/>
    <col min="24" max="24" width="13" customWidth="1"/>
    <col min="25" max="25" width="2.140625" customWidth="1"/>
    <col min="26" max="26" width="11.42578125" customWidth="1"/>
    <col min="27" max="27" width="14" customWidth="1"/>
    <col min="28" max="29" width="14" style="56" customWidth="1"/>
    <col min="30" max="30" width="12.28515625" customWidth="1"/>
  </cols>
  <sheetData>
    <row r="1" spans="1:30" ht="23.25" hidden="1" customHeight="1" x14ac:dyDescent="0.2"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30" ht="12" customHeigh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30" ht="18.75" customHeight="1" x14ac:dyDescent="0.2">
      <c r="B3" s="78" t="s">
        <v>142</v>
      </c>
      <c r="C3" s="79"/>
      <c r="D3" s="79"/>
      <c r="E3" s="79"/>
      <c r="F3" s="79"/>
      <c r="G3" s="79"/>
      <c r="H3" s="79"/>
      <c r="I3" s="79"/>
      <c r="J3" s="79"/>
      <c r="K3" s="80"/>
    </row>
    <row r="4" spans="1:30" ht="20.25" customHeight="1" thickBot="1" x14ac:dyDescent="0.25">
      <c r="B4" s="81"/>
      <c r="C4" s="82"/>
      <c r="D4" s="82"/>
      <c r="E4" s="82"/>
      <c r="F4" s="82"/>
      <c r="G4" s="82"/>
      <c r="H4" s="83"/>
      <c r="I4" s="83"/>
      <c r="J4" s="83"/>
      <c r="K4" s="84"/>
    </row>
    <row r="5" spans="1:30" ht="66.75" customHeight="1" x14ac:dyDescent="0.2">
      <c r="A5" s="105" t="s">
        <v>134</v>
      </c>
      <c r="B5" s="85" t="s">
        <v>0</v>
      </c>
      <c r="C5" s="85" t="s">
        <v>1</v>
      </c>
      <c r="D5" s="85" t="s">
        <v>2</v>
      </c>
      <c r="E5" s="86" t="s">
        <v>5</v>
      </c>
      <c r="F5" s="86" t="s">
        <v>3</v>
      </c>
      <c r="G5" s="86" t="s">
        <v>6</v>
      </c>
      <c r="H5" s="87" t="s">
        <v>146</v>
      </c>
      <c r="I5" s="89" t="s">
        <v>147</v>
      </c>
      <c r="J5" s="90"/>
      <c r="K5" s="91"/>
      <c r="L5" s="92" t="s">
        <v>135</v>
      </c>
      <c r="M5" s="93" t="s">
        <v>136</v>
      </c>
      <c r="N5" s="94" t="s">
        <v>148</v>
      </c>
      <c r="O5" s="75" t="s">
        <v>138</v>
      </c>
      <c r="P5" s="96" t="s">
        <v>138</v>
      </c>
      <c r="Q5" s="98" t="s">
        <v>137</v>
      </c>
      <c r="R5" s="100" t="s">
        <v>139</v>
      </c>
      <c r="S5" s="100" t="s">
        <v>140</v>
      </c>
      <c r="T5" s="101" t="s">
        <v>141</v>
      </c>
      <c r="U5" s="103" t="s">
        <v>141</v>
      </c>
      <c r="V5" s="128" t="s">
        <v>149</v>
      </c>
      <c r="W5" s="128" t="s">
        <v>150</v>
      </c>
      <c r="X5" s="108" t="s">
        <v>152</v>
      </c>
      <c r="Z5" s="130" t="s">
        <v>151</v>
      </c>
      <c r="AA5" s="132" t="s">
        <v>153</v>
      </c>
      <c r="AB5" s="95" t="s">
        <v>155</v>
      </c>
      <c r="AC5" s="106" t="s">
        <v>154</v>
      </c>
      <c r="AD5" s="108" t="s">
        <v>156</v>
      </c>
    </row>
    <row r="6" spans="1:30" ht="29.25" customHeight="1" thickBot="1" x14ac:dyDescent="0.25">
      <c r="A6" s="105"/>
      <c r="B6" s="85"/>
      <c r="C6" s="85"/>
      <c r="D6" s="85"/>
      <c r="E6" s="86"/>
      <c r="F6" s="86"/>
      <c r="G6" s="86"/>
      <c r="H6" s="88"/>
      <c r="I6" s="41" t="s">
        <v>4</v>
      </c>
      <c r="J6" s="41" t="s">
        <v>133</v>
      </c>
      <c r="K6" s="42" t="s">
        <v>134</v>
      </c>
      <c r="L6" s="92"/>
      <c r="M6" s="93"/>
      <c r="N6" s="94"/>
      <c r="O6" s="75"/>
      <c r="P6" s="97"/>
      <c r="Q6" s="99"/>
      <c r="R6" s="100"/>
      <c r="S6" s="100"/>
      <c r="T6" s="102"/>
      <c r="U6" s="104"/>
      <c r="V6" s="128"/>
      <c r="W6" s="129"/>
      <c r="X6" s="109"/>
      <c r="Z6" s="131"/>
      <c r="AA6" s="133"/>
      <c r="AB6" s="95"/>
      <c r="AC6" s="107"/>
      <c r="AD6" s="109"/>
    </row>
    <row r="7" spans="1:30" ht="38.25" x14ac:dyDescent="0.2">
      <c r="B7" s="14" t="s">
        <v>118</v>
      </c>
      <c r="C7" s="15">
        <v>62331485</v>
      </c>
      <c r="D7" s="16" t="s">
        <v>117</v>
      </c>
      <c r="E7" s="16" t="s">
        <v>38</v>
      </c>
      <c r="F7" s="17">
        <v>7799721</v>
      </c>
      <c r="G7" s="16" t="s">
        <v>103</v>
      </c>
      <c r="H7" s="19">
        <v>523000</v>
      </c>
      <c r="I7" s="31">
        <f>J7+K7</f>
        <v>1109300</v>
      </c>
      <c r="J7" s="40">
        <f>K7</f>
        <v>554650</v>
      </c>
      <c r="K7" s="40">
        <v>554650</v>
      </c>
      <c r="L7" s="19">
        <f>H7+I7</f>
        <v>1632300</v>
      </c>
      <c r="M7" s="19">
        <v>1945000</v>
      </c>
      <c r="N7" s="18">
        <v>1945000</v>
      </c>
      <c r="O7" s="18">
        <v>1945000</v>
      </c>
      <c r="P7" s="18"/>
      <c r="Q7" s="19">
        <v>1716000</v>
      </c>
      <c r="R7" s="19">
        <f>L7-M7</f>
        <v>-312700</v>
      </c>
      <c r="S7" s="19">
        <f>L7-O7</f>
        <v>-312700</v>
      </c>
      <c r="T7" s="19">
        <f>L7-O7</f>
        <v>-312700</v>
      </c>
      <c r="U7" s="19"/>
      <c r="V7" s="19">
        <v>559000</v>
      </c>
      <c r="W7" s="19">
        <v>1372940</v>
      </c>
      <c r="X7" s="50">
        <f>I7-U7</f>
        <v>1109300</v>
      </c>
      <c r="Z7" s="55"/>
      <c r="AA7" s="59">
        <f t="shared" ref="AA7:AA38" si="0">I7-Z7</f>
        <v>1109300</v>
      </c>
      <c r="AB7" s="58">
        <f>AA7+H7</f>
        <v>1632300</v>
      </c>
      <c r="AC7" s="18"/>
      <c r="AD7" s="60">
        <f>AA7-AC7</f>
        <v>1109300</v>
      </c>
    </row>
    <row r="8" spans="1:30" ht="25.5" x14ac:dyDescent="0.2">
      <c r="B8" s="14" t="s">
        <v>7</v>
      </c>
      <c r="C8" s="15">
        <v>26591014</v>
      </c>
      <c r="D8" s="16" t="s">
        <v>112</v>
      </c>
      <c r="E8" s="16" t="s">
        <v>39</v>
      </c>
      <c r="F8" s="17">
        <v>5587445</v>
      </c>
      <c r="G8" s="16" t="s">
        <v>97</v>
      </c>
      <c r="H8" s="19">
        <v>534000</v>
      </c>
      <c r="I8" s="31">
        <f t="shared" ref="I8:I71" si="1">J8+K8</f>
        <v>274568</v>
      </c>
      <c r="J8" s="40">
        <f t="shared" ref="J8:J71" si="2">K8</f>
        <v>137284</v>
      </c>
      <c r="K8" s="40">
        <v>137284</v>
      </c>
      <c r="L8" s="19">
        <f t="shared" ref="L8:L71" si="3">H8+I8</f>
        <v>808568</v>
      </c>
      <c r="M8" s="19">
        <v>1865000</v>
      </c>
      <c r="N8" s="18">
        <v>1075000</v>
      </c>
      <c r="O8" s="18">
        <v>1075000</v>
      </c>
      <c r="P8" s="18"/>
      <c r="Q8" s="19">
        <v>1203600</v>
      </c>
      <c r="R8" s="19">
        <f t="shared" ref="R8:R71" si="4">L8-M8</f>
        <v>-1056432</v>
      </c>
      <c r="S8" s="19">
        <f>L8-O8</f>
        <v>-266432</v>
      </c>
      <c r="T8" s="19">
        <f t="shared" ref="T8:T71" si="5">L8-O8</f>
        <v>-266432</v>
      </c>
      <c r="U8" s="19"/>
      <c r="V8" s="19">
        <v>563000</v>
      </c>
      <c r="W8" s="19">
        <v>1319260</v>
      </c>
      <c r="X8" s="50">
        <f t="shared" ref="X8:X71" si="6">I8-U8</f>
        <v>274568</v>
      </c>
      <c r="Z8" s="51"/>
      <c r="AA8" s="59">
        <f t="shared" si="0"/>
        <v>274568</v>
      </c>
      <c r="AB8" s="58">
        <f t="shared" ref="AB8:AB71" si="7">AA8+H8</f>
        <v>808568</v>
      </c>
      <c r="AC8" s="18"/>
      <c r="AD8" s="53">
        <f t="shared" ref="AD8:AD71" si="8">AA8-AC8</f>
        <v>274568</v>
      </c>
    </row>
    <row r="9" spans="1:30" ht="25.5" x14ac:dyDescent="0.2">
      <c r="A9" t="s">
        <v>157</v>
      </c>
      <c r="B9" s="35" t="s">
        <v>109</v>
      </c>
      <c r="C9" s="36">
        <v>40613411</v>
      </c>
      <c r="D9" s="37" t="s">
        <v>112</v>
      </c>
      <c r="E9" s="37" t="s">
        <v>40</v>
      </c>
      <c r="F9" s="38">
        <v>1100631</v>
      </c>
      <c r="G9" s="37" t="s">
        <v>105</v>
      </c>
      <c r="H9" s="39">
        <v>1167000</v>
      </c>
      <c r="I9" s="31">
        <f t="shared" si="1"/>
        <v>5013982</v>
      </c>
      <c r="J9" s="40">
        <f t="shared" si="2"/>
        <v>2506991</v>
      </c>
      <c r="K9" s="40">
        <v>2506991</v>
      </c>
      <c r="L9" s="32">
        <f t="shared" si="3"/>
        <v>6180982</v>
      </c>
      <c r="M9" s="32">
        <v>7522140</v>
      </c>
      <c r="N9" s="39">
        <v>5405600</v>
      </c>
      <c r="O9" s="39">
        <v>5405000</v>
      </c>
      <c r="P9" s="39">
        <v>5405000</v>
      </c>
      <c r="Q9" s="32">
        <v>5235600</v>
      </c>
      <c r="R9" s="32">
        <f t="shared" si="4"/>
        <v>-1341158</v>
      </c>
      <c r="S9" s="43">
        <f t="shared" ref="S9:S72" si="9">L9-N9</f>
        <v>775382</v>
      </c>
      <c r="T9" s="34">
        <f t="shared" si="5"/>
        <v>775982</v>
      </c>
      <c r="U9" s="34">
        <f>L9-P9</f>
        <v>775982</v>
      </c>
      <c r="V9" s="19">
        <v>3745000</v>
      </c>
      <c r="W9" s="19"/>
      <c r="X9" s="50">
        <f t="shared" si="6"/>
        <v>4238000</v>
      </c>
      <c r="Z9" s="54">
        <f>L9-Q9</f>
        <v>945382</v>
      </c>
      <c r="AA9" s="59">
        <f t="shared" si="0"/>
        <v>4068600</v>
      </c>
      <c r="AB9" s="58">
        <f t="shared" si="7"/>
        <v>5235600</v>
      </c>
      <c r="AC9" s="18"/>
      <c r="AD9" s="53">
        <f t="shared" si="8"/>
        <v>4068600</v>
      </c>
    </row>
    <row r="10" spans="1:30" ht="25.5" x14ac:dyDescent="0.2">
      <c r="A10" t="s">
        <v>157</v>
      </c>
      <c r="B10" s="35" t="s">
        <v>109</v>
      </c>
      <c r="C10" s="36">
        <v>40613411</v>
      </c>
      <c r="D10" s="37" t="s">
        <v>112</v>
      </c>
      <c r="E10" s="37" t="s">
        <v>41</v>
      </c>
      <c r="F10" s="38">
        <v>1201512</v>
      </c>
      <c r="G10" s="37" t="s">
        <v>105</v>
      </c>
      <c r="H10" s="39">
        <v>1014000</v>
      </c>
      <c r="I10" s="31">
        <f t="shared" si="1"/>
        <v>3068968</v>
      </c>
      <c r="J10" s="40">
        <f t="shared" si="2"/>
        <v>1534484</v>
      </c>
      <c r="K10" s="40">
        <v>1534484</v>
      </c>
      <c r="L10" s="32">
        <f t="shared" si="3"/>
        <v>4082968</v>
      </c>
      <c r="M10" s="32">
        <v>5830099</v>
      </c>
      <c r="N10" s="39">
        <v>3842000</v>
      </c>
      <c r="O10" s="39">
        <v>3842000</v>
      </c>
      <c r="P10" s="39">
        <v>3842000</v>
      </c>
      <c r="Q10" s="32">
        <v>3817200</v>
      </c>
      <c r="R10" s="32">
        <f t="shared" si="4"/>
        <v>-1747131</v>
      </c>
      <c r="S10" s="43">
        <f t="shared" si="9"/>
        <v>240968</v>
      </c>
      <c r="T10" s="34">
        <f t="shared" si="5"/>
        <v>240968</v>
      </c>
      <c r="U10" s="34">
        <f t="shared" ref="U10:U72" si="10">L10-P10</f>
        <v>240968</v>
      </c>
      <c r="V10" s="19">
        <v>2851000</v>
      </c>
      <c r="W10" s="19"/>
      <c r="X10" s="50">
        <f t="shared" si="6"/>
        <v>2828000</v>
      </c>
      <c r="Z10" s="54">
        <f>L10-Q10</f>
        <v>265768</v>
      </c>
      <c r="AA10" s="59">
        <f t="shared" si="0"/>
        <v>2803200</v>
      </c>
      <c r="AB10" s="58">
        <f t="shared" si="7"/>
        <v>3817200</v>
      </c>
      <c r="AC10" s="18"/>
      <c r="AD10" s="53">
        <f t="shared" si="8"/>
        <v>2803200</v>
      </c>
    </row>
    <row r="11" spans="1:30" ht="25.5" x14ac:dyDescent="0.2">
      <c r="B11" s="14" t="s">
        <v>109</v>
      </c>
      <c r="C11" s="15">
        <v>40613411</v>
      </c>
      <c r="D11" s="16" t="s">
        <v>112</v>
      </c>
      <c r="E11" s="16" t="s">
        <v>42</v>
      </c>
      <c r="F11" s="17">
        <v>1268368</v>
      </c>
      <c r="G11" s="16" t="s">
        <v>105</v>
      </c>
      <c r="H11" s="18">
        <v>942000</v>
      </c>
      <c r="I11" s="31">
        <f t="shared" si="1"/>
        <v>1752200</v>
      </c>
      <c r="J11" s="40">
        <f t="shared" si="2"/>
        <v>876100</v>
      </c>
      <c r="K11" s="40">
        <v>876100</v>
      </c>
      <c r="L11" s="19">
        <f t="shared" si="3"/>
        <v>2694200</v>
      </c>
      <c r="M11" s="19">
        <v>4653115</v>
      </c>
      <c r="N11" s="18">
        <v>3468000</v>
      </c>
      <c r="O11" s="18">
        <v>3468000</v>
      </c>
      <c r="P11" s="18"/>
      <c r="Q11" s="19">
        <v>2835600</v>
      </c>
      <c r="R11" s="19">
        <f t="shared" si="4"/>
        <v>-1958915</v>
      </c>
      <c r="S11" s="19">
        <f t="shared" si="9"/>
        <v>-773800</v>
      </c>
      <c r="T11" s="19">
        <f t="shared" si="5"/>
        <v>-773800</v>
      </c>
      <c r="U11" s="19"/>
      <c r="V11" s="19" t="e">
        <v>#N/A</v>
      </c>
      <c r="W11" s="19"/>
      <c r="X11" s="50">
        <f t="shared" si="6"/>
        <v>1752200</v>
      </c>
      <c r="Z11" s="51"/>
      <c r="AA11" s="59">
        <f t="shared" si="0"/>
        <v>1752200</v>
      </c>
      <c r="AB11" s="58">
        <f t="shared" si="7"/>
        <v>2694200</v>
      </c>
      <c r="AC11" s="18"/>
      <c r="AD11" s="53">
        <f t="shared" si="8"/>
        <v>1752200</v>
      </c>
    </row>
    <row r="12" spans="1:30" ht="25.5" x14ac:dyDescent="0.2">
      <c r="B12" s="14" t="s">
        <v>109</v>
      </c>
      <c r="C12" s="15">
        <v>40613411</v>
      </c>
      <c r="D12" s="16" t="s">
        <v>112</v>
      </c>
      <c r="E12" s="16" t="s">
        <v>42</v>
      </c>
      <c r="F12" s="17">
        <v>1989131</v>
      </c>
      <c r="G12" s="16" t="s">
        <v>97</v>
      </c>
      <c r="H12" s="19">
        <v>123000</v>
      </c>
      <c r="I12" s="31">
        <f t="shared" si="1"/>
        <v>166748</v>
      </c>
      <c r="J12" s="40">
        <f t="shared" si="2"/>
        <v>83374</v>
      </c>
      <c r="K12" s="40">
        <v>83374</v>
      </c>
      <c r="L12" s="19">
        <f t="shared" si="3"/>
        <v>289748</v>
      </c>
      <c r="M12" s="19">
        <v>860270</v>
      </c>
      <c r="N12" s="18">
        <v>518000</v>
      </c>
      <c r="O12" s="18">
        <v>518000</v>
      </c>
      <c r="P12" s="18"/>
      <c r="Q12" s="19">
        <v>442200</v>
      </c>
      <c r="R12" s="19">
        <f t="shared" si="4"/>
        <v>-570522</v>
      </c>
      <c r="S12" s="19">
        <f t="shared" si="9"/>
        <v>-228252</v>
      </c>
      <c r="T12" s="19">
        <f t="shared" si="5"/>
        <v>-228252</v>
      </c>
      <c r="U12" s="19"/>
      <c r="V12" s="19" t="e">
        <v>#N/A</v>
      </c>
      <c r="W12" s="19"/>
      <c r="X12" s="50">
        <f t="shared" si="6"/>
        <v>166748</v>
      </c>
      <c r="Z12" s="51"/>
      <c r="AA12" s="59">
        <f t="shared" si="0"/>
        <v>166748</v>
      </c>
      <c r="AB12" s="58">
        <f t="shared" si="7"/>
        <v>289748</v>
      </c>
      <c r="AC12" s="18"/>
      <c r="AD12" s="53">
        <f t="shared" si="8"/>
        <v>166748</v>
      </c>
    </row>
    <row r="13" spans="1:30" ht="25.5" x14ac:dyDescent="0.2">
      <c r="B13" s="14" t="s">
        <v>109</v>
      </c>
      <c r="C13" s="15">
        <v>40613411</v>
      </c>
      <c r="D13" s="16" t="s">
        <v>112</v>
      </c>
      <c r="E13" s="16" t="s">
        <v>42</v>
      </c>
      <c r="F13" s="17">
        <v>2004679</v>
      </c>
      <c r="G13" s="16" t="s">
        <v>106</v>
      </c>
      <c r="H13" s="19">
        <v>270000</v>
      </c>
      <c r="I13" s="31">
        <f t="shared" si="1"/>
        <v>338550</v>
      </c>
      <c r="J13" s="40">
        <f t="shared" si="2"/>
        <v>169275</v>
      </c>
      <c r="K13" s="40">
        <v>169275</v>
      </c>
      <c r="L13" s="19">
        <f t="shared" si="3"/>
        <v>608550</v>
      </c>
      <c r="M13" s="19">
        <v>967500</v>
      </c>
      <c r="N13" s="18">
        <v>929800</v>
      </c>
      <c r="O13" s="18">
        <v>826000</v>
      </c>
      <c r="P13" s="18"/>
      <c r="Q13" s="19">
        <v>904800</v>
      </c>
      <c r="R13" s="19">
        <f t="shared" si="4"/>
        <v>-358950</v>
      </c>
      <c r="S13" s="19">
        <f t="shared" si="9"/>
        <v>-321250</v>
      </c>
      <c r="T13" s="19">
        <f t="shared" si="5"/>
        <v>-217450</v>
      </c>
      <c r="U13" s="19"/>
      <c r="V13" s="19" t="e">
        <v>#N/A</v>
      </c>
      <c r="W13" s="19"/>
      <c r="X13" s="50">
        <f t="shared" si="6"/>
        <v>338550</v>
      </c>
      <c r="Z13" s="51"/>
      <c r="AA13" s="59">
        <f t="shared" si="0"/>
        <v>338550</v>
      </c>
      <c r="AB13" s="58">
        <f t="shared" si="7"/>
        <v>608550</v>
      </c>
      <c r="AC13" s="18"/>
      <c r="AD13" s="53">
        <f t="shared" si="8"/>
        <v>338550</v>
      </c>
    </row>
    <row r="14" spans="1:30" ht="25.5" x14ac:dyDescent="0.2">
      <c r="B14" s="14" t="s">
        <v>109</v>
      </c>
      <c r="C14" s="15">
        <v>40613411</v>
      </c>
      <c r="D14" s="16" t="s">
        <v>112</v>
      </c>
      <c r="E14" s="16" t="s">
        <v>44</v>
      </c>
      <c r="F14" s="17">
        <v>3588365</v>
      </c>
      <c r="G14" s="16" t="s">
        <v>106</v>
      </c>
      <c r="H14" s="19">
        <v>457000</v>
      </c>
      <c r="I14" s="31">
        <f t="shared" si="1"/>
        <v>684900</v>
      </c>
      <c r="J14" s="40">
        <f t="shared" si="2"/>
        <v>342450</v>
      </c>
      <c r="K14" s="40">
        <v>342450</v>
      </c>
      <c r="L14" s="19">
        <f t="shared" si="3"/>
        <v>1141900</v>
      </c>
      <c r="M14" s="19">
        <v>2285695</v>
      </c>
      <c r="N14" s="18">
        <v>2000000</v>
      </c>
      <c r="O14" s="18">
        <v>1800000</v>
      </c>
      <c r="P14" s="18"/>
      <c r="Q14" s="19">
        <v>1500000</v>
      </c>
      <c r="R14" s="19">
        <f t="shared" si="4"/>
        <v>-1143795</v>
      </c>
      <c r="S14" s="19">
        <f t="shared" si="9"/>
        <v>-858100</v>
      </c>
      <c r="T14" s="19">
        <f t="shared" si="5"/>
        <v>-658100</v>
      </c>
      <c r="U14" s="19"/>
      <c r="V14" s="19" t="e">
        <v>#N/A</v>
      </c>
      <c r="W14" s="19"/>
      <c r="X14" s="50">
        <f t="shared" si="6"/>
        <v>684900</v>
      </c>
      <c r="Z14" s="51"/>
      <c r="AA14" s="59">
        <f t="shared" si="0"/>
        <v>684900</v>
      </c>
      <c r="AB14" s="58">
        <f t="shared" si="7"/>
        <v>1141900</v>
      </c>
      <c r="AC14" s="18"/>
      <c r="AD14" s="53">
        <f t="shared" si="8"/>
        <v>684900</v>
      </c>
    </row>
    <row r="15" spans="1:30" ht="38.25" x14ac:dyDescent="0.2">
      <c r="B15" s="14" t="s">
        <v>109</v>
      </c>
      <c r="C15" s="15">
        <v>40613411</v>
      </c>
      <c r="D15" s="16" t="s">
        <v>112</v>
      </c>
      <c r="E15" s="16" t="s">
        <v>45</v>
      </c>
      <c r="F15" s="17">
        <v>3724158</v>
      </c>
      <c r="G15" s="16" t="s">
        <v>103</v>
      </c>
      <c r="H15" s="19">
        <v>343000</v>
      </c>
      <c r="I15" s="31">
        <f t="shared" si="1"/>
        <v>11800</v>
      </c>
      <c r="J15" s="40">
        <f t="shared" si="2"/>
        <v>5900</v>
      </c>
      <c r="K15" s="40">
        <v>5900</v>
      </c>
      <c r="L15" s="19">
        <f t="shared" si="3"/>
        <v>354800</v>
      </c>
      <c r="M15" s="19">
        <v>2027500</v>
      </c>
      <c r="N15" s="18">
        <v>1640000</v>
      </c>
      <c r="O15" s="18">
        <v>1640000</v>
      </c>
      <c r="P15" s="18"/>
      <c r="Q15" s="19">
        <v>646200</v>
      </c>
      <c r="R15" s="19">
        <f t="shared" si="4"/>
        <v>-1672700</v>
      </c>
      <c r="S15" s="19">
        <f t="shared" si="9"/>
        <v>-1285200</v>
      </c>
      <c r="T15" s="19">
        <f t="shared" si="5"/>
        <v>-1285200</v>
      </c>
      <c r="U15" s="19"/>
      <c r="V15" s="19">
        <v>660000</v>
      </c>
      <c r="W15" s="19">
        <v>1566728</v>
      </c>
      <c r="X15" s="50">
        <f t="shared" si="6"/>
        <v>11800</v>
      </c>
      <c r="Z15" s="51"/>
      <c r="AA15" s="59">
        <f t="shared" si="0"/>
        <v>11800</v>
      </c>
      <c r="AB15" s="58">
        <f t="shared" si="7"/>
        <v>354800</v>
      </c>
      <c r="AC15" s="18"/>
      <c r="AD15" s="53">
        <f t="shared" si="8"/>
        <v>11800</v>
      </c>
    </row>
    <row r="16" spans="1:30" ht="25.5" x14ac:dyDescent="0.2">
      <c r="B16" s="14" t="s">
        <v>109</v>
      </c>
      <c r="C16" s="15">
        <v>40613411</v>
      </c>
      <c r="D16" s="16" t="s">
        <v>112</v>
      </c>
      <c r="E16" s="16" t="s">
        <v>46</v>
      </c>
      <c r="F16" s="17">
        <v>4411471</v>
      </c>
      <c r="G16" s="16" t="s">
        <v>106</v>
      </c>
      <c r="H16" s="19">
        <v>171000</v>
      </c>
      <c r="I16" s="31">
        <f t="shared" si="1"/>
        <v>146100</v>
      </c>
      <c r="J16" s="40">
        <f t="shared" si="2"/>
        <v>73050</v>
      </c>
      <c r="K16" s="40">
        <v>73050</v>
      </c>
      <c r="L16" s="19">
        <f t="shared" si="3"/>
        <v>317100</v>
      </c>
      <c r="M16" s="19">
        <v>729000</v>
      </c>
      <c r="N16" s="18">
        <v>690000</v>
      </c>
      <c r="O16" s="18">
        <v>690000</v>
      </c>
      <c r="P16" s="18"/>
      <c r="Q16" s="19">
        <v>653400</v>
      </c>
      <c r="R16" s="19">
        <f t="shared" si="4"/>
        <v>-411900</v>
      </c>
      <c r="S16" s="19">
        <f t="shared" si="9"/>
        <v>-372900</v>
      </c>
      <c r="T16" s="19">
        <f t="shared" si="5"/>
        <v>-372900</v>
      </c>
      <c r="U16" s="19"/>
      <c r="V16" s="19" t="e">
        <v>#N/A</v>
      </c>
      <c r="W16" s="19"/>
      <c r="X16" s="50">
        <f t="shared" si="6"/>
        <v>146100</v>
      </c>
      <c r="Z16" s="51"/>
      <c r="AA16" s="59">
        <f t="shared" si="0"/>
        <v>146100</v>
      </c>
      <c r="AB16" s="58">
        <f t="shared" si="7"/>
        <v>317100</v>
      </c>
      <c r="AC16" s="18"/>
      <c r="AD16" s="53">
        <f t="shared" si="8"/>
        <v>146100</v>
      </c>
    </row>
    <row r="17" spans="1:30" ht="25.5" x14ac:dyDescent="0.2">
      <c r="B17" s="14" t="s">
        <v>109</v>
      </c>
      <c r="C17" s="15">
        <v>40613411</v>
      </c>
      <c r="D17" s="16" t="s">
        <v>112</v>
      </c>
      <c r="E17" s="16" t="s">
        <v>43</v>
      </c>
      <c r="F17" s="17">
        <v>9479139</v>
      </c>
      <c r="G17" s="16" t="s">
        <v>105</v>
      </c>
      <c r="H17" s="19">
        <v>1021000</v>
      </c>
      <c r="I17" s="31">
        <f t="shared" si="1"/>
        <v>2681100</v>
      </c>
      <c r="J17" s="40">
        <f t="shared" si="2"/>
        <v>1340550</v>
      </c>
      <c r="K17" s="40">
        <v>1340550</v>
      </c>
      <c r="L17" s="19">
        <f t="shared" si="3"/>
        <v>3702100</v>
      </c>
      <c r="M17" s="19">
        <v>5214000</v>
      </c>
      <c r="N17" s="18">
        <v>4121000</v>
      </c>
      <c r="O17" s="18">
        <v>4121000</v>
      </c>
      <c r="P17" s="18"/>
      <c r="Q17" s="19">
        <v>3926400</v>
      </c>
      <c r="R17" s="19">
        <f t="shared" si="4"/>
        <v>-1511900</v>
      </c>
      <c r="S17" s="19">
        <f t="shared" si="9"/>
        <v>-418900</v>
      </c>
      <c r="T17" s="19">
        <f t="shared" si="5"/>
        <v>-418900</v>
      </c>
      <c r="U17" s="19"/>
      <c r="V17" s="19" t="e">
        <v>#N/A</v>
      </c>
      <c r="W17" s="19"/>
      <c r="X17" s="50">
        <f t="shared" si="6"/>
        <v>2681100</v>
      </c>
      <c r="Z17" s="51"/>
      <c r="AA17" s="59">
        <f t="shared" si="0"/>
        <v>2681100</v>
      </c>
      <c r="AB17" s="58">
        <f t="shared" si="7"/>
        <v>3702100</v>
      </c>
      <c r="AC17" s="18"/>
      <c r="AD17" s="53">
        <f t="shared" si="8"/>
        <v>2681100</v>
      </c>
    </row>
    <row r="18" spans="1:30" ht="76.5" customHeight="1" x14ac:dyDescent="0.2">
      <c r="B18" s="20" t="s">
        <v>8</v>
      </c>
      <c r="C18" s="21">
        <v>68308892</v>
      </c>
      <c r="D18" s="22" t="s">
        <v>112</v>
      </c>
      <c r="E18" s="22" t="s">
        <v>47</v>
      </c>
      <c r="F18" s="23">
        <v>3285774</v>
      </c>
      <c r="G18" s="22" t="s">
        <v>107</v>
      </c>
      <c r="H18" s="24">
        <v>891000</v>
      </c>
      <c r="I18" s="31">
        <f t="shared" si="1"/>
        <v>0</v>
      </c>
      <c r="J18" s="40">
        <f t="shared" si="2"/>
        <v>0</v>
      </c>
      <c r="K18" s="40"/>
      <c r="L18" s="19">
        <f t="shared" si="3"/>
        <v>891000</v>
      </c>
      <c r="M18" s="19"/>
      <c r="N18" s="18"/>
      <c r="O18" s="19"/>
      <c r="P18" s="19"/>
      <c r="Q18" s="19"/>
      <c r="R18" s="19"/>
      <c r="S18" s="19"/>
      <c r="T18" s="19"/>
      <c r="U18" s="19"/>
      <c r="V18" s="19">
        <v>792000</v>
      </c>
      <c r="W18" s="19"/>
      <c r="X18" s="50">
        <f t="shared" si="6"/>
        <v>0</v>
      </c>
      <c r="Z18" s="51"/>
      <c r="AA18" s="59">
        <f t="shared" si="0"/>
        <v>0</v>
      </c>
      <c r="AB18" s="58">
        <f t="shared" si="7"/>
        <v>891000</v>
      </c>
      <c r="AC18" s="18"/>
      <c r="AD18" s="53">
        <f t="shared" si="8"/>
        <v>0</v>
      </c>
    </row>
    <row r="19" spans="1:30" ht="51" x14ac:dyDescent="0.2">
      <c r="B19" s="14" t="s">
        <v>8</v>
      </c>
      <c r="C19" s="15">
        <v>68308892</v>
      </c>
      <c r="D19" s="16" t="s">
        <v>112</v>
      </c>
      <c r="E19" s="16" t="s">
        <v>47</v>
      </c>
      <c r="F19" s="17">
        <v>9533187</v>
      </c>
      <c r="G19" s="16" t="s">
        <v>53</v>
      </c>
      <c r="H19" s="18">
        <v>881000</v>
      </c>
      <c r="I19" s="31">
        <f t="shared" si="1"/>
        <v>419850</v>
      </c>
      <c r="J19" s="40">
        <f t="shared" si="2"/>
        <v>209925</v>
      </c>
      <c r="K19" s="40">
        <v>209925</v>
      </c>
      <c r="L19" s="19">
        <f t="shared" si="3"/>
        <v>1300850</v>
      </c>
      <c r="M19" s="19">
        <v>2767192</v>
      </c>
      <c r="N19" s="18">
        <v>2508192</v>
      </c>
      <c r="O19" s="18">
        <v>1523000</v>
      </c>
      <c r="P19" s="18"/>
      <c r="Q19" s="19">
        <v>1491600</v>
      </c>
      <c r="R19" s="19">
        <f t="shared" si="4"/>
        <v>-1466342</v>
      </c>
      <c r="S19" s="19">
        <f t="shared" si="9"/>
        <v>-1207342</v>
      </c>
      <c r="T19" s="19">
        <f t="shared" si="5"/>
        <v>-222150</v>
      </c>
      <c r="U19" s="19"/>
      <c r="V19" s="19">
        <v>475000</v>
      </c>
      <c r="W19" s="19">
        <v>475000</v>
      </c>
      <c r="X19" s="50">
        <f t="shared" si="6"/>
        <v>419850</v>
      </c>
      <c r="Z19" s="51"/>
      <c r="AA19" s="59">
        <f t="shared" si="0"/>
        <v>419850</v>
      </c>
      <c r="AB19" s="58">
        <f t="shared" si="7"/>
        <v>1300850</v>
      </c>
      <c r="AC19" s="18"/>
      <c r="AD19" s="53">
        <f t="shared" si="8"/>
        <v>419850</v>
      </c>
    </row>
    <row r="20" spans="1:30" ht="51" x14ac:dyDescent="0.2">
      <c r="B20" s="14" t="s">
        <v>9</v>
      </c>
      <c r="C20" s="15">
        <v>26863901</v>
      </c>
      <c r="D20" s="16" t="s">
        <v>115</v>
      </c>
      <c r="E20" s="16" t="s">
        <v>48</v>
      </c>
      <c r="F20" s="17">
        <v>6999964</v>
      </c>
      <c r="G20" s="16" t="s">
        <v>108</v>
      </c>
      <c r="H20" s="19">
        <v>242000</v>
      </c>
      <c r="I20" s="31">
        <f t="shared" si="1"/>
        <v>448200</v>
      </c>
      <c r="J20" s="40">
        <f t="shared" si="2"/>
        <v>224100</v>
      </c>
      <c r="K20" s="40">
        <v>224100</v>
      </c>
      <c r="L20" s="19">
        <f t="shared" si="3"/>
        <v>690200</v>
      </c>
      <c r="M20" s="19">
        <v>1339000</v>
      </c>
      <c r="N20" s="18">
        <v>1059000</v>
      </c>
      <c r="O20" s="18">
        <v>1030000</v>
      </c>
      <c r="P20" s="18"/>
      <c r="Q20" s="19">
        <v>1462800</v>
      </c>
      <c r="R20" s="19">
        <f t="shared" si="4"/>
        <v>-648800</v>
      </c>
      <c r="S20" s="19">
        <f t="shared" si="9"/>
        <v>-368800</v>
      </c>
      <c r="T20" s="19">
        <f t="shared" si="5"/>
        <v>-339800</v>
      </c>
      <c r="U20" s="19"/>
      <c r="V20" s="19" t="e">
        <v>#N/A</v>
      </c>
      <c r="W20" s="19"/>
      <c r="X20" s="50">
        <f t="shared" si="6"/>
        <v>448200</v>
      </c>
      <c r="Z20" s="51"/>
      <c r="AA20" s="59">
        <f t="shared" si="0"/>
        <v>448200</v>
      </c>
      <c r="AB20" s="58">
        <f t="shared" si="7"/>
        <v>690200</v>
      </c>
      <c r="AC20" s="18"/>
      <c r="AD20" s="53">
        <f t="shared" si="8"/>
        <v>448200</v>
      </c>
    </row>
    <row r="21" spans="1:30" ht="51" x14ac:dyDescent="0.2">
      <c r="B21" s="14" t="s">
        <v>10</v>
      </c>
      <c r="C21" s="15">
        <v>26617013</v>
      </c>
      <c r="D21" s="16" t="s">
        <v>115</v>
      </c>
      <c r="E21" s="16" t="s">
        <v>49</v>
      </c>
      <c r="F21" s="17">
        <v>7435832</v>
      </c>
      <c r="G21" s="16" t="s">
        <v>104</v>
      </c>
      <c r="H21" s="19">
        <v>173000</v>
      </c>
      <c r="I21" s="31">
        <f t="shared" si="1"/>
        <v>260800</v>
      </c>
      <c r="J21" s="40">
        <f t="shared" si="2"/>
        <v>130400</v>
      </c>
      <c r="K21" s="40">
        <v>130400</v>
      </c>
      <c r="L21" s="19">
        <f t="shared" si="3"/>
        <v>433800</v>
      </c>
      <c r="M21" s="19">
        <v>612600</v>
      </c>
      <c r="N21" s="18">
        <v>610600</v>
      </c>
      <c r="O21" s="18">
        <v>610600</v>
      </c>
      <c r="P21" s="18"/>
      <c r="Q21" s="19">
        <v>535020</v>
      </c>
      <c r="R21" s="19">
        <f t="shared" si="4"/>
        <v>-178800</v>
      </c>
      <c r="S21" s="19">
        <f t="shared" si="9"/>
        <v>-176800</v>
      </c>
      <c r="T21" s="19">
        <f t="shared" si="5"/>
        <v>-176800</v>
      </c>
      <c r="U21" s="19"/>
      <c r="V21" s="19" t="e">
        <v>#N/A</v>
      </c>
      <c r="W21" s="19"/>
      <c r="X21" s="50">
        <f t="shared" si="6"/>
        <v>260800</v>
      </c>
      <c r="Z21" s="51"/>
      <c r="AA21" s="59">
        <f t="shared" si="0"/>
        <v>260800</v>
      </c>
      <c r="AB21" s="58">
        <f t="shared" si="7"/>
        <v>433800</v>
      </c>
      <c r="AC21" s="18"/>
      <c r="AD21" s="53">
        <f t="shared" si="8"/>
        <v>260800</v>
      </c>
    </row>
    <row r="22" spans="1:30" ht="51" x14ac:dyDescent="0.2">
      <c r="B22" s="14" t="s">
        <v>10</v>
      </c>
      <c r="C22" s="15">
        <v>26617013</v>
      </c>
      <c r="D22" s="16" t="s">
        <v>115</v>
      </c>
      <c r="E22" s="16" t="s">
        <v>50</v>
      </c>
      <c r="F22" s="17">
        <v>8883344</v>
      </c>
      <c r="G22" s="16" t="s">
        <v>103</v>
      </c>
      <c r="H22" s="19">
        <v>281000</v>
      </c>
      <c r="I22" s="31">
        <f t="shared" si="1"/>
        <v>684600</v>
      </c>
      <c r="J22" s="40">
        <f t="shared" si="2"/>
        <v>342300</v>
      </c>
      <c r="K22" s="40">
        <v>342300</v>
      </c>
      <c r="L22" s="19">
        <f t="shared" si="3"/>
        <v>965600</v>
      </c>
      <c r="M22" s="19">
        <v>1314000</v>
      </c>
      <c r="N22" s="18">
        <v>1309000</v>
      </c>
      <c r="O22" s="18">
        <v>1309000</v>
      </c>
      <c r="P22" s="18"/>
      <c r="Q22" s="19">
        <v>1363800</v>
      </c>
      <c r="R22" s="19">
        <f t="shared" si="4"/>
        <v>-348400</v>
      </c>
      <c r="S22" s="19">
        <f t="shared" si="9"/>
        <v>-343400</v>
      </c>
      <c r="T22" s="19">
        <f t="shared" si="5"/>
        <v>-343400</v>
      </c>
      <c r="U22" s="19"/>
      <c r="V22" s="19" t="e">
        <v>#N/A</v>
      </c>
      <c r="W22" s="19"/>
      <c r="X22" s="50">
        <f t="shared" si="6"/>
        <v>684600</v>
      </c>
      <c r="Z22" s="51"/>
      <c r="AA22" s="59">
        <f t="shared" si="0"/>
        <v>684600</v>
      </c>
      <c r="AB22" s="58">
        <f t="shared" si="7"/>
        <v>965600</v>
      </c>
      <c r="AC22" s="18"/>
      <c r="AD22" s="53">
        <f t="shared" si="8"/>
        <v>684600</v>
      </c>
    </row>
    <row r="23" spans="1:30" ht="51" x14ac:dyDescent="0.2">
      <c r="A23" t="s">
        <v>158</v>
      </c>
      <c r="B23" s="35" t="s">
        <v>11</v>
      </c>
      <c r="C23" s="36">
        <v>75055473</v>
      </c>
      <c r="D23" s="37" t="s">
        <v>116</v>
      </c>
      <c r="E23" s="37" t="s">
        <v>51</v>
      </c>
      <c r="F23" s="38">
        <v>5496529</v>
      </c>
      <c r="G23" s="37" t="s">
        <v>105</v>
      </c>
      <c r="H23" s="32">
        <v>549000</v>
      </c>
      <c r="I23" s="31">
        <f t="shared" si="1"/>
        <v>925900</v>
      </c>
      <c r="J23" s="40">
        <f t="shared" si="2"/>
        <v>462950</v>
      </c>
      <c r="K23" s="40">
        <v>462950</v>
      </c>
      <c r="L23" s="32">
        <f t="shared" si="3"/>
        <v>1474900</v>
      </c>
      <c r="M23" s="32">
        <v>2004720</v>
      </c>
      <c r="N23" s="39">
        <v>829000</v>
      </c>
      <c r="O23" s="39">
        <v>829000</v>
      </c>
      <c r="P23" s="39">
        <v>829000</v>
      </c>
      <c r="Q23" s="32">
        <v>1690200</v>
      </c>
      <c r="R23" s="32">
        <f t="shared" si="4"/>
        <v>-529820</v>
      </c>
      <c r="S23" s="43">
        <f t="shared" si="9"/>
        <v>645900</v>
      </c>
      <c r="T23" s="34">
        <f t="shared" si="5"/>
        <v>645900</v>
      </c>
      <c r="U23" s="34">
        <f t="shared" si="10"/>
        <v>645900</v>
      </c>
      <c r="V23" s="19">
        <v>829000</v>
      </c>
      <c r="W23" s="19"/>
      <c r="X23" s="50">
        <f t="shared" si="6"/>
        <v>280000</v>
      </c>
      <c r="Z23" s="51"/>
      <c r="AA23" s="59">
        <f t="shared" si="0"/>
        <v>925900</v>
      </c>
      <c r="AB23" s="58">
        <f t="shared" si="7"/>
        <v>1474900</v>
      </c>
      <c r="AC23" s="18"/>
      <c r="AD23" s="53">
        <f t="shared" si="8"/>
        <v>925900</v>
      </c>
    </row>
    <row r="24" spans="1:30" ht="51" x14ac:dyDescent="0.2">
      <c r="A24" t="s">
        <v>158</v>
      </c>
      <c r="B24" s="35" t="s">
        <v>11</v>
      </c>
      <c r="C24" s="36">
        <v>75055473</v>
      </c>
      <c r="D24" s="37" t="s">
        <v>116</v>
      </c>
      <c r="E24" s="37" t="s">
        <v>52</v>
      </c>
      <c r="F24" s="38">
        <v>5987670</v>
      </c>
      <c r="G24" s="37" t="s">
        <v>108</v>
      </c>
      <c r="H24" s="32">
        <v>284000</v>
      </c>
      <c r="I24" s="31">
        <f t="shared" si="1"/>
        <v>594400</v>
      </c>
      <c r="J24" s="40">
        <f t="shared" si="2"/>
        <v>297200</v>
      </c>
      <c r="K24" s="40">
        <v>297200</v>
      </c>
      <c r="L24" s="32">
        <f t="shared" si="3"/>
        <v>878400</v>
      </c>
      <c r="M24" s="32">
        <v>1054500</v>
      </c>
      <c r="N24" s="39">
        <v>480000</v>
      </c>
      <c r="O24" s="39">
        <v>480000</v>
      </c>
      <c r="P24" s="39">
        <v>480000</v>
      </c>
      <c r="Q24" s="32">
        <v>974400</v>
      </c>
      <c r="R24" s="32">
        <f t="shared" si="4"/>
        <v>-176100</v>
      </c>
      <c r="S24" s="43">
        <f t="shared" si="9"/>
        <v>398400</v>
      </c>
      <c r="T24" s="34">
        <f t="shared" si="5"/>
        <v>398400</v>
      </c>
      <c r="U24" s="34">
        <f t="shared" si="10"/>
        <v>398400</v>
      </c>
      <c r="V24" s="19">
        <v>480000</v>
      </c>
      <c r="W24" s="19"/>
      <c r="X24" s="50">
        <f t="shared" si="6"/>
        <v>196000</v>
      </c>
      <c r="Z24" s="51"/>
      <c r="AA24" s="59">
        <f t="shared" si="0"/>
        <v>594400</v>
      </c>
      <c r="AB24" s="58">
        <f t="shared" si="7"/>
        <v>878400</v>
      </c>
      <c r="AC24" s="18"/>
      <c r="AD24" s="53">
        <f t="shared" si="8"/>
        <v>594400</v>
      </c>
    </row>
    <row r="25" spans="1:30" ht="51" x14ac:dyDescent="0.2">
      <c r="A25" t="s">
        <v>159</v>
      </c>
      <c r="B25" s="35" t="s">
        <v>12</v>
      </c>
      <c r="C25" s="36">
        <v>48806145</v>
      </c>
      <c r="D25" s="37" t="s">
        <v>116</v>
      </c>
      <c r="E25" s="37" t="s">
        <v>53</v>
      </c>
      <c r="F25" s="38">
        <v>1422993</v>
      </c>
      <c r="G25" s="37" t="s">
        <v>53</v>
      </c>
      <c r="H25" s="32">
        <v>629000</v>
      </c>
      <c r="I25" s="31">
        <f t="shared" si="1"/>
        <v>1333900</v>
      </c>
      <c r="J25" s="40">
        <f t="shared" si="2"/>
        <v>666950</v>
      </c>
      <c r="K25" s="40">
        <v>666950</v>
      </c>
      <c r="L25" s="32">
        <f t="shared" si="3"/>
        <v>1962900</v>
      </c>
      <c r="M25" s="32">
        <v>2397000</v>
      </c>
      <c r="N25" s="39">
        <v>1915000</v>
      </c>
      <c r="O25" s="39">
        <v>1915000</v>
      </c>
      <c r="P25" s="39">
        <v>1915000</v>
      </c>
      <c r="Q25" s="32">
        <v>2071800</v>
      </c>
      <c r="R25" s="32">
        <f t="shared" si="4"/>
        <v>-434100</v>
      </c>
      <c r="S25" s="43">
        <f t="shared" si="9"/>
        <v>47900</v>
      </c>
      <c r="T25" s="34">
        <f t="shared" si="5"/>
        <v>47900</v>
      </c>
      <c r="U25" s="34">
        <f t="shared" si="10"/>
        <v>47900</v>
      </c>
      <c r="V25" s="19">
        <v>569000</v>
      </c>
      <c r="W25" s="19"/>
      <c r="X25" s="50">
        <f t="shared" si="6"/>
        <v>1286000</v>
      </c>
      <c r="Z25" s="51"/>
      <c r="AA25" s="59">
        <f t="shared" si="0"/>
        <v>1333900</v>
      </c>
      <c r="AB25" s="58">
        <f t="shared" si="7"/>
        <v>1962900</v>
      </c>
      <c r="AC25" s="18"/>
      <c r="AD25" s="53">
        <f t="shared" si="8"/>
        <v>1333900</v>
      </c>
    </row>
    <row r="26" spans="1:30" ht="51" x14ac:dyDescent="0.2">
      <c r="A26" t="s">
        <v>160</v>
      </c>
      <c r="B26" s="35" t="s">
        <v>13</v>
      </c>
      <c r="C26" s="36">
        <v>28659392</v>
      </c>
      <c r="D26" s="37" t="s">
        <v>115</v>
      </c>
      <c r="E26" s="37" t="s">
        <v>52</v>
      </c>
      <c r="F26" s="38">
        <v>5068586</v>
      </c>
      <c r="G26" s="37" t="s">
        <v>108</v>
      </c>
      <c r="H26" s="32">
        <v>819000</v>
      </c>
      <c r="I26" s="31">
        <f t="shared" si="1"/>
        <v>2590350</v>
      </c>
      <c r="J26" s="40">
        <f t="shared" si="2"/>
        <v>1295175</v>
      </c>
      <c r="K26" s="40">
        <v>1295175</v>
      </c>
      <c r="L26" s="32">
        <f t="shared" si="3"/>
        <v>3409350</v>
      </c>
      <c r="M26" s="32">
        <v>3219185</v>
      </c>
      <c r="N26" s="39">
        <v>2550000</v>
      </c>
      <c r="O26" s="39">
        <v>2550000</v>
      </c>
      <c r="P26" s="39">
        <v>2550000</v>
      </c>
      <c r="Q26" s="32">
        <v>3088200</v>
      </c>
      <c r="R26" s="43">
        <f t="shared" si="4"/>
        <v>190165</v>
      </c>
      <c r="S26" s="43">
        <f t="shared" si="9"/>
        <v>859350</v>
      </c>
      <c r="T26" s="34">
        <f t="shared" si="5"/>
        <v>859350</v>
      </c>
      <c r="U26" s="34">
        <f t="shared" si="10"/>
        <v>859350</v>
      </c>
      <c r="V26" s="19">
        <v>1520000</v>
      </c>
      <c r="W26" s="19"/>
      <c r="X26" s="50">
        <f t="shared" si="6"/>
        <v>1731000</v>
      </c>
      <c r="Z26" s="54">
        <f>L26-Q26</f>
        <v>321150</v>
      </c>
      <c r="AA26" s="59">
        <f t="shared" si="0"/>
        <v>2269200</v>
      </c>
      <c r="AB26" s="58">
        <f t="shared" si="7"/>
        <v>3088200</v>
      </c>
      <c r="AC26" s="18"/>
      <c r="AD26" s="53">
        <f t="shared" si="8"/>
        <v>2269200</v>
      </c>
    </row>
    <row r="27" spans="1:30" ht="51" x14ac:dyDescent="0.2">
      <c r="B27" s="14" t="s">
        <v>14</v>
      </c>
      <c r="C27" s="15">
        <v>70631808</v>
      </c>
      <c r="D27" s="16" t="s">
        <v>116</v>
      </c>
      <c r="E27" s="16" t="s">
        <v>54</v>
      </c>
      <c r="F27" s="17">
        <v>3759291</v>
      </c>
      <c r="G27" s="16" t="s">
        <v>53</v>
      </c>
      <c r="H27" s="19">
        <v>1267000</v>
      </c>
      <c r="I27" s="31">
        <f t="shared" si="1"/>
        <v>1949850</v>
      </c>
      <c r="J27" s="40">
        <f t="shared" si="2"/>
        <v>974925</v>
      </c>
      <c r="K27" s="40">
        <v>974925</v>
      </c>
      <c r="L27" s="19">
        <f t="shared" si="3"/>
        <v>3216850</v>
      </c>
      <c r="M27" s="19">
        <v>4464000</v>
      </c>
      <c r="N27" s="18">
        <v>3814000</v>
      </c>
      <c r="O27" s="18">
        <v>3814000</v>
      </c>
      <c r="P27" s="18"/>
      <c r="Q27" s="19">
        <v>3315600</v>
      </c>
      <c r="R27" s="19">
        <f t="shared" si="4"/>
        <v>-1247150</v>
      </c>
      <c r="S27" s="19">
        <f t="shared" si="9"/>
        <v>-597150</v>
      </c>
      <c r="T27" s="19">
        <f t="shared" si="5"/>
        <v>-597150</v>
      </c>
      <c r="U27" s="19"/>
      <c r="V27" s="19" t="e">
        <v>#N/A</v>
      </c>
      <c r="W27" s="19"/>
      <c r="X27" s="50">
        <f t="shared" si="6"/>
        <v>1949850</v>
      </c>
      <c r="Z27" s="51"/>
      <c r="AA27" s="59">
        <f t="shared" si="0"/>
        <v>1949850</v>
      </c>
      <c r="AB27" s="58">
        <f t="shared" si="7"/>
        <v>3216850</v>
      </c>
      <c r="AC27" s="18"/>
      <c r="AD27" s="53">
        <f t="shared" si="8"/>
        <v>1949850</v>
      </c>
    </row>
    <row r="28" spans="1:30" ht="51" x14ac:dyDescent="0.2">
      <c r="A28" t="s">
        <v>160</v>
      </c>
      <c r="B28" s="35" t="s">
        <v>14</v>
      </c>
      <c r="C28" s="36">
        <v>70631808</v>
      </c>
      <c r="D28" s="37" t="s">
        <v>116</v>
      </c>
      <c r="E28" s="37" t="s">
        <v>55</v>
      </c>
      <c r="F28" s="38">
        <v>5158830</v>
      </c>
      <c r="G28" s="37" t="s">
        <v>61</v>
      </c>
      <c r="H28" s="32">
        <v>327000</v>
      </c>
      <c r="I28" s="31">
        <f t="shared" si="1"/>
        <v>272700</v>
      </c>
      <c r="J28" s="40">
        <f t="shared" si="2"/>
        <v>136350</v>
      </c>
      <c r="K28" s="40">
        <v>136350</v>
      </c>
      <c r="L28" s="32">
        <f t="shared" si="3"/>
        <v>599700</v>
      </c>
      <c r="M28" s="32">
        <v>750000</v>
      </c>
      <c r="N28" s="39">
        <v>547000</v>
      </c>
      <c r="O28" s="39">
        <v>547000</v>
      </c>
      <c r="P28" s="39">
        <v>547000</v>
      </c>
      <c r="Q28" s="32">
        <v>617400</v>
      </c>
      <c r="R28" s="32">
        <f t="shared" si="4"/>
        <v>-150300</v>
      </c>
      <c r="S28" s="43">
        <f t="shared" si="9"/>
        <v>52700</v>
      </c>
      <c r="T28" s="34">
        <f t="shared" si="5"/>
        <v>52700</v>
      </c>
      <c r="U28" s="34">
        <f t="shared" si="10"/>
        <v>52700</v>
      </c>
      <c r="V28" s="19">
        <v>450000</v>
      </c>
      <c r="W28" s="19"/>
      <c r="X28" s="50">
        <f t="shared" si="6"/>
        <v>220000</v>
      </c>
      <c r="Z28" s="51"/>
      <c r="AA28" s="59">
        <f t="shared" si="0"/>
        <v>272700</v>
      </c>
      <c r="AB28" s="58">
        <f t="shared" si="7"/>
        <v>599700</v>
      </c>
      <c r="AC28" s="18"/>
      <c r="AD28" s="53">
        <f t="shared" si="8"/>
        <v>272700</v>
      </c>
    </row>
    <row r="29" spans="1:30" ht="38.25" x14ac:dyDescent="0.2">
      <c r="B29" s="14" t="s">
        <v>15</v>
      </c>
      <c r="C29" s="15">
        <v>48806749</v>
      </c>
      <c r="D29" s="16" t="s">
        <v>113</v>
      </c>
      <c r="E29" s="16" t="s">
        <v>56</v>
      </c>
      <c r="F29" s="17">
        <v>9122767</v>
      </c>
      <c r="G29" s="16" t="s">
        <v>53</v>
      </c>
      <c r="H29" s="19">
        <v>683000</v>
      </c>
      <c r="I29" s="31">
        <f t="shared" si="1"/>
        <v>185300</v>
      </c>
      <c r="J29" s="40">
        <f t="shared" si="2"/>
        <v>92650</v>
      </c>
      <c r="K29" s="40">
        <v>92650</v>
      </c>
      <c r="L29" s="19">
        <f t="shared" si="3"/>
        <v>868300</v>
      </c>
      <c r="M29" s="19">
        <v>2766900</v>
      </c>
      <c r="N29" s="18">
        <v>2200700</v>
      </c>
      <c r="O29" s="18">
        <v>2200700</v>
      </c>
      <c r="P29" s="18"/>
      <c r="Q29" s="19">
        <v>1706721</v>
      </c>
      <c r="R29" s="19">
        <f t="shared" si="4"/>
        <v>-1898600</v>
      </c>
      <c r="S29" s="19">
        <f t="shared" si="9"/>
        <v>-1332400</v>
      </c>
      <c r="T29" s="19">
        <f t="shared" si="5"/>
        <v>-1332400</v>
      </c>
      <c r="U29" s="19"/>
      <c r="V29" s="19" t="e">
        <v>#N/A</v>
      </c>
      <c r="W29" s="19"/>
      <c r="X29" s="50">
        <f t="shared" si="6"/>
        <v>185300</v>
      </c>
      <c r="Z29" s="51"/>
      <c r="AA29" s="59">
        <f t="shared" si="0"/>
        <v>185300</v>
      </c>
      <c r="AB29" s="58">
        <f t="shared" si="7"/>
        <v>868300</v>
      </c>
      <c r="AC29" s="18"/>
      <c r="AD29" s="53">
        <f t="shared" si="8"/>
        <v>185300</v>
      </c>
    </row>
    <row r="30" spans="1:30" ht="51" x14ac:dyDescent="0.2">
      <c r="A30" t="s">
        <v>161</v>
      </c>
      <c r="B30" s="35" t="s">
        <v>16</v>
      </c>
      <c r="C30" s="36" t="s">
        <v>122</v>
      </c>
      <c r="D30" s="37" t="s">
        <v>115</v>
      </c>
      <c r="E30" s="37" t="s">
        <v>57</v>
      </c>
      <c r="F30" s="38">
        <v>9515650</v>
      </c>
      <c r="G30" s="37" t="s">
        <v>103</v>
      </c>
      <c r="H30" s="32">
        <v>107000</v>
      </c>
      <c r="I30" s="31">
        <f t="shared" si="1"/>
        <v>423700</v>
      </c>
      <c r="J30" s="40">
        <f t="shared" si="2"/>
        <v>211850</v>
      </c>
      <c r="K30" s="40">
        <v>211850</v>
      </c>
      <c r="L30" s="32">
        <f t="shared" si="3"/>
        <v>530700</v>
      </c>
      <c r="M30" s="32">
        <v>540602</v>
      </c>
      <c r="N30" s="39">
        <v>350000</v>
      </c>
      <c r="O30" s="39">
        <v>350000</v>
      </c>
      <c r="P30" s="39">
        <v>350000</v>
      </c>
      <c r="Q30" s="32">
        <v>540000</v>
      </c>
      <c r="R30" s="32">
        <f t="shared" si="4"/>
        <v>-9902</v>
      </c>
      <c r="S30" s="43">
        <f t="shared" si="9"/>
        <v>180700</v>
      </c>
      <c r="T30" s="34">
        <f t="shared" si="5"/>
        <v>180700</v>
      </c>
      <c r="U30" s="34">
        <f t="shared" si="10"/>
        <v>180700</v>
      </c>
      <c r="V30" s="19">
        <v>329000</v>
      </c>
      <c r="W30" s="19"/>
      <c r="X30" s="50">
        <f t="shared" si="6"/>
        <v>243000</v>
      </c>
      <c r="Z30" s="51"/>
      <c r="AA30" s="59">
        <f t="shared" si="0"/>
        <v>423700</v>
      </c>
      <c r="AB30" s="58">
        <f t="shared" si="7"/>
        <v>530700</v>
      </c>
      <c r="AC30" s="18"/>
      <c r="AD30" s="53">
        <f t="shared" si="8"/>
        <v>423700</v>
      </c>
    </row>
    <row r="31" spans="1:30" ht="51" x14ac:dyDescent="0.2">
      <c r="B31" s="14" t="s">
        <v>17</v>
      </c>
      <c r="C31" s="15">
        <v>25852345</v>
      </c>
      <c r="D31" s="16" t="s">
        <v>115</v>
      </c>
      <c r="E31" s="16" t="s">
        <v>58</v>
      </c>
      <c r="F31" s="17">
        <v>1515547</v>
      </c>
      <c r="G31" s="16" t="s">
        <v>103</v>
      </c>
      <c r="H31" s="19">
        <v>173000</v>
      </c>
      <c r="I31" s="31">
        <f t="shared" si="1"/>
        <v>116800</v>
      </c>
      <c r="J31" s="40">
        <f t="shared" si="2"/>
        <v>58400</v>
      </c>
      <c r="K31" s="40">
        <v>58400</v>
      </c>
      <c r="L31" s="19">
        <f t="shared" si="3"/>
        <v>289800</v>
      </c>
      <c r="M31" s="19">
        <v>711950</v>
      </c>
      <c r="N31" s="18">
        <v>447400</v>
      </c>
      <c r="O31" s="18">
        <v>442000</v>
      </c>
      <c r="P31" s="18"/>
      <c r="Q31" s="19">
        <v>646200</v>
      </c>
      <c r="R31" s="19">
        <f t="shared" si="4"/>
        <v>-422150</v>
      </c>
      <c r="S31" s="19">
        <f t="shared" si="9"/>
        <v>-157600</v>
      </c>
      <c r="T31" s="19">
        <f t="shared" si="5"/>
        <v>-152200</v>
      </c>
      <c r="U31" s="19"/>
      <c r="V31" s="19">
        <v>155000</v>
      </c>
      <c r="W31" s="19">
        <v>537046</v>
      </c>
      <c r="X31" s="50">
        <f t="shared" si="6"/>
        <v>116800</v>
      </c>
      <c r="Z31" s="51"/>
      <c r="AA31" s="59">
        <f t="shared" si="0"/>
        <v>116800</v>
      </c>
      <c r="AB31" s="58">
        <f t="shared" si="7"/>
        <v>289800</v>
      </c>
      <c r="AC31" s="18"/>
      <c r="AD31" s="53">
        <f t="shared" si="8"/>
        <v>116800</v>
      </c>
    </row>
    <row r="32" spans="1:30" ht="25.5" customHeight="1" x14ac:dyDescent="0.2">
      <c r="B32" s="26" t="s">
        <v>18</v>
      </c>
      <c r="C32" s="27">
        <v>26990881</v>
      </c>
      <c r="D32" s="28" t="s">
        <v>112</v>
      </c>
      <c r="E32" s="28" t="s">
        <v>59</v>
      </c>
      <c r="F32" s="29">
        <v>2185596</v>
      </c>
      <c r="G32" s="28" t="s">
        <v>97</v>
      </c>
      <c r="H32" s="31">
        <v>292000</v>
      </c>
      <c r="I32" s="31">
        <f>Q32-H32</f>
        <v>438800</v>
      </c>
      <c r="J32" s="40">
        <f t="shared" si="2"/>
        <v>0</v>
      </c>
      <c r="K32" s="40"/>
      <c r="L32" s="19">
        <f t="shared" si="3"/>
        <v>730800</v>
      </c>
      <c r="M32" s="19">
        <v>1048426</v>
      </c>
      <c r="N32" s="18">
        <v>998426</v>
      </c>
      <c r="O32" s="30">
        <v>789000</v>
      </c>
      <c r="P32" s="30"/>
      <c r="Q32" s="19">
        <v>730800</v>
      </c>
      <c r="R32" s="19">
        <f t="shared" si="4"/>
        <v>-317626</v>
      </c>
      <c r="S32" s="19">
        <f t="shared" si="9"/>
        <v>-267626</v>
      </c>
      <c r="T32" s="19">
        <f t="shared" si="5"/>
        <v>-58200</v>
      </c>
      <c r="U32" s="19"/>
      <c r="V32" s="19" t="e">
        <v>#N/A</v>
      </c>
      <c r="W32" s="19"/>
      <c r="X32" s="50">
        <f t="shared" si="6"/>
        <v>438800</v>
      </c>
      <c r="Z32" s="51"/>
      <c r="AA32" s="59">
        <f t="shared" si="0"/>
        <v>438800</v>
      </c>
      <c r="AB32" s="58">
        <f t="shared" si="7"/>
        <v>730800</v>
      </c>
      <c r="AC32" s="18"/>
      <c r="AD32" s="53">
        <f t="shared" si="8"/>
        <v>438800</v>
      </c>
    </row>
    <row r="33" spans="1:30" ht="25.5" x14ac:dyDescent="0.2">
      <c r="B33" s="14" t="s">
        <v>18</v>
      </c>
      <c r="C33" s="15">
        <v>26990881</v>
      </c>
      <c r="D33" s="16" t="s">
        <v>112</v>
      </c>
      <c r="E33" s="16" t="s">
        <v>60</v>
      </c>
      <c r="F33" s="17">
        <v>4007706</v>
      </c>
      <c r="G33" s="16" t="s">
        <v>97</v>
      </c>
      <c r="H33" s="19">
        <v>965000</v>
      </c>
      <c r="I33" s="31">
        <f t="shared" si="1"/>
        <v>266136</v>
      </c>
      <c r="J33" s="40">
        <f t="shared" si="2"/>
        <v>133068</v>
      </c>
      <c r="K33" s="40">
        <v>133068</v>
      </c>
      <c r="L33" s="19">
        <f t="shared" si="3"/>
        <v>1231136</v>
      </c>
      <c r="M33" s="19">
        <v>3409500</v>
      </c>
      <c r="N33" s="18">
        <v>2020715</v>
      </c>
      <c r="O33" s="18">
        <v>2020000</v>
      </c>
      <c r="P33" s="18"/>
      <c r="Q33" s="19">
        <v>2356500</v>
      </c>
      <c r="R33" s="19">
        <f t="shared" si="4"/>
        <v>-2178364</v>
      </c>
      <c r="S33" s="19">
        <f t="shared" si="9"/>
        <v>-789579</v>
      </c>
      <c r="T33" s="19">
        <f t="shared" si="5"/>
        <v>-788864</v>
      </c>
      <c r="U33" s="19"/>
      <c r="V33" s="19">
        <v>1266000</v>
      </c>
      <c r="W33" s="19">
        <v>1872040</v>
      </c>
      <c r="X33" s="50">
        <f t="shared" si="6"/>
        <v>266136</v>
      </c>
      <c r="Z33" s="51"/>
      <c r="AA33" s="59">
        <f t="shared" si="0"/>
        <v>266136</v>
      </c>
      <c r="AB33" s="58">
        <f t="shared" si="7"/>
        <v>1231136</v>
      </c>
      <c r="AC33" s="18"/>
      <c r="AD33" s="53">
        <f t="shared" si="8"/>
        <v>266136</v>
      </c>
    </row>
    <row r="34" spans="1:30" ht="51" x14ac:dyDescent="0.2">
      <c r="B34" s="14" t="s">
        <v>19</v>
      </c>
      <c r="C34" s="15" t="s">
        <v>119</v>
      </c>
      <c r="D34" s="16" t="s">
        <v>112</v>
      </c>
      <c r="E34" s="16" t="s">
        <v>62</v>
      </c>
      <c r="F34" s="17">
        <v>6318934</v>
      </c>
      <c r="G34" s="16" t="s">
        <v>81</v>
      </c>
      <c r="H34" s="19">
        <v>283000</v>
      </c>
      <c r="I34" s="31">
        <f t="shared" si="1"/>
        <v>162800</v>
      </c>
      <c r="J34" s="40">
        <f t="shared" si="2"/>
        <v>81400</v>
      </c>
      <c r="K34" s="40">
        <v>81400</v>
      </c>
      <c r="L34" s="19">
        <f t="shared" si="3"/>
        <v>445800</v>
      </c>
      <c r="M34" s="19">
        <v>1615186</v>
      </c>
      <c r="N34" s="18">
        <v>965000</v>
      </c>
      <c r="O34" s="18">
        <v>965000</v>
      </c>
      <c r="P34" s="18"/>
      <c r="Q34" s="19">
        <v>855000</v>
      </c>
      <c r="R34" s="19">
        <f t="shared" si="4"/>
        <v>-1169386</v>
      </c>
      <c r="S34" s="19">
        <f t="shared" si="9"/>
        <v>-519200</v>
      </c>
      <c r="T34" s="19">
        <f t="shared" si="5"/>
        <v>-519200</v>
      </c>
      <c r="U34" s="19"/>
      <c r="V34" s="19">
        <v>439000</v>
      </c>
      <c r="W34" s="19">
        <v>266667</v>
      </c>
      <c r="X34" s="50">
        <f t="shared" si="6"/>
        <v>162800</v>
      </c>
      <c r="Z34" s="51"/>
      <c r="AA34" s="59">
        <f t="shared" si="0"/>
        <v>162800</v>
      </c>
      <c r="AB34" s="58">
        <f t="shared" si="7"/>
        <v>445800</v>
      </c>
      <c r="AC34" s="18"/>
      <c r="AD34" s="53">
        <f t="shared" si="8"/>
        <v>162800</v>
      </c>
    </row>
    <row r="35" spans="1:30" ht="38.25" x14ac:dyDescent="0.2">
      <c r="A35" t="s">
        <v>159</v>
      </c>
      <c r="B35" s="35" t="s">
        <v>20</v>
      </c>
      <c r="C35" s="36">
        <v>66182565</v>
      </c>
      <c r="D35" s="37" t="s">
        <v>113</v>
      </c>
      <c r="E35" s="37" t="s">
        <v>63</v>
      </c>
      <c r="F35" s="38">
        <v>1785782</v>
      </c>
      <c r="G35" s="37" t="s">
        <v>106</v>
      </c>
      <c r="H35" s="32">
        <v>208000</v>
      </c>
      <c r="I35" s="31">
        <f t="shared" si="1"/>
        <v>362800</v>
      </c>
      <c r="J35" s="40">
        <f t="shared" si="2"/>
        <v>181400</v>
      </c>
      <c r="K35" s="40">
        <v>181400</v>
      </c>
      <c r="L35" s="32">
        <f t="shared" si="3"/>
        <v>570800</v>
      </c>
      <c r="M35" s="32">
        <v>678700</v>
      </c>
      <c r="N35" s="39">
        <v>524000</v>
      </c>
      <c r="O35" s="39">
        <v>524000</v>
      </c>
      <c r="P35" s="39">
        <v>524000</v>
      </c>
      <c r="Q35" s="32">
        <v>599400</v>
      </c>
      <c r="R35" s="32">
        <f t="shared" si="4"/>
        <v>-107900</v>
      </c>
      <c r="S35" s="43">
        <f t="shared" si="9"/>
        <v>46800</v>
      </c>
      <c r="T35" s="34">
        <f t="shared" si="5"/>
        <v>46800</v>
      </c>
      <c r="U35" s="34">
        <f t="shared" si="10"/>
        <v>46800</v>
      </c>
      <c r="V35" s="19">
        <v>377000</v>
      </c>
      <c r="W35" s="19"/>
      <c r="X35" s="50">
        <f t="shared" si="6"/>
        <v>316000</v>
      </c>
      <c r="Z35" s="51"/>
      <c r="AA35" s="59">
        <f t="shared" si="0"/>
        <v>362800</v>
      </c>
      <c r="AB35" s="58">
        <f t="shared" si="7"/>
        <v>570800</v>
      </c>
      <c r="AC35" s="18"/>
      <c r="AD35" s="53">
        <f t="shared" si="8"/>
        <v>362800</v>
      </c>
    </row>
    <row r="36" spans="1:30" ht="38.25" x14ac:dyDescent="0.2">
      <c r="B36" s="14" t="s">
        <v>21</v>
      </c>
      <c r="C36" s="15">
        <v>60337842</v>
      </c>
      <c r="D36" s="16" t="s">
        <v>113</v>
      </c>
      <c r="E36" s="16" t="s">
        <v>64</v>
      </c>
      <c r="F36" s="17">
        <v>9413375</v>
      </c>
      <c r="G36" s="16" t="s">
        <v>105</v>
      </c>
      <c r="H36" s="19">
        <v>845000</v>
      </c>
      <c r="I36" s="31">
        <f t="shared" si="1"/>
        <v>954502</v>
      </c>
      <c r="J36" s="40">
        <f t="shared" si="2"/>
        <v>477251</v>
      </c>
      <c r="K36" s="40">
        <v>477251</v>
      </c>
      <c r="L36" s="19">
        <f t="shared" si="3"/>
        <v>1799502</v>
      </c>
      <c r="M36" s="19">
        <v>2600000</v>
      </c>
      <c r="N36" s="18">
        <v>2094000</v>
      </c>
      <c r="O36" s="18">
        <v>2094000</v>
      </c>
      <c r="P36" s="18"/>
      <c r="Q36" s="19">
        <v>2094000</v>
      </c>
      <c r="R36" s="19">
        <f t="shared" si="4"/>
        <v>-800498</v>
      </c>
      <c r="S36" s="19">
        <f t="shared" si="9"/>
        <v>-294498</v>
      </c>
      <c r="T36" s="19">
        <f t="shared" si="5"/>
        <v>-294498</v>
      </c>
      <c r="U36" s="19"/>
      <c r="V36" s="19" t="e">
        <v>#N/A</v>
      </c>
      <c r="W36" s="19"/>
      <c r="X36" s="50">
        <f t="shared" si="6"/>
        <v>954502</v>
      </c>
      <c r="Z36" s="51"/>
      <c r="AA36" s="59">
        <f t="shared" si="0"/>
        <v>954502</v>
      </c>
      <c r="AB36" s="58">
        <f t="shared" si="7"/>
        <v>1799502</v>
      </c>
      <c r="AC36" s="18"/>
      <c r="AD36" s="53">
        <f t="shared" si="8"/>
        <v>954502</v>
      </c>
    </row>
    <row r="37" spans="1:30" ht="38.25" x14ac:dyDescent="0.2">
      <c r="B37" s="14" t="s">
        <v>22</v>
      </c>
      <c r="C37" s="15">
        <v>73635677</v>
      </c>
      <c r="D37" s="16" t="s">
        <v>113</v>
      </c>
      <c r="E37" s="16" t="s">
        <v>65</v>
      </c>
      <c r="F37" s="17">
        <v>2810272</v>
      </c>
      <c r="G37" s="16" t="s">
        <v>105</v>
      </c>
      <c r="H37" s="19">
        <v>1571000</v>
      </c>
      <c r="I37" s="31">
        <f t="shared" si="1"/>
        <v>3328100</v>
      </c>
      <c r="J37" s="40">
        <f t="shared" si="2"/>
        <v>1664050</v>
      </c>
      <c r="K37" s="40">
        <v>1664050</v>
      </c>
      <c r="L37" s="19">
        <f t="shared" si="3"/>
        <v>4899100</v>
      </c>
      <c r="M37" s="19">
        <v>6615700</v>
      </c>
      <c r="N37" s="18">
        <v>5615700</v>
      </c>
      <c r="O37" s="18">
        <v>5571000</v>
      </c>
      <c r="P37" s="18"/>
      <c r="Q37" s="19">
        <v>4974000</v>
      </c>
      <c r="R37" s="19">
        <f t="shared" si="4"/>
        <v>-1716600</v>
      </c>
      <c r="S37" s="19">
        <f t="shared" si="9"/>
        <v>-716600</v>
      </c>
      <c r="T37" s="19">
        <f t="shared" si="5"/>
        <v>-671900</v>
      </c>
      <c r="U37" s="19"/>
      <c r="V37" s="19" t="e">
        <v>#N/A</v>
      </c>
      <c r="W37" s="19"/>
      <c r="X37" s="50">
        <f t="shared" si="6"/>
        <v>3328100</v>
      </c>
      <c r="Z37" s="51"/>
      <c r="AA37" s="59">
        <f t="shared" si="0"/>
        <v>3328100</v>
      </c>
      <c r="AB37" s="58">
        <f t="shared" si="7"/>
        <v>4899100</v>
      </c>
      <c r="AC37" s="18"/>
      <c r="AD37" s="53">
        <f t="shared" si="8"/>
        <v>3328100</v>
      </c>
    </row>
    <row r="38" spans="1:30" ht="51" x14ac:dyDescent="0.2">
      <c r="B38" s="14" t="s">
        <v>23</v>
      </c>
      <c r="C38" s="15">
        <v>43964591</v>
      </c>
      <c r="D38" s="16" t="s">
        <v>113</v>
      </c>
      <c r="E38" s="16" t="s">
        <v>66</v>
      </c>
      <c r="F38" s="17">
        <v>8724700</v>
      </c>
      <c r="G38" s="16" t="s">
        <v>97</v>
      </c>
      <c r="H38" s="19">
        <v>606000</v>
      </c>
      <c r="I38" s="31">
        <f t="shared" si="1"/>
        <v>73416</v>
      </c>
      <c r="J38" s="40">
        <f t="shared" si="2"/>
        <v>36708</v>
      </c>
      <c r="K38" s="40">
        <v>36708</v>
      </c>
      <c r="L38" s="19">
        <f t="shared" si="3"/>
        <v>679416</v>
      </c>
      <c r="M38" s="19">
        <v>1770100</v>
      </c>
      <c r="N38" s="18">
        <v>1220000</v>
      </c>
      <c r="O38" s="18">
        <v>1220000</v>
      </c>
      <c r="P38" s="18"/>
      <c r="Q38" s="19">
        <v>986280</v>
      </c>
      <c r="R38" s="19">
        <f t="shared" si="4"/>
        <v>-1090684</v>
      </c>
      <c r="S38" s="19">
        <f t="shared" si="9"/>
        <v>-540584</v>
      </c>
      <c r="T38" s="19">
        <f t="shared" si="5"/>
        <v>-540584</v>
      </c>
      <c r="U38" s="19"/>
      <c r="V38" s="19" t="e">
        <v>#N/A</v>
      </c>
      <c r="W38" s="19"/>
      <c r="X38" s="50">
        <f t="shared" si="6"/>
        <v>73416</v>
      </c>
      <c r="Z38" s="51"/>
      <c r="AA38" s="59">
        <f t="shared" si="0"/>
        <v>73416</v>
      </c>
      <c r="AB38" s="58">
        <f t="shared" si="7"/>
        <v>679416</v>
      </c>
      <c r="AC38" s="18"/>
      <c r="AD38" s="53">
        <f t="shared" si="8"/>
        <v>73416</v>
      </c>
    </row>
    <row r="39" spans="1:30" ht="51" x14ac:dyDescent="0.2">
      <c r="B39" s="14" t="s">
        <v>24</v>
      </c>
      <c r="C39" s="15">
        <v>44940998</v>
      </c>
      <c r="D39" s="16" t="s">
        <v>113</v>
      </c>
      <c r="E39" s="16" t="s">
        <v>67</v>
      </c>
      <c r="F39" s="17">
        <v>6763192</v>
      </c>
      <c r="G39" s="16" t="s">
        <v>106</v>
      </c>
      <c r="H39" s="19">
        <v>765000</v>
      </c>
      <c r="I39" s="31">
        <f t="shared" si="1"/>
        <v>1012500</v>
      </c>
      <c r="J39" s="40">
        <f t="shared" si="2"/>
        <v>506250</v>
      </c>
      <c r="K39" s="40">
        <v>506250</v>
      </c>
      <c r="L39" s="19">
        <f t="shared" si="3"/>
        <v>1777500</v>
      </c>
      <c r="M39" s="19">
        <v>2750000</v>
      </c>
      <c r="N39" s="18">
        <v>2182000</v>
      </c>
      <c r="O39" s="18">
        <v>2182000</v>
      </c>
      <c r="P39" s="18"/>
      <c r="Q39" s="19">
        <v>1534800</v>
      </c>
      <c r="R39" s="19">
        <f t="shared" si="4"/>
        <v>-972500</v>
      </c>
      <c r="S39" s="19">
        <f t="shared" si="9"/>
        <v>-404500</v>
      </c>
      <c r="T39" s="19">
        <f t="shared" si="5"/>
        <v>-404500</v>
      </c>
      <c r="U39" s="19"/>
      <c r="V39" s="19" t="e">
        <v>#N/A</v>
      </c>
      <c r="W39" s="19"/>
      <c r="X39" s="50">
        <f t="shared" si="6"/>
        <v>1012500</v>
      </c>
      <c r="Z39" s="54">
        <f>L39-Q39</f>
        <v>242700</v>
      </c>
      <c r="AA39" s="59">
        <f t="shared" ref="AA39:AA70" si="11">I39-Z39</f>
        <v>769800</v>
      </c>
      <c r="AB39" s="58">
        <f t="shared" si="7"/>
        <v>1534800</v>
      </c>
      <c r="AC39" s="18"/>
      <c r="AD39" s="53">
        <f t="shared" si="8"/>
        <v>769800</v>
      </c>
    </row>
    <row r="40" spans="1:30" ht="38.25" x14ac:dyDescent="0.2">
      <c r="B40" s="14" t="s">
        <v>24</v>
      </c>
      <c r="C40" s="15">
        <v>44940998</v>
      </c>
      <c r="D40" s="16" t="s">
        <v>113</v>
      </c>
      <c r="E40" s="16" t="s">
        <v>68</v>
      </c>
      <c r="F40" s="17">
        <v>9046599</v>
      </c>
      <c r="G40" s="16" t="s">
        <v>97</v>
      </c>
      <c r="H40" s="19">
        <v>366000</v>
      </c>
      <c r="I40" s="31">
        <f t="shared" si="1"/>
        <v>670600</v>
      </c>
      <c r="J40" s="40">
        <f t="shared" si="2"/>
        <v>335300</v>
      </c>
      <c r="K40" s="40">
        <v>335300</v>
      </c>
      <c r="L40" s="19">
        <f t="shared" si="3"/>
        <v>1036600</v>
      </c>
      <c r="M40" s="19">
        <v>2524000</v>
      </c>
      <c r="N40" s="18">
        <v>1093000</v>
      </c>
      <c r="O40" s="18">
        <v>1084000</v>
      </c>
      <c r="P40" s="18"/>
      <c r="Q40" s="19">
        <v>933600</v>
      </c>
      <c r="R40" s="19">
        <f t="shared" si="4"/>
        <v>-1487400</v>
      </c>
      <c r="S40" s="19">
        <f t="shared" si="9"/>
        <v>-56400</v>
      </c>
      <c r="T40" s="19">
        <f t="shared" si="5"/>
        <v>-47400</v>
      </c>
      <c r="U40" s="19"/>
      <c r="V40" s="19" t="e">
        <v>#N/A</v>
      </c>
      <c r="W40" s="19"/>
      <c r="X40" s="50">
        <f t="shared" si="6"/>
        <v>670600</v>
      </c>
      <c r="Z40" s="54">
        <f>L40-Q40</f>
        <v>103000</v>
      </c>
      <c r="AA40" s="59">
        <f t="shared" si="11"/>
        <v>567600</v>
      </c>
      <c r="AB40" s="58">
        <f t="shared" si="7"/>
        <v>933600</v>
      </c>
      <c r="AC40" s="18"/>
      <c r="AD40" s="53">
        <f t="shared" si="8"/>
        <v>567600</v>
      </c>
    </row>
    <row r="41" spans="1:30" ht="38.25" x14ac:dyDescent="0.2">
      <c r="B41" s="14" t="s">
        <v>25</v>
      </c>
      <c r="C41" s="15">
        <v>44937377</v>
      </c>
      <c r="D41" s="16" t="s">
        <v>113</v>
      </c>
      <c r="E41" s="16" t="s">
        <v>69</v>
      </c>
      <c r="F41" s="17">
        <v>2845276</v>
      </c>
      <c r="G41" s="16" t="s">
        <v>105</v>
      </c>
      <c r="H41" s="19">
        <v>48000</v>
      </c>
      <c r="I41" s="31">
        <f t="shared" si="1"/>
        <v>81800</v>
      </c>
      <c r="J41" s="40">
        <f t="shared" si="2"/>
        <v>40900</v>
      </c>
      <c r="K41" s="40">
        <v>40900</v>
      </c>
      <c r="L41" s="19">
        <f t="shared" si="3"/>
        <v>129800</v>
      </c>
      <c r="M41" s="19">
        <v>240000</v>
      </c>
      <c r="N41" s="18">
        <v>160000</v>
      </c>
      <c r="O41" s="18">
        <v>160000</v>
      </c>
      <c r="P41" s="18"/>
      <c r="Q41" s="19">
        <v>217800</v>
      </c>
      <c r="R41" s="19">
        <f t="shared" si="4"/>
        <v>-110200</v>
      </c>
      <c r="S41" s="19">
        <f t="shared" si="9"/>
        <v>-30200</v>
      </c>
      <c r="T41" s="19">
        <f t="shared" si="5"/>
        <v>-30200</v>
      </c>
      <c r="U41" s="19"/>
      <c r="V41" s="19" t="e">
        <v>#N/A</v>
      </c>
      <c r="W41" s="19"/>
      <c r="X41" s="50">
        <f t="shared" si="6"/>
        <v>81800</v>
      </c>
      <c r="Z41" s="51"/>
      <c r="AA41" s="59">
        <f t="shared" si="11"/>
        <v>81800</v>
      </c>
      <c r="AB41" s="58">
        <f t="shared" si="7"/>
        <v>129800</v>
      </c>
      <c r="AC41" s="18"/>
      <c r="AD41" s="53">
        <f t="shared" si="8"/>
        <v>81800</v>
      </c>
    </row>
    <row r="42" spans="1:30" ht="51" customHeight="1" x14ac:dyDescent="0.2">
      <c r="B42" s="26" t="s">
        <v>26</v>
      </c>
      <c r="C42" s="27" t="s">
        <v>120</v>
      </c>
      <c r="D42" s="28" t="s">
        <v>115</v>
      </c>
      <c r="E42" s="28" t="s">
        <v>70</v>
      </c>
      <c r="F42" s="29">
        <v>2025647</v>
      </c>
      <c r="G42" s="28" t="s">
        <v>53</v>
      </c>
      <c r="H42" s="31">
        <v>790000</v>
      </c>
      <c r="I42" s="31">
        <f>Q42-H42</f>
        <v>24800</v>
      </c>
      <c r="J42" s="40">
        <f t="shared" si="2"/>
        <v>0</v>
      </c>
      <c r="K42" s="40"/>
      <c r="L42" s="19">
        <f t="shared" si="3"/>
        <v>814800</v>
      </c>
      <c r="M42" s="19">
        <v>1477000</v>
      </c>
      <c r="N42" s="18">
        <v>1365000</v>
      </c>
      <c r="O42" s="30">
        <v>1365000</v>
      </c>
      <c r="P42" s="30"/>
      <c r="Q42" s="19">
        <v>814800</v>
      </c>
      <c r="R42" s="19">
        <f t="shared" si="4"/>
        <v>-662200</v>
      </c>
      <c r="S42" s="19">
        <f t="shared" si="9"/>
        <v>-550200</v>
      </c>
      <c r="T42" s="19">
        <f t="shared" si="5"/>
        <v>-550200</v>
      </c>
      <c r="U42" s="19"/>
      <c r="V42" s="19" t="e">
        <v>#N/A</v>
      </c>
      <c r="W42" s="19"/>
      <c r="X42" s="50">
        <f t="shared" si="6"/>
        <v>24800</v>
      </c>
      <c r="Z42" s="51">
        <f>L42-Q42</f>
        <v>0</v>
      </c>
      <c r="AA42" s="59">
        <f t="shared" si="11"/>
        <v>24800</v>
      </c>
      <c r="AB42" s="58">
        <f t="shared" si="7"/>
        <v>814800</v>
      </c>
      <c r="AC42" s="18"/>
      <c r="AD42" s="53">
        <f t="shared" si="8"/>
        <v>24800</v>
      </c>
    </row>
    <row r="43" spans="1:30" ht="51" x14ac:dyDescent="0.2">
      <c r="B43" s="14" t="s">
        <v>27</v>
      </c>
      <c r="C43" s="15">
        <v>26588773</v>
      </c>
      <c r="D43" s="16" t="s">
        <v>115</v>
      </c>
      <c r="E43" s="16" t="s">
        <v>71</v>
      </c>
      <c r="F43" s="17">
        <v>3459300</v>
      </c>
      <c r="G43" s="16" t="s">
        <v>97</v>
      </c>
      <c r="H43" s="19">
        <v>583000</v>
      </c>
      <c r="I43" s="31">
        <f t="shared" si="1"/>
        <v>905300</v>
      </c>
      <c r="J43" s="40">
        <f t="shared" si="2"/>
        <v>452650</v>
      </c>
      <c r="K43" s="40">
        <v>452650</v>
      </c>
      <c r="L43" s="19">
        <f t="shared" si="3"/>
        <v>1488300</v>
      </c>
      <c r="M43" s="19">
        <v>2004000</v>
      </c>
      <c r="N43" s="18">
        <v>1611000</v>
      </c>
      <c r="O43" s="18">
        <v>1611000</v>
      </c>
      <c r="P43" s="18"/>
      <c r="Q43" s="19">
        <v>1488000</v>
      </c>
      <c r="R43" s="19">
        <f t="shared" si="4"/>
        <v>-515700</v>
      </c>
      <c r="S43" s="19">
        <f t="shared" si="9"/>
        <v>-122700</v>
      </c>
      <c r="T43" s="19">
        <f t="shared" si="5"/>
        <v>-122700</v>
      </c>
      <c r="U43" s="19"/>
      <c r="V43" s="19">
        <v>0</v>
      </c>
      <c r="W43" s="19"/>
      <c r="X43" s="50">
        <f t="shared" si="6"/>
        <v>905300</v>
      </c>
      <c r="Z43" s="54">
        <f>L43-Q43</f>
        <v>300</v>
      </c>
      <c r="AA43" s="59">
        <f t="shared" si="11"/>
        <v>905000</v>
      </c>
      <c r="AB43" s="58">
        <f t="shared" si="7"/>
        <v>1488000</v>
      </c>
      <c r="AC43" s="18"/>
      <c r="AD43" s="53">
        <f t="shared" si="8"/>
        <v>905000</v>
      </c>
    </row>
    <row r="44" spans="1:30" ht="51" x14ac:dyDescent="0.2">
      <c r="B44" s="14" t="s">
        <v>27</v>
      </c>
      <c r="C44" s="15">
        <v>26588773</v>
      </c>
      <c r="D44" s="16" t="s">
        <v>115</v>
      </c>
      <c r="E44" s="16" t="s">
        <v>72</v>
      </c>
      <c r="F44" s="17">
        <v>4508339</v>
      </c>
      <c r="G44" s="16" t="s">
        <v>97</v>
      </c>
      <c r="H44" s="19">
        <v>444000</v>
      </c>
      <c r="I44" s="31">
        <f t="shared" si="1"/>
        <v>212970</v>
      </c>
      <c r="J44" s="40">
        <f t="shared" si="2"/>
        <v>106485</v>
      </c>
      <c r="K44" s="40">
        <v>106485</v>
      </c>
      <c r="L44" s="19">
        <f t="shared" si="3"/>
        <v>656970</v>
      </c>
      <c r="M44" s="19">
        <v>1531000</v>
      </c>
      <c r="N44" s="18">
        <v>1313000</v>
      </c>
      <c r="O44" s="18">
        <v>1313000</v>
      </c>
      <c r="P44" s="18"/>
      <c r="Q44" s="19">
        <v>976320</v>
      </c>
      <c r="R44" s="19">
        <f t="shared" si="4"/>
        <v>-874030</v>
      </c>
      <c r="S44" s="19">
        <f t="shared" si="9"/>
        <v>-656030</v>
      </c>
      <c r="T44" s="19">
        <f t="shared" si="5"/>
        <v>-656030</v>
      </c>
      <c r="U44" s="19"/>
      <c r="V44" s="19">
        <v>2324000</v>
      </c>
      <c r="W44" s="19">
        <v>4448040</v>
      </c>
      <c r="X44" s="50">
        <f t="shared" si="6"/>
        <v>212970</v>
      </c>
      <c r="Z44" s="51"/>
      <c r="AA44" s="59">
        <f t="shared" si="11"/>
        <v>212970</v>
      </c>
      <c r="AB44" s="58">
        <f t="shared" si="7"/>
        <v>656970</v>
      </c>
      <c r="AC44" s="18"/>
      <c r="AD44" s="53">
        <f t="shared" si="8"/>
        <v>212970</v>
      </c>
    </row>
    <row r="45" spans="1:30" ht="25.5" x14ac:dyDescent="0.2">
      <c r="B45" s="14" t="s">
        <v>28</v>
      </c>
      <c r="C45" s="15">
        <v>26598086</v>
      </c>
      <c r="D45" s="16" t="s">
        <v>112</v>
      </c>
      <c r="E45" s="16" t="s">
        <v>73</v>
      </c>
      <c r="F45" s="17">
        <v>1336555</v>
      </c>
      <c r="G45" s="16" t="s">
        <v>104</v>
      </c>
      <c r="H45" s="19">
        <v>110000</v>
      </c>
      <c r="I45" s="31">
        <f t="shared" si="1"/>
        <v>113500</v>
      </c>
      <c r="J45" s="40">
        <f t="shared" si="2"/>
        <v>56750</v>
      </c>
      <c r="K45" s="40">
        <v>56750</v>
      </c>
      <c r="L45" s="19">
        <f t="shared" si="3"/>
        <v>223500</v>
      </c>
      <c r="M45" s="19">
        <v>450000</v>
      </c>
      <c r="N45" s="18">
        <v>310000</v>
      </c>
      <c r="O45" s="18">
        <v>310000</v>
      </c>
      <c r="P45" s="18"/>
      <c r="Q45" s="19">
        <v>460380</v>
      </c>
      <c r="R45" s="19">
        <f t="shared" si="4"/>
        <v>-226500</v>
      </c>
      <c r="S45" s="19">
        <f t="shared" si="9"/>
        <v>-86500</v>
      </c>
      <c r="T45" s="19">
        <f t="shared" si="5"/>
        <v>-86500</v>
      </c>
      <c r="U45" s="19"/>
      <c r="V45" s="19">
        <v>212000</v>
      </c>
      <c r="W45" s="19">
        <v>312000</v>
      </c>
      <c r="X45" s="50">
        <f t="shared" si="6"/>
        <v>113500</v>
      </c>
      <c r="Z45" s="51"/>
      <c r="AA45" s="59">
        <f t="shared" si="11"/>
        <v>113500</v>
      </c>
      <c r="AB45" s="58">
        <f t="shared" si="7"/>
        <v>223500</v>
      </c>
      <c r="AC45" s="18"/>
      <c r="AD45" s="53">
        <f t="shared" si="8"/>
        <v>113500</v>
      </c>
    </row>
    <row r="46" spans="1:30" ht="25.5" x14ac:dyDescent="0.2">
      <c r="B46" s="14" t="s">
        <v>29</v>
      </c>
      <c r="C46" s="15">
        <v>26584344</v>
      </c>
      <c r="D46" s="16" t="s">
        <v>112</v>
      </c>
      <c r="E46" s="16" t="s">
        <v>74</v>
      </c>
      <c r="F46" s="17">
        <v>7075078</v>
      </c>
      <c r="G46" s="16" t="s">
        <v>106</v>
      </c>
      <c r="H46" s="19">
        <v>306000</v>
      </c>
      <c r="I46" s="31">
        <f t="shared" si="1"/>
        <v>267600</v>
      </c>
      <c r="J46" s="40">
        <f t="shared" si="2"/>
        <v>133800</v>
      </c>
      <c r="K46" s="40">
        <v>133800</v>
      </c>
      <c r="L46" s="19">
        <f t="shared" si="3"/>
        <v>573600</v>
      </c>
      <c r="M46" s="19">
        <v>1088000</v>
      </c>
      <c r="N46" s="18">
        <v>800000</v>
      </c>
      <c r="O46" s="18">
        <v>800000</v>
      </c>
      <c r="P46" s="18"/>
      <c r="Q46" s="19">
        <v>1183200</v>
      </c>
      <c r="R46" s="19">
        <f t="shared" si="4"/>
        <v>-514400</v>
      </c>
      <c r="S46" s="19">
        <f t="shared" si="9"/>
        <v>-226400</v>
      </c>
      <c r="T46" s="19">
        <f t="shared" si="5"/>
        <v>-226400</v>
      </c>
      <c r="U46" s="19"/>
      <c r="V46" s="19" t="e">
        <v>#N/A</v>
      </c>
      <c r="W46" s="19"/>
      <c r="X46" s="50">
        <f t="shared" si="6"/>
        <v>267600</v>
      </c>
      <c r="Z46" s="51"/>
      <c r="AA46" s="59">
        <f t="shared" si="11"/>
        <v>267600</v>
      </c>
      <c r="AB46" s="58">
        <f t="shared" si="7"/>
        <v>573600</v>
      </c>
      <c r="AC46" s="18"/>
      <c r="AD46" s="53">
        <f t="shared" si="8"/>
        <v>267600</v>
      </c>
    </row>
    <row r="47" spans="1:30" ht="51" x14ac:dyDescent="0.2">
      <c r="B47" s="14" t="s">
        <v>110</v>
      </c>
      <c r="C47" s="15">
        <v>65469003</v>
      </c>
      <c r="D47" s="16" t="s">
        <v>115</v>
      </c>
      <c r="E47" s="16" t="s">
        <v>75</v>
      </c>
      <c r="F47" s="17">
        <v>7876721</v>
      </c>
      <c r="G47" s="16" t="s">
        <v>97</v>
      </c>
      <c r="H47" s="18">
        <v>897000</v>
      </c>
      <c r="I47" s="31">
        <f t="shared" si="1"/>
        <v>2192700</v>
      </c>
      <c r="J47" s="40">
        <f t="shared" si="2"/>
        <v>1096350</v>
      </c>
      <c r="K47" s="40">
        <v>1096350</v>
      </c>
      <c r="L47" s="19">
        <f t="shared" si="3"/>
        <v>3089700</v>
      </c>
      <c r="M47" s="19">
        <v>3479700</v>
      </c>
      <c r="N47" s="18">
        <v>3435700</v>
      </c>
      <c r="O47" s="18">
        <v>3435000</v>
      </c>
      <c r="P47" s="18"/>
      <c r="Q47" s="19">
        <v>3163200</v>
      </c>
      <c r="R47" s="19">
        <f t="shared" si="4"/>
        <v>-390000</v>
      </c>
      <c r="S47" s="19">
        <f t="shared" si="9"/>
        <v>-346000</v>
      </c>
      <c r="T47" s="19">
        <f t="shared" si="5"/>
        <v>-345300</v>
      </c>
      <c r="U47" s="19"/>
      <c r="V47" s="19" t="e">
        <v>#N/A</v>
      </c>
      <c r="W47" s="19"/>
      <c r="X47" s="50">
        <f t="shared" si="6"/>
        <v>2192700</v>
      </c>
      <c r="Z47" s="51"/>
      <c r="AA47" s="59">
        <f t="shared" si="11"/>
        <v>2192700</v>
      </c>
      <c r="AB47" s="58">
        <f t="shared" si="7"/>
        <v>3089700</v>
      </c>
      <c r="AC47" s="18"/>
      <c r="AD47" s="53">
        <f t="shared" si="8"/>
        <v>2192700</v>
      </c>
    </row>
    <row r="48" spans="1:30" ht="51" x14ac:dyDescent="0.2">
      <c r="B48" s="14" t="s">
        <v>110</v>
      </c>
      <c r="C48" s="15">
        <v>65469003</v>
      </c>
      <c r="D48" s="16" t="s">
        <v>115</v>
      </c>
      <c r="E48" s="16" t="s">
        <v>76</v>
      </c>
      <c r="F48" s="17">
        <v>8616711</v>
      </c>
      <c r="G48" s="16" t="s">
        <v>61</v>
      </c>
      <c r="H48" s="19">
        <v>690000</v>
      </c>
      <c r="I48" s="31">
        <f t="shared" si="1"/>
        <v>1551450</v>
      </c>
      <c r="J48" s="40">
        <f t="shared" si="2"/>
        <v>775725</v>
      </c>
      <c r="K48" s="40">
        <v>775725</v>
      </c>
      <c r="L48" s="19">
        <f t="shared" si="3"/>
        <v>2241450</v>
      </c>
      <c r="M48" s="19">
        <v>2604200</v>
      </c>
      <c r="N48" s="18">
        <v>2455560</v>
      </c>
      <c r="O48" s="18">
        <v>2455000</v>
      </c>
      <c r="P48" s="18"/>
      <c r="Q48" s="19">
        <v>2368200</v>
      </c>
      <c r="R48" s="19">
        <f t="shared" si="4"/>
        <v>-362750</v>
      </c>
      <c r="S48" s="19">
        <f t="shared" si="9"/>
        <v>-214110</v>
      </c>
      <c r="T48" s="19">
        <f t="shared" si="5"/>
        <v>-213550</v>
      </c>
      <c r="U48" s="19"/>
      <c r="V48" s="19" t="e">
        <v>#N/A</v>
      </c>
      <c r="W48" s="19"/>
      <c r="X48" s="50">
        <f t="shared" si="6"/>
        <v>1551450</v>
      </c>
      <c r="Z48" s="51"/>
      <c r="AA48" s="59">
        <f t="shared" si="11"/>
        <v>1551450</v>
      </c>
      <c r="AB48" s="58">
        <f t="shared" si="7"/>
        <v>2241450</v>
      </c>
      <c r="AC48" s="18"/>
      <c r="AD48" s="53">
        <f t="shared" si="8"/>
        <v>1551450</v>
      </c>
    </row>
    <row r="49" spans="1:30" ht="38.25" x14ac:dyDescent="0.2">
      <c r="A49" t="s">
        <v>162</v>
      </c>
      <c r="B49" s="35" t="s">
        <v>30</v>
      </c>
      <c r="C49" s="36" t="s">
        <v>121</v>
      </c>
      <c r="D49" s="37" t="s">
        <v>114</v>
      </c>
      <c r="E49" s="37" t="s">
        <v>77</v>
      </c>
      <c r="F49" s="38">
        <v>3504866</v>
      </c>
      <c r="G49" s="37" t="s">
        <v>103</v>
      </c>
      <c r="H49" s="32">
        <v>309000</v>
      </c>
      <c r="I49" s="31">
        <f t="shared" si="1"/>
        <v>821900</v>
      </c>
      <c r="J49" s="40">
        <f t="shared" si="2"/>
        <v>410950</v>
      </c>
      <c r="K49" s="40">
        <v>410950</v>
      </c>
      <c r="L49" s="32">
        <f t="shared" si="3"/>
        <v>1130900</v>
      </c>
      <c r="M49" s="32">
        <v>1403800</v>
      </c>
      <c r="N49" s="39">
        <v>900000</v>
      </c>
      <c r="O49" s="39">
        <v>900000</v>
      </c>
      <c r="P49" s="39">
        <v>900000</v>
      </c>
      <c r="Q49" s="32">
        <v>1196400</v>
      </c>
      <c r="R49" s="32">
        <f t="shared" si="4"/>
        <v>-272900</v>
      </c>
      <c r="S49" s="43">
        <f t="shared" si="9"/>
        <v>230900</v>
      </c>
      <c r="T49" s="34">
        <f t="shared" si="5"/>
        <v>230900</v>
      </c>
      <c r="U49" s="34">
        <f t="shared" si="10"/>
        <v>230900</v>
      </c>
      <c r="V49" s="19">
        <v>250000</v>
      </c>
      <c r="W49" s="19">
        <v>1256000</v>
      </c>
      <c r="X49" s="50">
        <f t="shared" si="6"/>
        <v>591000</v>
      </c>
      <c r="Z49" s="51"/>
      <c r="AA49" s="59">
        <f t="shared" si="11"/>
        <v>821900</v>
      </c>
      <c r="AB49" s="58">
        <f t="shared" si="7"/>
        <v>1130900</v>
      </c>
      <c r="AC49" s="18"/>
      <c r="AD49" s="53">
        <f t="shared" si="8"/>
        <v>821900</v>
      </c>
    </row>
    <row r="50" spans="1:30" ht="38.25" x14ac:dyDescent="0.2">
      <c r="B50" s="14" t="s">
        <v>111</v>
      </c>
      <c r="C50" s="15">
        <v>65468431</v>
      </c>
      <c r="D50" s="16" t="s">
        <v>112</v>
      </c>
      <c r="E50" s="16" t="s">
        <v>78</v>
      </c>
      <c r="F50" s="17">
        <v>2825803</v>
      </c>
      <c r="G50" s="16" t="s">
        <v>103</v>
      </c>
      <c r="H50" s="18">
        <v>506000</v>
      </c>
      <c r="I50" s="31">
        <f t="shared" si="1"/>
        <v>317100</v>
      </c>
      <c r="J50" s="40">
        <f t="shared" si="2"/>
        <v>158550</v>
      </c>
      <c r="K50" s="40">
        <v>158550</v>
      </c>
      <c r="L50" s="19">
        <f t="shared" si="3"/>
        <v>823100</v>
      </c>
      <c r="M50" s="19">
        <v>2336700</v>
      </c>
      <c r="N50" s="18">
        <v>1318000</v>
      </c>
      <c r="O50" s="18">
        <v>1318000</v>
      </c>
      <c r="P50" s="18"/>
      <c r="Q50" s="19">
        <v>840000</v>
      </c>
      <c r="R50" s="19">
        <f t="shared" si="4"/>
        <v>-1513600</v>
      </c>
      <c r="S50" s="19">
        <f t="shared" si="9"/>
        <v>-494900</v>
      </c>
      <c r="T50" s="19">
        <f t="shared" si="5"/>
        <v>-494900</v>
      </c>
      <c r="U50" s="19"/>
      <c r="V50" s="19">
        <v>689000</v>
      </c>
      <c r="W50" s="19">
        <v>1367100</v>
      </c>
      <c r="X50" s="50">
        <f t="shared" si="6"/>
        <v>317100</v>
      </c>
      <c r="Z50" s="51"/>
      <c r="AA50" s="59">
        <f t="shared" si="11"/>
        <v>317100</v>
      </c>
      <c r="AB50" s="58">
        <f t="shared" si="7"/>
        <v>823100</v>
      </c>
      <c r="AC50" s="18"/>
      <c r="AD50" s="53">
        <f t="shared" si="8"/>
        <v>317100</v>
      </c>
    </row>
    <row r="51" spans="1:30" ht="51" x14ac:dyDescent="0.2">
      <c r="B51" s="14" t="s">
        <v>31</v>
      </c>
      <c r="C51" s="15">
        <v>70645671</v>
      </c>
      <c r="D51" s="16" t="s">
        <v>115</v>
      </c>
      <c r="E51" s="16" t="s">
        <v>79</v>
      </c>
      <c r="F51" s="17">
        <v>5923005</v>
      </c>
      <c r="G51" s="16" t="s">
        <v>104</v>
      </c>
      <c r="H51" s="19">
        <v>398000</v>
      </c>
      <c r="I51" s="31">
        <f t="shared" si="1"/>
        <v>86800</v>
      </c>
      <c r="J51" s="40">
        <f t="shared" si="2"/>
        <v>43400</v>
      </c>
      <c r="K51" s="40">
        <v>43400</v>
      </c>
      <c r="L51" s="19">
        <f t="shared" si="3"/>
        <v>484800</v>
      </c>
      <c r="M51" s="19">
        <v>1090500</v>
      </c>
      <c r="N51" s="18">
        <v>706000</v>
      </c>
      <c r="O51" s="18">
        <v>706000</v>
      </c>
      <c r="P51" s="18"/>
      <c r="Q51" s="19">
        <v>480000</v>
      </c>
      <c r="R51" s="19">
        <f t="shared" si="4"/>
        <v>-605700</v>
      </c>
      <c r="S51" s="19">
        <f t="shared" si="9"/>
        <v>-221200</v>
      </c>
      <c r="T51" s="19">
        <f t="shared" si="5"/>
        <v>-221200</v>
      </c>
      <c r="U51" s="19"/>
      <c r="V51" s="19">
        <v>500000</v>
      </c>
      <c r="W51" s="19">
        <v>689016</v>
      </c>
      <c r="X51" s="50">
        <f t="shared" si="6"/>
        <v>86800</v>
      </c>
      <c r="Z51" s="54">
        <f>L51-Q51</f>
        <v>4800</v>
      </c>
      <c r="AA51" s="59">
        <f t="shared" si="11"/>
        <v>82000</v>
      </c>
      <c r="AB51" s="58">
        <f t="shared" si="7"/>
        <v>480000</v>
      </c>
      <c r="AC51" s="18"/>
      <c r="AD51" s="53">
        <f t="shared" si="8"/>
        <v>82000</v>
      </c>
    </row>
    <row r="52" spans="1:30" ht="25.5" x14ac:dyDescent="0.2">
      <c r="B52" s="14" t="s">
        <v>32</v>
      </c>
      <c r="C52" s="15">
        <v>27011283</v>
      </c>
      <c r="D52" s="16" t="s">
        <v>112</v>
      </c>
      <c r="E52" s="16" t="s">
        <v>80</v>
      </c>
      <c r="F52" s="17">
        <v>8014263</v>
      </c>
      <c r="G52" s="16" t="s">
        <v>53</v>
      </c>
      <c r="H52" s="19">
        <v>490000</v>
      </c>
      <c r="I52" s="31">
        <f t="shared" si="1"/>
        <v>883050</v>
      </c>
      <c r="J52" s="40">
        <f t="shared" si="2"/>
        <v>441525</v>
      </c>
      <c r="K52" s="40">
        <v>441525</v>
      </c>
      <c r="L52" s="19">
        <f t="shared" si="3"/>
        <v>1373050</v>
      </c>
      <c r="M52" s="19">
        <v>1454720</v>
      </c>
      <c r="N52" s="18">
        <v>1454720</v>
      </c>
      <c r="O52" s="18">
        <v>1454000</v>
      </c>
      <c r="P52" s="18"/>
      <c r="Q52" s="19">
        <v>1326000</v>
      </c>
      <c r="R52" s="19">
        <f t="shared" si="4"/>
        <v>-81670</v>
      </c>
      <c r="S52" s="19">
        <f t="shared" si="9"/>
        <v>-81670</v>
      </c>
      <c r="T52" s="19">
        <f t="shared" si="5"/>
        <v>-80950</v>
      </c>
      <c r="U52" s="19"/>
      <c r="V52" s="19" t="e">
        <v>#N/A</v>
      </c>
      <c r="W52" s="19"/>
      <c r="X52" s="50">
        <f t="shared" si="6"/>
        <v>883050</v>
      </c>
      <c r="Z52" s="54">
        <f>L52-Q52</f>
        <v>47050</v>
      </c>
      <c r="AA52" s="59">
        <f t="shared" si="11"/>
        <v>836000</v>
      </c>
      <c r="AB52" s="58">
        <f t="shared" si="7"/>
        <v>1326000</v>
      </c>
      <c r="AC52" s="18"/>
      <c r="AD52" s="53">
        <f t="shared" si="8"/>
        <v>836000</v>
      </c>
    </row>
    <row r="53" spans="1:30" ht="38.25" x14ac:dyDescent="0.2">
      <c r="B53" s="14" t="s">
        <v>33</v>
      </c>
      <c r="C53" s="15">
        <v>65468562</v>
      </c>
      <c r="D53" s="16" t="s">
        <v>113</v>
      </c>
      <c r="E53" s="16" t="s">
        <v>82</v>
      </c>
      <c r="F53" s="17">
        <v>1844995</v>
      </c>
      <c r="G53" s="16" t="s">
        <v>106</v>
      </c>
      <c r="H53" s="19">
        <v>488000</v>
      </c>
      <c r="I53" s="31">
        <f t="shared" si="1"/>
        <v>840618</v>
      </c>
      <c r="J53" s="40">
        <f t="shared" si="2"/>
        <v>420309</v>
      </c>
      <c r="K53" s="40">
        <v>420309</v>
      </c>
      <c r="L53" s="19">
        <f t="shared" si="3"/>
        <v>1328618</v>
      </c>
      <c r="M53" s="19">
        <v>1520000</v>
      </c>
      <c r="N53" s="18">
        <v>1473000</v>
      </c>
      <c r="O53" s="18">
        <v>1473000</v>
      </c>
      <c r="P53" s="18"/>
      <c r="Q53" s="19">
        <v>1394400</v>
      </c>
      <c r="R53" s="19">
        <f t="shared" si="4"/>
        <v>-191382</v>
      </c>
      <c r="S53" s="19">
        <f t="shared" si="9"/>
        <v>-144382</v>
      </c>
      <c r="T53" s="19">
        <f t="shared" si="5"/>
        <v>-144382</v>
      </c>
      <c r="U53" s="19"/>
      <c r="V53" s="19" t="e">
        <v>#N/A</v>
      </c>
      <c r="W53" s="19"/>
      <c r="X53" s="50">
        <f t="shared" si="6"/>
        <v>840618</v>
      </c>
      <c r="Z53" s="51"/>
      <c r="AA53" s="59">
        <f t="shared" si="11"/>
        <v>840618</v>
      </c>
      <c r="AB53" s="58">
        <f t="shared" si="7"/>
        <v>1328618</v>
      </c>
      <c r="AC53" s="18"/>
      <c r="AD53" s="53">
        <f t="shared" si="8"/>
        <v>840618</v>
      </c>
    </row>
    <row r="54" spans="1:30" ht="38.25" x14ac:dyDescent="0.2">
      <c r="B54" s="14" t="s">
        <v>33</v>
      </c>
      <c r="C54" s="15">
        <v>65468562</v>
      </c>
      <c r="D54" s="16" t="s">
        <v>113</v>
      </c>
      <c r="E54" s="16" t="s">
        <v>83</v>
      </c>
      <c r="F54" s="17">
        <v>1937077</v>
      </c>
      <c r="G54" s="16" t="s">
        <v>106</v>
      </c>
      <c r="H54" s="19">
        <v>362000</v>
      </c>
      <c r="I54" s="31">
        <f t="shared" si="1"/>
        <v>514200</v>
      </c>
      <c r="J54" s="40">
        <f t="shared" si="2"/>
        <v>257100</v>
      </c>
      <c r="K54" s="40">
        <v>257100</v>
      </c>
      <c r="L54" s="19">
        <f t="shared" si="3"/>
        <v>876200</v>
      </c>
      <c r="M54" s="19">
        <v>1207000</v>
      </c>
      <c r="N54" s="18">
        <v>1207000</v>
      </c>
      <c r="O54" s="18">
        <v>1207000</v>
      </c>
      <c r="P54" s="18"/>
      <c r="Q54" s="19">
        <v>915000</v>
      </c>
      <c r="R54" s="19">
        <f t="shared" si="4"/>
        <v>-330800</v>
      </c>
      <c r="S54" s="19">
        <f t="shared" si="9"/>
        <v>-330800</v>
      </c>
      <c r="T54" s="19">
        <f t="shared" si="5"/>
        <v>-330800</v>
      </c>
      <c r="U54" s="19"/>
      <c r="V54" s="19" t="e">
        <v>#N/A</v>
      </c>
      <c r="W54" s="19"/>
      <c r="X54" s="50">
        <f t="shared" si="6"/>
        <v>514200</v>
      </c>
      <c r="Z54" s="51"/>
      <c r="AA54" s="59">
        <f t="shared" si="11"/>
        <v>514200</v>
      </c>
      <c r="AB54" s="58">
        <f t="shared" si="7"/>
        <v>876200</v>
      </c>
      <c r="AC54" s="18"/>
      <c r="AD54" s="53">
        <f t="shared" si="8"/>
        <v>514200</v>
      </c>
    </row>
    <row r="55" spans="1:30" ht="54.75" customHeight="1" x14ac:dyDescent="0.2">
      <c r="B55" s="14" t="s">
        <v>33</v>
      </c>
      <c r="C55" s="15">
        <v>65468562</v>
      </c>
      <c r="D55" s="16" t="s">
        <v>113</v>
      </c>
      <c r="E55" s="16" t="s">
        <v>84</v>
      </c>
      <c r="F55" s="17">
        <v>2823001</v>
      </c>
      <c r="G55" s="16" t="s">
        <v>61</v>
      </c>
      <c r="H55" s="19">
        <v>2690000</v>
      </c>
      <c r="I55" s="31">
        <f t="shared" si="1"/>
        <v>0</v>
      </c>
      <c r="J55" s="40">
        <f t="shared" si="2"/>
        <v>0</v>
      </c>
      <c r="K55" s="40">
        <v>0</v>
      </c>
      <c r="L55" s="19">
        <f t="shared" si="3"/>
        <v>2690000</v>
      </c>
      <c r="M55" s="19">
        <v>3140000</v>
      </c>
      <c r="N55" s="18">
        <v>2718000</v>
      </c>
      <c r="O55" s="18">
        <v>2690000</v>
      </c>
      <c r="P55" s="18"/>
      <c r="Q55" s="19">
        <v>645000</v>
      </c>
      <c r="R55" s="19">
        <f t="shared" si="4"/>
        <v>-450000</v>
      </c>
      <c r="S55" s="19">
        <f t="shared" si="9"/>
        <v>-28000</v>
      </c>
      <c r="T55" s="19">
        <f t="shared" si="5"/>
        <v>0</v>
      </c>
      <c r="U55" s="19"/>
      <c r="V55" s="19">
        <v>2136000</v>
      </c>
      <c r="W55" s="19">
        <v>2476085</v>
      </c>
      <c r="X55" s="50">
        <f t="shared" si="6"/>
        <v>0</v>
      </c>
      <c r="Z55" s="18"/>
      <c r="AA55" s="59">
        <f t="shared" si="11"/>
        <v>0</v>
      </c>
      <c r="AB55" s="58">
        <f t="shared" si="7"/>
        <v>2690000</v>
      </c>
      <c r="AC55" s="18"/>
      <c r="AD55" s="53">
        <f t="shared" si="8"/>
        <v>0</v>
      </c>
    </row>
    <row r="56" spans="1:30" ht="38.25" x14ac:dyDescent="0.2">
      <c r="A56" t="s">
        <v>163</v>
      </c>
      <c r="B56" s="35" t="s">
        <v>33</v>
      </c>
      <c r="C56" s="36">
        <v>65468562</v>
      </c>
      <c r="D56" s="37" t="s">
        <v>113</v>
      </c>
      <c r="E56" s="37" t="s">
        <v>85</v>
      </c>
      <c r="F56" s="38">
        <v>2962056</v>
      </c>
      <c r="G56" s="37" t="s">
        <v>105</v>
      </c>
      <c r="H56" s="32">
        <v>1265000</v>
      </c>
      <c r="I56" s="31">
        <f t="shared" si="1"/>
        <v>3761500</v>
      </c>
      <c r="J56" s="40">
        <f t="shared" si="2"/>
        <v>1880750</v>
      </c>
      <c r="K56" s="40">
        <v>1880750</v>
      </c>
      <c r="L56" s="32">
        <f t="shared" si="3"/>
        <v>5026500</v>
      </c>
      <c r="M56" s="32">
        <v>7420000</v>
      </c>
      <c r="N56" s="39">
        <v>4190000</v>
      </c>
      <c r="O56" s="39">
        <v>4190000</v>
      </c>
      <c r="P56" s="39">
        <v>4190000</v>
      </c>
      <c r="Q56" s="32">
        <v>5344800</v>
      </c>
      <c r="R56" s="32">
        <f t="shared" si="4"/>
        <v>-2393500</v>
      </c>
      <c r="S56" s="43">
        <f t="shared" si="9"/>
        <v>836500</v>
      </c>
      <c r="T56" s="34">
        <f t="shared" si="5"/>
        <v>836500</v>
      </c>
      <c r="U56" s="34">
        <f t="shared" si="10"/>
        <v>836500</v>
      </c>
      <c r="V56" s="19">
        <v>4503000</v>
      </c>
      <c r="W56" s="19"/>
      <c r="X56" s="50">
        <f t="shared" si="6"/>
        <v>2925000</v>
      </c>
      <c r="Z56" s="51"/>
      <c r="AA56" s="59">
        <f t="shared" si="11"/>
        <v>3761500</v>
      </c>
      <c r="AB56" s="58">
        <f t="shared" si="7"/>
        <v>5026500</v>
      </c>
      <c r="AC56" s="18"/>
      <c r="AD56" s="53">
        <f t="shared" si="8"/>
        <v>3761500</v>
      </c>
    </row>
    <row r="57" spans="1:30" ht="63.75" x14ac:dyDescent="0.2">
      <c r="B57" s="14" t="s">
        <v>33</v>
      </c>
      <c r="C57" s="15">
        <v>65468562</v>
      </c>
      <c r="D57" s="16" t="s">
        <v>113</v>
      </c>
      <c r="E57" s="16" t="s">
        <v>86</v>
      </c>
      <c r="F57" s="17">
        <v>3422333</v>
      </c>
      <c r="G57" s="16" t="s">
        <v>81</v>
      </c>
      <c r="H57" s="19">
        <v>319000</v>
      </c>
      <c r="I57" s="31">
        <f t="shared" si="1"/>
        <v>522900</v>
      </c>
      <c r="J57" s="40">
        <f t="shared" si="2"/>
        <v>261450</v>
      </c>
      <c r="K57" s="40">
        <v>261450</v>
      </c>
      <c r="L57" s="19">
        <f t="shared" si="3"/>
        <v>841900</v>
      </c>
      <c r="M57" s="19">
        <v>1742000</v>
      </c>
      <c r="N57" s="18">
        <v>1632000</v>
      </c>
      <c r="O57" s="18">
        <v>1632000</v>
      </c>
      <c r="P57" s="18"/>
      <c r="Q57" s="19">
        <v>1764000</v>
      </c>
      <c r="R57" s="19">
        <f t="shared" si="4"/>
        <v>-900100</v>
      </c>
      <c r="S57" s="19">
        <f t="shared" si="9"/>
        <v>-790100</v>
      </c>
      <c r="T57" s="19">
        <f t="shared" si="5"/>
        <v>-790100</v>
      </c>
      <c r="U57" s="19"/>
      <c r="V57" s="19" t="e">
        <v>#N/A</v>
      </c>
      <c r="W57" s="19"/>
      <c r="X57" s="50">
        <f t="shared" si="6"/>
        <v>522900</v>
      </c>
      <c r="Z57" s="51"/>
      <c r="AA57" s="59">
        <f t="shared" si="11"/>
        <v>522900</v>
      </c>
      <c r="AB57" s="58">
        <f t="shared" si="7"/>
        <v>841900</v>
      </c>
      <c r="AC57" s="18"/>
      <c r="AD57" s="53">
        <f t="shared" si="8"/>
        <v>522900</v>
      </c>
    </row>
    <row r="58" spans="1:30" ht="38.25" x14ac:dyDescent="0.2">
      <c r="B58" s="14" t="s">
        <v>33</v>
      </c>
      <c r="C58" s="15">
        <v>65468562</v>
      </c>
      <c r="D58" s="16" t="s">
        <v>113</v>
      </c>
      <c r="E58" s="16" t="s">
        <v>87</v>
      </c>
      <c r="F58" s="17">
        <v>3475508</v>
      </c>
      <c r="G58" s="16" t="s">
        <v>53</v>
      </c>
      <c r="H58" s="19">
        <v>771000</v>
      </c>
      <c r="I58" s="31">
        <f t="shared" si="1"/>
        <v>1984934</v>
      </c>
      <c r="J58" s="40">
        <f t="shared" si="2"/>
        <v>992467</v>
      </c>
      <c r="K58" s="40">
        <v>992467</v>
      </c>
      <c r="L58" s="19">
        <f t="shared" si="3"/>
        <v>2755934</v>
      </c>
      <c r="M58" s="19">
        <v>3015000</v>
      </c>
      <c r="N58" s="18">
        <v>2885000</v>
      </c>
      <c r="O58" s="18">
        <v>2885000</v>
      </c>
      <c r="P58" s="18"/>
      <c r="Q58" s="19">
        <v>2904000</v>
      </c>
      <c r="R58" s="19">
        <f t="shared" si="4"/>
        <v>-259066</v>
      </c>
      <c r="S58" s="19">
        <f t="shared" si="9"/>
        <v>-129066</v>
      </c>
      <c r="T58" s="19">
        <f t="shared" si="5"/>
        <v>-129066</v>
      </c>
      <c r="U58" s="19"/>
      <c r="V58" s="19" t="e">
        <v>#N/A</v>
      </c>
      <c r="W58" s="19"/>
      <c r="X58" s="50">
        <f t="shared" si="6"/>
        <v>1984934</v>
      </c>
      <c r="Z58" s="51"/>
      <c r="AA58" s="59">
        <f t="shared" si="11"/>
        <v>1984934</v>
      </c>
      <c r="AB58" s="58">
        <f t="shared" si="7"/>
        <v>2755934</v>
      </c>
      <c r="AC58" s="18"/>
      <c r="AD58" s="53">
        <f t="shared" si="8"/>
        <v>1984934</v>
      </c>
    </row>
    <row r="59" spans="1:30" ht="38.25" x14ac:dyDescent="0.2">
      <c r="B59" s="14" t="s">
        <v>33</v>
      </c>
      <c r="C59" s="15">
        <v>65468562</v>
      </c>
      <c r="D59" s="16" t="s">
        <v>113</v>
      </c>
      <c r="E59" s="16" t="s">
        <v>88</v>
      </c>
      <c r="F59" s="17">
        <v>4153096</v>
      </c>
      <c r="G59" s="16" t="s">
        <v>105</v>
      </c>
      <c r="H59" s="19">
        <v>391000</v>
      </c>
      <c r="I59" s="31">
        <f t="shared" si="1"/>
        <v>796100</v>
      </c>
      <c r="J59" s="40">
        <f t="shared" si="2"/>
        <v>398050</v>
      </c>
      <c r="K59" s="40">
        <v>398050</v>
      </c>
      <c r="L59" s="19">
        <f t="shared" si="3"/>
        <v>1187100</v>
      </c>
      <c r="M59" s="19">
        <v>1700000</v>
      </c>
      <c r="N59" s="18">
        <v>1270000</v>
      </c>
      <c r="O59" s="18">
        <v>1270000</v>
      </c>
      <c r="P59" s="18"/>
      <c r="Q59" s="19">
        <v>1199976</v>
      </c>
      <c r="R59" s="19">
        <f t="shared" si="4"/>
        <v>-512900</v>
      </c>
      <c r="S59" s="19">
        <f t="shared" si="9"/>
        <v>-82900</v>
      </c>
      <c r="T59" s="19">
        <f t="shared" si="5"/>
        <v>-82900</v>
      </c>
      <c r="U59" s="19"/>
      <c r="V59" s="19" t="e">
        <v>#N/A</v>
      </c>
      <c r="W59" s="19"/>
      <c r="X59" s="50">
        <f t="shared" si="6"/>
        <v>796100</v>
      </c>
      <c r="Z59" s="51"/>
      <c r="AA59" s="59">
        <f t="shared" si="11"/>
        <v>796100</v>
      </c>
      <c r="AB59" s="58">
        <f t="shared" si="7"/>
        <v>1187100</v>
      </c>
      <c r="AC59" s="18"/>
      <c r="AD59" s="53">
        <f t="shared" si="8"/>
        <v>796100</v>
      </c>
    </row>
    <row r="60" spans="1:30" ht="51" x14ac:dyDescent="0.2">
      <c r="B60" s="110" t="s">
        <v>33</v>
      </c>
      <c r="C60" s="113">
        <v>65468562</v>
      </c>
      <c r="D60" s="116" t="s">
        <v>113</v>
      </c>
      <c r="E60" s="16" t="s">
        <v>143</v>
      </c>
      <c r="F60" s="119">
        <v>4316714</v>
      </c>
      <c r="G60" s="16" t="s">
        <v>81</v>
      </c>
      <c r="H60" s="19">
        <v>683629</v>
      </c>
      <c r="I60" s="31">
        <f t="shared" si="1"/>
        <v>0</v>
      </c>
      <c r="J60" s="40">
        <f t="shared" si="2"/>
        <v>0</v>
      </c>
      <c r="K60" s="40"/>
      <c r="L60" s="122">
        <f>H60+H61+H62+I61+I60+I62</f>
        <v>2664960</v>
      </c>
      <c r="M60" s="122">
        <v>4615000</v>
      </c>
      <c r="N60" s="125">
        <v>4355000</v>
      </c>
      <c r="O60" s="125">
        <v>4355000</v>
      </c>
      <c r="P60" s="45"/>
      <c r="Q60" s="19">
        <v>1395000</v>
      </c>
      <c r="R60" s="122">
        <f>L60-M60</f>
        <v>-1950040</v>
      </c>
      <c r="S60" s="122">
        <f>L60-N60</f>
        <v>-1690040</v>
      </c>
      <c r="T60" s="19">
        <f t="shared" si="5"/>
        <v>-1690040</v>
      </c>
      <c r="U60" s="19"/>
      <c r="V60" s="122">
        <v>2944000</v>
      </c>
      <c r="W60" s="122">
        <v>3535690</v>
      </c>
      <c r="X60" s="50">
        <f t="shared" si="6"/>
        <v>0</v>
      </c>
      <c r="Z60" s="51"/>
      <c r="AA60" s="59">
        <f t="shared" si="11"/>
        <v>0</v>
      </c>
      <c r="AB60" s="58">
        <f t="shared" si="7"/>
        <v>683629</v>
      </c>
      <c r="AC60" s="18"/>
      <c r="AD60" s="53">
        <f t="shared" si="8"/>
        <v>0</v>
      </c>
    </row>
    <row r="61" spans="1:30" ht="63.75" x14ac:dyDescent="0.2">
      <c r="B61" s="111"/>
      <c r="C61" s="114"/>
      <c r="D61" s="117"/>
      <c r="E61" s="16" t="s">
        <v>144</v>
      </c>
      <c r="F61" s="120"/>
      <c r="G61" s="16" t="s">
        <v>81</v>
      </c>
      <c r="H61" s="19">
        <v>195071</v>
      </c>
      <c r="I61" s="31">
        <f t="shared" si="1"/>
        <v>100960</v>
      </c>
      <c r="J61" s="40">
        <f t="shared" si="2"/>
        <v>50480</v>
      </c>
      <c r="K61" s="40">
        <v>50480</v>
      </c>
      <c r="L61" s="123"/>
      <c r="M61" s="123"/>
      <c r="N61" s="126"/>
      <c r="O61" s="126"/>
      <c r="P61" s="46"/>
      <c r="Q61" s="19">
        <v>398400</v>
      </c>
      <c r="R61" s="123"/>
      <c r="S61" s="123"/>
      <c r="T61" s="34">
        <f t="shared" si="5"/>
        <v>0</v>
      </c>
      <c r="U61" s="19"/>
      <c r="V61" s="123"/>
      <c r="W61" s="123"/>
      <c r="X61" s="50">
        <f t="shared" si="6"/>
        <v>100960</v>
      </c>
      <c r="Z61" s="51"/>
      <c r="AA61" s="59">
        <f t="shared" si="11"/>
        <v>100960</v>
      </c>
      <c r="AB61" s="58">
        <f t="shared" si="7"/>
        <v>296031</v>
      </c>
      <c r="AC61" s="18"/>
      <c r="AD61" s="53">
        <f t="shared" si="8"/>
        <v>100960</v>
      </c>
    </row>
    <row r="62" spans="1:30" ht="63.75" x14ac:dyDescent="0.2">
      <c r="B62" s="112"/>
      <c r="C62" s="115"/>
      <c r="D62" s="118"/>
      <c r="E62" s="16" t="s">
        <v>145</v>
      </c>
      <c r="F62" s="121"/>
      <c r="G62" s="16" t="s">
        <v>81</v>
      </c>
      <c r="H62" s="19">
        <v>1685300</v>
      </c>
      <c r="I62" s="31">
        <f t="shared" si="1"/>
        <v>0</v>
      </c>
      <c r="J62" s="40">
        <f t="shared" si="2"/>
        <v>0</v>
      </c>
      <c r="K62" s="40"/>
      <c r="L62" s="124"/>
      <c r="M62" s="124"/>
      <c r="N62" s="127"/>
      <c r="O62" s="127"/>
      <c r="P62" s="47"/>
      <c r="Q62" s="19">
        <v>0</v>
      </c>
      <c r="R62" s="124"/>
      <c r="S62" s="124"/>
      <c r="T62" s="34">
        <f t="shared" si="5"/>
        <v>0</v>
      </c>
      <c r="U62" s="19"/>
      <c r="V62" s="124"/>
      <c r="W62" s="124"/>
      <c r="X62" s="50">
        <f t="shared" si="6"/>
        <v>0</v>
      </c>
      <c r="Z62" s="51"/>
      <c r="AA62" s="59">
        <f t="shared" si="11"/>
        <v>0</v>
      </c>
      <c r="AB62" s="58">
        <f t="shared" si="7"/>
        <v>1685300</v>
      </c>
      <c r="AC62" s="18"/>
      <c r="AD62" s="53">
        <f t="shared" si="8"/>
        <v>0</v>
      </c>
    </row>
    <row r="63" spans="1:30" ht="63.75" x14ac:dyDescent="0.2">
      <c r="B63" s="14" t="s">
        <v>33</v>
      </c>
      <c r="C63" s="15">
        <v>65468562</v>
      </c>
      <c r="D63" s="16" t="s">
        <v>113</v>
      </c>
      <c r="E63" s="16" t="s">
        <v>89</v>
      </c>
      <c r="F63" s="17">
        <v>4836948</v>
      </c>
      <c r="G63" s="16" t="s">
        <v>81</v>
      </c>
      <c r="H63" s="19">
        <v>79000</v>
      </c>
      <c r="I63" s="31">
        <f t="shared" si="1"/>
        <v>328900</v>
      </c>
      <c r="J63" s="40">
        <f t="shared" si="2"/>
        <v>164450</v>
      </c>
      <c r="K63" s="40">
        <v>164450</v>
      </c>
      <c r="L63" s="19">
        <f t="shared" si="3"/>
        <v>407900</v>
      </c>
      <c r="M63" s="19">
        <v>510000</v>
      </c>
      <c r="N63" s="18">
        <v>500000</v>
      </c>
      <c r="O63" s="18">
        <v>492000</v>
      </c>
      <c r="P63" s="18"/>
      <c r="Q63" s="19">
        <v>435600</v>
      </c>
      <c r="R63" s="19">
        <f t="shared" si="4"/>
        <v>-102100</v>
      </c>
      <c r="S63" s="19">
        <f t="shared" si="9"/>
        <v>-92100</v>
      </c>
      <c r="T63" s="19">
        <f t="shared" si="5"/>
        <v>-84100</v>
      </c>
      <c r="U63" s="19"/>
      <c r="V63" s="19" t="e">
        <v>#N/A</v>
      </c>
      <c r="W63" s="19"/>
      <c r="X63" s="50">
        <f t="shared" si="6"/>
        <v>328900</v>
      </c>
      <c r="Z63" s="51"/>
      <c r="AA63" s="59">
        <f t="shared" si="11"/>
        <v>328900</v>
      </c>
      <c r="AB63" s="58">
        <f t="shared" si="7"/>
        <v>407900</v>
      </c>
      <c r="AC63" s="18"/>
      <c r="AD63" s="53">
        <f t="shared" si="8"/>
        <v>328900</v>
      </c>
    </row>
    <row r="64" spans="1:30" ht="38.25" x14ac:dyDescent="0.2">
      <c r="A64" t="s">
        <v>164</v>
      </c>
      <c r="B64" s="35" t="s">
        <v>33</v>
      </c>
      <c r="C64" s="36">
        <v>65468562</v>
      </c>
      <c r="D64" s="37" t="s">
        <v>113</v>
      </c>
      <c r="E64" s="37" t="s">
        <v>90</v>
      </c>
      <c r="F64" s="38">
        <v>5423787</v>
      </c>
      <c r="G64" s="37" t="s">
        <v>105</v>
      </c>
      <c r="H64" s="32">
        <v>771000</v>
      </c>
      <c r="I64" s="31">
        <f t="shared" si="1"/>
        <v>2010100</v>
      </c>
      <c r="J64" s="40">
        <f t="shared" si="2"/>
        <v>1005050</v>
      </c>
      <c r="K64" s="40">
        <v>1005050</v>
      </c>
      <c r="L64" s="32">
        <f t="shared" si="3"/>
        <v>2781100</v>
      </c>
      <c r="M64" s="32">
        <v>3887000</v>
      </c>
      <c r="N64" s="39">
        <v>2397000</v>
      </c>
      <c r="O64" s="39">
        <v>2397000</v>
      </c>
      <c r="P64" s="39">
        <v>2397000</v>
      </c>
      <c r="Q64" s="32">
        <v>4144944</v>
      </c>
      <c r="R64" s="32">
        <f t="shared" si="4"/>
        <v>-1105900</v>
      </c>
      <c r="S64" s="43">
        <f t="shared" si="9"/>
        <v>384100</v>
      </c>
      <c r="T64" s="34">
        <f t="shared" si="5"/>
        <v>384100</v>
      </c>
      <c r="U64" s="34">
        <f t="shared" si="10"/>
        <v>384100</v>
      </c>
      <c r="V64" s="19">
        <v>2342000</v>
      </c>
      <c r="W64" s="19"/>
      <c r="X64" s="50">
        <f t="shared" si="6"/>
        <v>1626000</v>
      </c>
      <c r="Z64" s="51"/>
      <c r="AA64" s="59">
        <f t="shared" si="11"/>
        <v>2010100</v>
      </c>
      <c r="AB64" s="58">
        <f t="shared" si="7"/>
        <v>2781100</v>
      </c>
      <c r="AC64" s="18"/>
      <c r="AD64" s="53">
        <f t="shared" si="8"/>
        <v>2010100</v>
      </c>
    </row>
    <row r="65" spans="1:30" ht="38.25" x14ac:dyDescent="0.2">
      <c r="B65" s="14" t="s">
        <v>33</v>
      </c>
      <c r="C65" s="15">
        <v>65468562</v>
      </c>
      <c r="D65" s="16" t="s">
        <v>113</v>
      </c>
      <c r="E65" s="16" t="s">
        <v>91</v>
      </c>
      <c r="F65" s="17">
        <v>6083685</v>
      </c>
      <c r="G65" s="16" t="s">
        <v>97</v>
      </c>
      <c r="H65" s="19">
        <v>477000</v>
      </c>
      <c r="I65" s="31">
        <f t="shared" si="1"/>
        <v>925700</v>
      </c>
      <c r="J65" s="40">
        <f t="shared" si="2"/>
        <v>462850</v>
      </c>
      <c r="K65" s="40">
        <v>462850</v>
      </c>
      <c r="L65" s="19">
        <f t="shared" si="3"/>
        <v>1402700</v>
      </c>
      <c r="M65" s="19">
        <v>1718000</v>
      </c>
      <c r="N65" s="18">
        <v>1615000</v>
      </c>
      <c r="O65" s="18">
        <v>1611000</v>
      </c>
      <c r="P65" s="18"/>
      <c r="Q65" s="19">
        <v>1475400</v>
      </c>
      <c r="R65" s="19">
        <f t="shared" si="4"/>
        <v>-315300</v>
      </c>
      <c r="S65" s="19">
        <f t="shared" si="9"/>
        <v>-212300</v>
      </c>
      <c r="T65" s="19">
        <f t="shared" si="5"/>
        <v>-208300</v>
      </c>
      <c r="U65" s="19"/>
      <c r="V65" s="19" t="e">
        <v>#N/A</v>
      </c>
      <c r="W65" s="19"/>
      <c r="X65" s="50">
        <f t="shared" si="6"/>
        <v>925700</v>
      </c>
      <c r="Z65" s="51"/>
      <c r="AA65" s="59">
        <f t="shared" si="11"/>
        <v>925700</v>
      </c>
      <c r="AB65" s="58">
        <f t="shared" si="7"/>
        <v>1402700</v>
      </c>
      <c r="AC65" s="18"/>
      <c r="AD65" s="53">
        <f t="shared" si="8"/>
        <v>925700</v>
      </c>
    </row>
    <row r="66" spans="1:30" ht="38.25" x14ac:dyDescent="0.2">
      <c r="A66" t="s">
        <v>164</v>
      </c>
      <c r="B66" s="35" t="s">
        <v>33</v>
      </c>
      <c r="C66" s="36">
        <v>65468562</v>
      </c>
      <c r="D66" s="37" t="s">
        <v>113</v>
      </c>
      <c r="E66" s="37" t="s">
        <v>92</v>
      </c>
      <c r="F66" s="38">
        <v>6590754</v>
      </c>
      <c r="G66" s="37" t="s">
        <v>106</v>
      </c>
      <c r="H66" s="32">
        <v>368000</v>
      </c>
      <c r="I66" s="31">
        <f t="shared" si="1"/>
        <v>874800</v>
      </c>
      <c r="J66" s="40">
        <f t="shared" si="2"/>
        <v>437400</v>
      </c>
      <c r="K66" s="40">
        <v>437400</v>
      </c>
      <c r="L66" s="32">
        <f t="shared" si="3"/>
        <v>1242800</v>
      </c>
      <c r="M66" s="32">
        <v>1215000</v>
      </c>
      <c r="N66" s="39">
        <v>1215000</v>
      </c>
      <c r="O66" s="39">
        <v>1215000</v>
      </c>
      <c r="P66" s="39">
        <v>1215000</v>
      </c>
      <c r="Q66" s="32">
        <v>1314000</v>
      </c>
      <c r="R66" s="43">
        <f t="shared" si="4"/>
        <v>27800</v>
      </c>
      <c r="S66" s="43">
        <f t="shared" si="9"/>
        <v>27800</v>
      </c>
      <c r="T66" s="34">
        <f t="shared" si="5"/>
        <v>27800</v>
      </c>
      <c r="U66" s="34">
        <f t="shared" si="10"/>
        <v>27800</v>
      </c>
      <c r="V66" s="19">
        <v>1023000</v>
      </c>
      <c r="W66" s="19"/>
      <c r="X66" s="50">
        <f t="shared" si="6"/>
        <v>847000</v>
      </c>
      <c r="Z66" s="51"/>
      <c r="AA66" s="59">
        <f t="shared" si="11"/>
        <v>874800</v>
      </c>
      <c r="AB66" s="58">
        <f t="shared" si="7"/>
        <v>1242800</v>
      </c>
      <c r="AC66" s="52">
        <f t="shared" ref="AC66" si="12">AB66-M66</f>
        <v>27800</v>
      </c>
      <c r="AD66" s="53">
        <f t="shared" si="8"/>
        <v>847000</v>
      </c>
    </row>
    <row r="67" spans="1:30" ht="38.25" x14ac:dyDescent="0.2">
      <c r="B67" s="14" t="s">
        <v>33</v>
      </c>
      <c r="C67" s="15">
        <v>65468562</v>
      </c>
      <c r="D67" s="16" t="s">
        <v>113</v>
      </c>
      <c r="E67" s="16" t="s">
        <v>93</v>
      </c>
      <c r="F67" s="17">
        <v>6624329</v>
      </c>
      <c r="G67" s="16" t="s">
        <v>53</v>
      </c>
      <c r="H67" s="19">
        <v>595000</v>
      </c>
      <c r="I67" s="31">
        <f t="shared" si="1"/>
        <v>414500</v>
      </c>
      <c r="J67" s="40">
        <f t="shared" si="2"/>
        <v>207250</v>
      </c>
      <c r="K67" s="40">
        <v>207250</v>
      </c>
      <c r="L67" s="19">
        <f t="shared" si="3"/>
        <v>1009500</v>
      </c>
      <c r="M67" s="19">
        <v>2495000</v>
      </c>
      <c r="N67" s="18">
        <v>2272000</v>
      </c>
      <c r="O67" s="18">
        <v>2272000</v>
      </c>
      <c r="P67" s="18"/>
      <c r="Q67" s="19">
        <v>2072256</v>
      </c>
      <c r="R67" s="19">
        <f t="shared" si="4"/>
        <v>-1485500</v>
      </c>
      <c r="S67" s="19">
        <f t="shared" si="9"/>
        <v>-1262500</v>
      </c>
      <c r="T67" s="19">
        <f t="shared" si="5"/>
        <v>-1262500</v>
      </c>
      <c r="U67" s="19"/>
      <c r="V67" s="19" t="e">
        <v>#N/A</v>
      </c>
      <c r="W67" s="19"/>
      <c r="X67" s="50">
        <f t="shared" si="6"/>
        <v>414500</v>
      </c>
      <c r="Z67" s="51"/>
      <c r="AA67" s="59">
        <f t="shared" si="11"/>
        <v>414500</v>
      </c>
      <c r="AB67" s="58">
        <f t="shared" si="7"/>
        <v>1009500</v>
      </c>
      <c r="AC67" s="18"/>
      <c r="AD67" s="53">
        <f t="shared" si="8"/>
        <v>414500</v>
      </c>
    </row>
    <row r="68" spans="1:30" ht="38.25" x14ac:dyDescent="0.2">
      <c r="B68" s="14" t="s">
        <v>33</v>
      </c>
      <c r="C68" s="15">
        <v>65468562</v>
      </c>
      <c r="D68" s="16" t="s">
        <v>113</v>
      </c>
      <c r="E68" s="16" t="s">
        <v>94</v>
      </c>
      <c r="F68" s="17">
        <v>8078894</v>
      </c>
      <c r="G68" s="16" t="s">
        <v>105</v>
      </c>
      <c r="H68" s="19">
        <v>414000</v>
      </c>
      <c r="I68" s="31">
        <f t="shared" si="1"/>
        <v>991400</v>
      </c>
      <c r="J68" s="40">
        <f t="shared" si="2"/>
        <v>495700</v>
      </c>
      <c r="K68" s="40">
        <v>495700</v>
      </c>
      <c r="L68" s="19">
        <f t="shared" si="3"/>
        <v>1405400</v>
      </c>
      <c r="M68" s="19">
        <v>1941000</v>
      </c>
      <c r="N68" s="18">
        <v>1491000</v>
      </c>
      <c r="O68" s="18">
        <v>1491000</v>
      </c>
      <c r="P68" s="18"/>
      <c r="Q68" s="19">
        <v>1417800</v>
      </c>
      <c r="R68" s="19">
        <f t="shared" si="4"/>
        <v>-535600</v>
      </c>
      <c r="S68" s="19">
        <f t="shared" si="9"/>
        <v>-85600</v>
      </c>
      <c r="T68" s="19">
        <f t="shared" si="5"/>
        <v>-85600</v>
      </c>
      <c r="U68" s="19"/>
      <c r="V68" s="19" t="e">
        <v>#N/A</v>
      </c>
      <c r="W68" s="19"/>
      <c r="X68" s="50">
        <f t="shared" si="6"/>
        <v>991400</v>
      </c>
      <c r="Z68" s="51"/>
      <c r="AA68" s="59">
        <f t="shared" si="11"/>
        <v>991400</v>
      </c>
      <c r="AB68" s="58">
        <f t="shared" si="7"/>
        <v>1405400</v>
      </c>
      <c r="AC68" s="18"/>
      <c r="AD68" s="53">
        <f t="shared" si="8"/>
        <v>991400</v>
      </c>
    </row>
    <row r="69" spans="1:30" ht="38.25" x14ac:dyDescent="0.2">
      <c r="B69" s="14" t="s">
        <v>33</v>
      </c>
      <c r="C69" s="15">
        <v>65468562</v>
      </c>
      <c r="D69" s="16" t="s">
        <v>113</v>
      </c>
      <c r="E69" s="16" t="s">
        <v>95</v>
      </c>
      <c r="F69" s="17">
        <v>8467500</v>
      </c>
      <c r="G69" s="16" t="s">
        <v>97</v>
      </c>
      <c r="H69" s="19">
        <v>466000</v>
      </c>
      <c r="I69" s="31">
        <f t="shared" si="1"/>
        <v>365600</v>
      </c>
      <c r="J69" s="40">
        <f t="shared" si="2"/>
        <v>182800</v>
      </c>
      <c r="K69" s="40">
        <v>182800</v>
      </c>
      <c r="L69" s="19">
        <f t="shared" si="3"/>
        <v>831600</v>
      </c>
      <c r="M69" s="19">
        <v>1876000</v>
      </c>
      <c r="N69" s="18">
        <v>1823000</v>
      </c>
      <c r="O69" s="18">
        <v>1823000</v>
      </c>
      <c r="P69" s="18"/>
      <c r="Q69" s="19">
        <v>1710120</v>
      </c>
      <c r="R69" s="19">
        <f t="shared" si="4"/>
        <v>-1044400</v>
      </c>
      <c r="S69" s="19">
        <f t="shared" si="9"/>
        <v>-991400</v>
      </c>
      <c r="T69" s="19">
        <f t="shared" si="5"/>
        <v>-991400</v>
      </c>
      <c r="U69" s="19"/>
      <c r="V69" s="19" t="e">
        <v>#N/A</v>
      </c>
      <c r="W69" s="19"/>
      <c r="X69" s="50">
        <f t="shared" si="6"/>
        <v>365600</v>
      </c>
      <c r="Z69" s="51"/>
      <c r="AA69" s="59">
        <f t="shared" si="11"/>
        <v>365600</v>
      </c>
      <c r="AB69" s="58">
        <f t="shared" si="7"/>
        <v>831600</v>
      </c>
      <c r="AC69" s="18"/>
      <c r="AD69" s="53">
        <f t="shared" si="8"/>
        <v>365600</v>
      </c>
    </row>
    <row r="70" spans="1:30" ht="38.25" customHeight="1" x14ac:dyDescent="0.2">
      <c r="B70" s="26" t="s">
        <v>33</v>
      </c>
      <c r="C70" s="27">
        <v>65468562</v>
      </c>
      <c r="D70" s="28" t="s">
        <v>113</v>
      </c>
      <c r="E70" s="28" t="s">
        <v>96</v>
      </c>
      <c r="F70" s="29">
        <v>9115110</v>
      </c>
      <c r="G70" s="28" t="s">
        <v>53</v>
      </c>
      <c r="H70" s="31">
        <v>426000</v>
      </c>
      <c r="I70" s="31">
        <f>Q70-H70</f>
        <v>534000</v>
      </c>
      <c r="J70" s="40">
        <f t="shared" si="2"/>
        <v>0</v>
      </c>
      <c r="K70" s="40"/>
      <c r="L70" s="19">
        <f t="shared" si="3"/>
        <v>960000</v>
      </c>
      <c r="M70" s="33">
        <v>858733</v>
      </c>
      <c r="N70" s="18">
        <v>636014</v>
      </c>
      <c r="O70" s="30">
        <v>636014</v>
      </c>
      <c r="P70" s="30"/>
      <c r="Q70" s="19">
        <v>960000</v>
      </c>
      <c r="R70" s="34">
        <f t="shared" si="4"/>
        <v>101267</v>
      </c>
      <c r="S70" s="34">
        <f t="shared" si="9"/>
        <v>323986</v>
      </c>
      <c r="T70" s="34">
        <f t="shared" si="5"/>
        <v>323986</v>
      </c>
      <c r="U70" s="34">
        <f t="shared" si="10"/>
        <v>960000</v>
      </c>
      <c r="V70" s="19" t="e">
        <v>#N/A</v>
      </c>
      <c r="W70" s="19"/>
      <c r="X70" s="50">
        <f t="shared" si="6"/>
        <v>-426000</v>
      </c>
      <c r="Z70" s="51"/>
      <c r="AA70" s="59">
        <f t="shared" si="11"/>
        <v>534000</v>
      </c>
      <c r="AB70" s="58">
        <f t="shared" si="7"/>
        <v>960000</v>
      </c>
      <c r="AC70" s="18">
        <v>101267</v>
      </c>
      <c r="AD70" s="53">
        <f t="shared" si="8"/>
        <v>432733</v>
      </c>
    </row>
    <row r="71" spans="1:30" ht="31.5" customHeight="1" x14ac:dyDescent="0.2">
      <c r="A71" t="s">
        <v>163</v>
      </c>
      <c r="B71" s="35" t="s">
        <v>34</v>
      </c>
      <c r="C71" s="36">
        <v>70997136</v>
      </c>
      <c r="D71" s="37" t="s">
        <v>116</v>
      </c>
      <c r="E71" s="37" t="s">
        <v>98</v>
      </c>
      <c r="F71" s="38">
        <v>4625034</v>
      </c>
      <c r="G71" s="37" t="s">
        <v>105</v>
      </c>
      <c r="H71" s="32">
        <v>1035000</v>
      </c>
      <c r="I71" s="31">
        <f t="shared" si="1"/>
        <v>2588500</v>
      </c>
      <c r="J71" s="40">
        <f t="shared" si="2"/>
        <v>1294250</v>
      </c>
      <c r="K71" s="40">
        <v>1294250</v>
      </c>
      <c r="L71" s="32">
        <f t="shared" si="3"/>
        <v>3623500</v>
      </c>
      <c r="M71" s="32">
        <v>4885301</v>
      </c>
      <c r="N71" s="39">
        <v>1900000</v>
      </c>
      <c r="O71" s="39">
        <v>1900000</v>
      </c>
      <c r="P71" s="39">
        <v>1900000</v>
      </c>
      <c r="Q71" s="32">
        <v>4090200</v>
      </c>
      <c r="R71" s="32">
        <f t="shared" si="4"/>
        <v>-1261801</v>
      </c>
      <c r="S71" s="43">
        <f t="shared" si="9"/>
        <v>1723500</v>
      </c>
      <c r="T71" s="34">
        <f t="shared" si="5"/>
        <v>1723500</v>
      </c>
      <c r="U71" s="34">
        <f t="shared" si="10"/>
        <v>1723500</v>
      </c>
      <c r="V71" s="19">
        <v>1600000</v>
      </c>
      <c r="W71" s="19"/>
      <c r="X71" s="50">
        <f t="shared" si="6"/>
        <v>865000</v>
      </c>
      <c r="Z71" s="51"/>
      <c r="AA71" s="59">
        <f t="shared" ref="AA71:AA78" si="13">I71-Z71</f>
        <v>2588500</v>
      </c>
      <c r="AB71" s="58">
        <f t="shared" si="7"/>
        <v>3623500</v>
      </c>
      <c r="AC71" s="18"/>
      <c r="AD71" s="53">
        <f t="shared" si="8"/>
        <v>2588500</v>
      </c>
    </row>
    <row r="72" spans="1:30" ht="38.25" customHeight="1" x14ac:dyDescent="0.2">
      <c r="A72" t="s">
        <v>163</v>
      </c>
      <c r="B72" s="35" t="s">
        <v>34</v>
      </c>
      <c r="C72" s="36">
        <v>70997136</v>
      </c>
      <c r="D72" s="37" t="s">
        <v>116</v>
      </c>
      <c r="E72" s="37" t="s">
        <v>99</v>
      </c>
      <c r="F72" s="38">
        <v>8205960</v>
      </c>
      <c r="G72" s="37" t="s">
        <v>104</v>
      </c>
      <c r="H72" s="32">
        <v>350000</v>
      </c>
      <c r="I72" s="31">
        <f t="shared" ref="I72:I78" si="14">J72+K72</f>
        <v>385750</v>
      </c>
      <c r="J72" s="40">
        <f t="shared" ref="J72:J78" si="15">K72</f>
        <v>192875</v>
      </c>
      <c r="K72" s="40">
        <v>192875</v>
      </c>
      <c r="L72" s="32">
        <f t="shared" ref="L72:L78" si="16">H72+I72</f>
        <v>735750</v>
      </c>
      <c r="M72" s="32">
        <v>1430509</v>
      </c>
      <c r="N72" s="39">
        <v>500000</v>
      </c>
      <c r="O72" s="39">
        <v>500000</v>
      </c>
      <c r="P72" s="39">
        <v>500000</v>
      </c>
      <c r="Q72" s="32">
        <v>763200</v>
      </c>
      <c r="R72" s="32">
        <f t="shared" ref="R72:R78" si="17">L72-M72</f>
        <v>-694759</v>
      </c>
      <c r="S72" s="43">
        <f t="shared" si="9"/>
        <v>235750</v>
      </c>
      <c r="T72" s="34">
        <f t="shared" ref="T72:T78" si="18">L72-O72</f>
        <v>235750</v>
      </c>
      <c r="U72" s="34">
        <f t="shared" si="10"/>
        <v>235750</v>
      </c>
      <c r="V72" s="19" t="e">
        <v>#N/A</v>
      </c>
      <c r="W72" s="19"/>
      <c r="X72" s="50">
        <f t="shared" ref="X72:X79" si="19">I72-U72</f>
        <v>150000</v>
      </c>
      <c r="Z72" s="51"/>
      <c r="AA72" s="59">
        <f t="shared" si="13"/>
        <v>385750</v>
      </c>
      <c r="AB72" s="58">
        <f t="shared" ref="AB72:AB77" si="20">AA72+H72</f>
        <v>735750</v>
      </c>
      <c r="AC72" s="18"/>
      <c r="AD72" s="53">
        <f t="shared" ref="AD72:AD77" si="21">AA72-AC72</f>
        <v>385750</v>
      </c>
    </row>
    <row r="73" spans="1:30" ht="51" x14ac:dyDescent="0.2">
      <c r="B73" s="14" t="s">
        <v>35</v>
      </c>
      <c r="C73" s="15">
        <v>29451736</v>
      </c>
      <c r="D73" s="16" t="s">
        <v>115</v>
      </c>
      <c r="E73" s="16" t="s">
        <v>100</v>
      </c>
      <c r="F73" s="17">
        <v>4298794</v>
      </c>
      <c r="G73" s="16" t="s">
        <v>97</v>
      </c>
      <c r="H73" s="19">
        <v>759000</v>
      </c>
      <c r="I73" s="31">
        <f t="shared" si="14"/>
        <v>1554000</v>
      </c>
      <c r="J73" s="40">
        <f t="shared" si="15"/>
        <v>777000</v>
      </c>
      <c r="K73" s="40">
        <v>777000</v>
      </c>
      <c r="L73" s="19">
        <f t="shared" si="16"/>
        <v>2313000</v>
      </c>
      <c r="M73" s="19">
        <v>3412124</v>
      </c>
      <c r="N73" s="18">
        <v>2744000</v>
      </c>
      <c r="O73" s="18">
        <v>2744000</v>
      </c>
      <c r="P73" s="18"/>
      <c r="Q73" s="19">
        <v>2495400</v>
      </c>
      <c r="R73" s="19">
        <f t="shared" si="17"/>
        <v>-1099124</v>
      </c>
      <c r="S73" s="19">
        <f t="shared" ref="S73:S78" si="22">L73-N73</f>
        <v>-431000</v>
      </c>
      <c r="T73" s="19">
        <f t="shared" si="18"/>
        <v>-431000</v>
      </c>
      <c r="U73" s="19"/>
      <c r="V73" s="19" t="e">
        <v>#N/A</v>
      </c>
      <c r="W73" s="19"/>
      <c r="X73" s="50">
        <f t="shared" si="19"/>
        <v>1554000</v>
      </c>
      <c r="Z73" s="51"/>
      <c r="AA73" s="59">
        <f t="shared" si="13"/>
        <v>1554000</v>
      </c>
      <c r="AB73" s="58">
        <f t="shared" si="20"/>
        <v>2313000</v>
      </c>
      <c r="AC73" s="18"/>
      <c r="AD73" s="53">
        <f t="shared" si="21"/>
        <v>1554000</v>
      </c>
    </row>
    <row r="74" spans="1:30" ht="51" x14ac:dyDescent="0.2">
      <c r="A74" t="s">
        <v>165</v>
      </c>
      <c r="B74" s="35" t="s">
        <v>36</v>
      </c>
      <c r="C74" s="36">
        <v>60798891</v>
      </c>
      <c r="D74" s="37" t="s">
        <v>116</v>
      </c>
      <c r="E74" s="37" t="s">
        <v>101</v>
      </c>
      <c r="F74" s="38">
        <v>1671610</v>
      </c>
      <c r="G74" s="37" t="s">
        <v>105</v>
      </c>
      <c r="H74" s="32">
        <v>631000</v>
      </c>
      <c r="I74" s="31">
        <f t="shared" si="14"/>
        <v>709500</v>
      </c>
      <c r="J74" s="40">
        <f t="shared" si="15"/>
        <v>354750</v>
      </c>
      <c r="K74" s="40">
        <v>354750</v>
      </c>
      <c r="L74" s="32">
        <f t="shared" si="16"/>
        <v>1340500</v>
      </c>
      <c r="M74" s="32">
        <v>2361686</v>
      </c>
      <c r="N74" s="39">
        <v>1071686</v>
      </c>
      <c r="O74" s="39">
        <v>1071000</v>
      </c>
      <c r="P74" s="39">
        <v>1071000</v>
      </c>
      <c r="Q74" s="32">
        <v>1744800</v>
      </c>
      <c r="R74" s="32">
        <f t="shared" si="17"/>
        <v>-1021186</v>
      </c>
      <c r="S74" s="43">
        <f t="shared" si="22"/>
        <v>268814</v>
      </c>
      <c r="T74" s="34">
        <f t="shared" si="18"/>
        <v>269500</v>
      </c>
      <c r="U74" s="34">
        <f t="shared" ref="U74:U77" si="23">L74-P74</f>
        <v>269500</v>
      </c>
      <c r="V74" s="19" t="e">
        <v>#N/A</v>
      </c>
      <c r="W74" s="19"/>
      <c r="X74" s="50">
        <f t="shared" si="19"/>
        <v>440000</v>
      </c>
      <c r="Z74" s="51"/>
      <c r="AA74" s="59">
        <f t="shared" si="13"/>
        <v>709500</v>
      </c>
      <c r="AB74" s="58">
        <f t="shared" si="20"/>
        <v>1340500</v>
      </c>
      <c r="AC74" s="18"/>
      <c r="AD74" s="53">
        <f t="shared" si="21"/>
        <v>709500</v>
      </c>
    </row>
    <row r="75" spans="1:30" ht="51" x14ac:dyDescent="0.2">
      <c r="A75" t="s">
        <v>166</v>
      </c>
      <c r="B75" s="35" t="s">
        <v>37</v>
      </c>
      <c r="C75" s="36">
        <v>73214892</v>
      </c>
      <c r="D75" s="37" t="s">
        <v>116</v>
      </c>
      <c r="E75" s="37" t="s">
        <v>102</v>
      </c>
      <c r="F75" s="38">
        <v>6434177</v>
      </c>
      <c r="G75" s="37" t="s">
        <v>103</v>
      </c>
      <c r="H75" s="32">
        <v>158000</v>
      </c>
      <c r="I75" s="31">
        <f t="shared" si="14"/>
        <v>607800</v>
      </c>
      <c r="J75" s="40">
        <f t="shared" si="15"/>
        <v>303900</v>
      </c>
      <c r="K75" s="40">
        <v>303900</v>
      </c>
      <c r="L75" s="32">
        <f t="shared" si="16"/>
        <v>765800</v>
      </c>
      <c r="M75" s="32">
        <v>689000</v>
      </c>
      <c r="N75" s="39">
        <v>689000</v>
      </c>
      <c r="O75" s="39">
        <v>689000</v>
      </c>
      <c r="P75" s="39">
        <v>689000</v>
      </c>
      <c r="Q75" s="32">
        <v>804000</v>
      </c>
      <c r="R75" s="43">
        <f t="shared" si="17"/>
        <v>76800</v>
      </c>
      <c r="S75" s="43">
        <f t="shared" si="22"/>
        <v>76800</v>
      </c>
      <c r="T75" s="34">
        <f t="shared" si="18"/>
        <v>76800</v>
      </c>
      <c r="U75" s="34">
        <f t="shared" si="23"/>
        <v>76800</v>
      </c>
      <c r="V75" s="19">
        <v>0</v>
      </c>
      <c r="W75" s="19"/>
      <c r="X75" s="50">
        <f t="shared" si="19"/>
        <v>531000</v>
      </c>
      <c r="Z75" s="51"/>
      <c r="AA75" s="59">
        <f t="shared" si="13"/>
        <v>607800</v>
      </c>
      <c r="AB75" s="58">
        <f t="shared" si="20"/>
        <v>765800</v>
      </c>
      <c r="AC75" s="52">
        <f t="shared" ref="AC75" si="24">AB75-M75</f>
        <v>76800</v>
      </c>
      <c r="AD75" s="53">
        <f t="shared" si="21"/>
        <v>531000</v>
      </c>
    </row>
    <row r="76" spans="1:30" ht="51" customHeight="1" x14ac:dyDescent="0.2">
      <c r="B76" s="26" t="s">
        <v>123</v>
      </c>
      <c r="C76" s="27" t="s">
        <v>124</v>
      </c>
      <c r="D76" s="28" t="s">
        <v>116</v>
      </c>
      <c r="E76" s="28" t="s">
        <v>125</v>
      </c>
      <c r="F76" s="29">
        <v>4259789</v>
      </c>
      <c r="G76" s="28" t="s">
        <v>53</v>
      </c>
      <c r="H76" s="31">
        <v>1299000</v>
      </c>
      <c r="I76" s="31">
        <f t="shared" ref="I76:I77" si="25">Q76-H76</f>
        <v>1004400</v>
      </c>
      <c r="J76" s="40">
        <f t="shared" si="15"/>
        <v>0</v>
      </c>
      <c r="K76" s="40"/>
      <c r="L76" s="19">
        <f t="shared" si="16"/>
        <v>2303400</v>
      </c>
      <c r="M76" s="19">
        <v>2520000</v>
      </c>
      <c r="N76" s="18">
        <v>2305000</v>
      </c>
      <c r="O76" s="30">
        <v>2305000</v>
      </c>
      <c r="P76" s="30"/>
      <c r="Q76" s="19">
        <v>2303400</v>
      </c>
      <c r="R76" s="19">
        <f t="shared" si="17"/>
        <v>-216600</v>
      </c>
      <c r="S76" s="19">
        <f t="shared" si="22"/>
        <v>-1600</v>
      </c>
      <c r="T76" s="19">
        <f t="shared" si="18"/>
        <v>-1600</v>
      </c>
      <c r="U76" s="34">
        <f t="shared" si="23"/>
        <v>2303400</v>
      </c>
      <c r="V76" s="19" t="e">
        <v>#N/A</v>
      </c>
      <c r="W76" s="19"/>
      <c r="X76" s="50">
        <f t="shared" si="19"/>
        <v>-1299000</v>
      </c>
      <c r="Z76" s="51"/>
      <c r="AA76" s="59">
        <f t="shared" si="13"/>
        <v>1004400</v>
      </c>
      <c r="AB76" s="58">
        <f t="shared" si="20"/>
        <v>2303400</v>
      </c>
      <c r="AC76" s="47"/>
      <c r="AD76" s="61">
        <f t="shared" si="21"/>
        <v>1004400</v>
      </c>
    </row>
    <row r="77" spans="1:30" ht="51" customHeight="1" x14ac:dyDescent="0.2">
      <c r="B77" s="26" t="s">
        <v>126</v>
      </c>
      <c r="C77" s="27" t="s">
        <v>127</v>
      </c>
      <c r="D77" s="28" t="s">
        <v>116</v>
      </c>
      <c r="E77" s="28" t="s">
        <v>126</v>
      </c>
      <c r="F77" s="29">
        <v>3785984</v>
      </c>
      <c r="G77" s="28" t="s">
        <v>53</v>
      </c>
      <c r="H77" s="31">
        <v>1287000</v>
      </c>
      <c r="I77" s="31">
        <f t="shared" si="25"/>
        <v>1576680</v>
      </c>
      <c r="J77" s="40">
        <f t="shared" si="15"/>
        <v>0</v>
      </c>
      <c r="K77" s="40"/>
      <c r="L77" s="19">
        <f t="shared" si="16"/>
        <v>2863680</v>
      </c>
      <c r="M77" s="19">
        <v>4147600</v>
      </c>
      <c r="N77" s="18">
        <v>2670000</v>
      </c>
      <c r="O77" s="30">
        <v>2670000</v>
      </c>
      <c r="P77" s="30"/>
      <c r="Q77" s="19">
        <v>2863680</v>
      </c>
      <c r="R77" s="19">
        <f t="shared" si="17"/>
        <v>-1283920</v>
      </c>
      <c r="S77" s="34">
        <f t="shared" si="22"/>
        <v>193680</v>
      </c>
      <c r="T77" s="34">
        <f t="shared" si="18"/>
        <v>193680</v>
      </c>
      <c r="U77" s="34">
        <f t="shared" si="23"/>
        <v>2863680</v>
      </c>
      <c r="V77" s="19">
        <v>2456000</v>
      </c>
      <c r="W77" s="19"/>
      <c r="X77" s="50">
        <f t="shared" si="19"/>
        <v>-1287000</v>
      </c>
      <c r="Z77" s="51"/>
      <c r="AA77" s="59">
        <f t="shared" si="13"/>
        <v>1576680</v>
      </c>
      <c r="AB77" s="58">
        <f t="shared" si="20"/>
        <v>2863680</v>
      </c>
      <c r="AC77" s="18"/>
      <c r="AD77" s="61">
        <f t="shared" si="21"/>
        <v>1576680</v>
      </c>
    </row>
    <row r="78" spans="1:30" ht="51" x14ac:dyDescent="0.2">
      <c r="B78" s="7" t="s">
        <v>128</v>
      </c>
      <c r="C78" s="11" t="s">
        <v>129</v>
      </c>
      <c r="D78" s="6" t="s">
        <v>116</v>
      </c>
      <c r="E78" s="5" t="s">
        <v>130</v>
      </c>
      <c r="F78" s="4">
        <v>8775991</v>
      </c>
      <c r="G78" s="5" t="s">
        <v>53</v>
      </c>
      <c r="H78" s="9">
        <v>1823000</v>
      </c>
      <c r="I78" s="31">
        <f t="shared" si="14"/>
        <v>0</v>
      </c>
      <c r="J78" s="40">
        <f t="shared" si="15"/>
        <v>0</v>
      </c>
      <c r="K78" s="40">
        <v>0</v>
      </c>
      <c r="L78" s="19">
        <f t="shared" si="16"/>
        <v>1823000</v>
      </c>
      <c r="M78" s="19">
        <v>3204401</v>
      </c>
      <c r="N78" s="8">
        <v>2997401</v>
      </c>
      <c r="O78" s="8">
        <v>2997000</v>
      </c>
      <c r="P78" s="8"/>
      <c r="Q78" s="19">
        <v>3120356</v>
      </c>
      <c r="R78" s="19">
        <f t="shared" si="17"/>
        <v>-1381401</v>
      </c>
      <c r="S78" s="19">
        <f t="shared" si="22"/>
        <v>-1174401</v>
      </c>
      <c r="T78" s="19">
        <f t="shared" si="18"/>
        <v>-1174000</v>
      </c>
      <c r="U78" s="19"/>
      <c r="V78" s="19">
        <v>1702000</v>
      </c>
      <c r="W78" s="19">
        <v>2356777</v>
      </c>
      <c r="X78" s="50">
        <f t="shared" si="19"/>
        <v>0</v>
      </c>
      <c r="Z78" s="51"/>
      <c r="AA78" s="59">
        <f t="shared" si="13"/>
        <v>0</v>
      </c>
      <c r="AB78" s="58"/>
      <c r="AC78" s="18"/>
      <c r="AD78" s="61">
        <v>1297356</v>
      </c>
    </row>
    <row r="79" spans="1:30" ht="51" customHeight="1" thickBot="1" x14ac:dyDescent="0.25">
      <c r="B79" s="20" t="s">
        <v>131</v>
      </c>
      <c r="C79" s="21" t="s">
        <v>132</v>
      </c>
      <c r="D79" s="22" t="s">
        <v>115</v>
      </c>
      <c r="E79" s="22"/>
      <c r="F79" s="23"/>
      <c r="G79" s="22"/>
      <c r="H79" s="25"/>
      <c r="I79" s="25"/>
      <c r="J79" s="25"/>
      <c r="K79" s="25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49">
        <f t="shared" si="19"/>
        <v>0</v>
      </c>
      <c r="AA79" s="55" t="e">
        <f>I79-#REF!</f>
        <v>#REF!</v>
      </c>
      <c r="AB79" s="57"/>
      <c r="AC79" s="57"/>
    </row>
    <row r="80" spans="1:30" s="2" customFormat="1" ht="29.25" customHeight="1" thickBot="1" x14ac:dyDescent="0.3">
      <c r="B80" s="134" t="s">
        <v>4</v>
      </c>
      <c r="C80" s="135"/>
      <c r="D80" s="135"/>
      <c r="E80" s="135"/>
      <c r="F80" s="135"/>
      <c r="G80" s="135"/>
      <c r="H80" s="10">
        <f>SUM(H7:H79)</f>
        <v>45131000</v>
      </c>
      <c r="I80" s="13">
        <f>SUM(I7:I79)</f>
        <v>63576032</v>
      </c>
      <c r="J80" s="19"/>
      <c r="K80" s="19">
        <f>SUM(K7:K79)</f>
        <v>29998676</v>
      </c>
      <c r="L80"/>
      <c r="M80"/>
      <c r="N80"/>
      <c r="O80"/>
      <c r="P80"/>
      <c r="Q80"/>
      <c r="R80"/>
      <c r="S80"/>
      <c r="T80"/>
      <c r="U80"/>
      <c r="V80" s="44"/>
      <c r="W80"/>
      <c r="X80" s="62">
        <f>SUM(X7:X79)</f>
        <v>50415402</v>
      </c>
      <c r="Y80"/>
      <c r="Z80"/>
      <c r="AD80" s="63">
        <f>SUM(AD7:AD79)</f>
        <v>62737371</v>
      </c>
    </row>
    <row r="81" spans="11:12" x14ac:dyDescent="0.2">
      <c r="K81" s="3"/>
      <c r="L81" s="3"/>
    </row>
    <row r="82" spans="11:12" x14ac:dyDescent="0.2">
      <c r="K82" s="3"/>
      <c r="L82" s="3"/>
    </row>
    <row r="83" spans="11:12" x14ac:dyDescent="0.2">
      <c r="K83" s="3"/>
      <c r="L83" s="3"/>
    </row>
  </sheetData>
  <autoFilter ref="A6:AD80"/>
  <mergeCells count="44">
    <mergeCell ref="R60:R62"/>
    <mergeCell ref="S60:S62"/>
    <mergeCell ref="V60:V62"/>
    <mergeCell ref="W60:W62"/>
    <mergeCell ref="B80:G80"/>
    <mergeCell ref="A5:A6"/>
    <mergeCell ref="AC5:AC6"/>
    <mergeCell ref="AD5:AD6"/>
    <mergeCell ref="B60:B62"/>
    <mergeCell ref="C60:C62"/>
    <mergeCell ref="D60:D62"/>
    <mergeCell ref="F60:F62"/>
    <mergeCell ref="L60:L62"/>
    <mergeCell ref="M60:M62"/>
    <mergeCell ref="N60:N62"/>
    <mergeCell ref="O60:O62"/>
    <mergeCell ref="V5:V6"/>
    <mergeCell ref="W5:W6"/>
    <mergeCell ref="X5:X6"/>
    <mergeCell ref="Z5:Z6"/>
    <mergeCell ref="AA5:AA6"/>
    <mergeCell ref="AB5:AB6"/>
    <mergeCell ref="P5:P6"/>
    <mergeCell ref="Q5:Q6"/>
    <mergeCell ref="R5:R6"/>
    <mergeCell ref="S5:S6"/>
    <mergeCell ref="T5:T6"/>
    <mergeCell ref="U5:U6"/>
    <mergeCell ref="O5:O6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H5:H6"/>
    <mergeCell ref="I5:K5"/>
    <mergeCell ref="L5:L6"/>
    <mergeCell ref="M5:M6"/>
    <mergeCell ref="N5:N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4" fitToHeight="0" orientation="landscape" horizontalDpi="300" verticalDpi="300" r:id="rId1"/>
  <headerFooter alignWithMargins="0">
    <oddFooter>&amp;CStránka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13"/>
  <sheetViews>
    <sheetView tabSelected="1" view="pageBreakPreview" zoomScale="70" zoomScaleNormal="100" zoomScaleSheetLayoutView="70" workbookViewId="0">
      <selection activeCell="G2" sqref="G2:G3"/>
    </sheetView>
  </sheetViews>
  <sheetFormatPr defaultRowHeight="12.75" x14ac:dyDescent="0.2"/>
  <cols>
    <col min="1" max="1" width="10.7109375" customWidth="1"/>
    <col min="2" max="2" width="30.5703125" customWidth="1"/>
    <col min="3" max="3" width="11.140625" customWidth="1"/>
    <col min="4" max="4" width="12.7109375" customWidth="1"/>
    <col min="5" max="5" width="31.28515625" customWidth="1"/>
    <col min="6" max="6" width="11.7109375" customWidth="1"/>
    <col min="7" max="7" width="20" customWidth="1"/>
    <col min="8" max="9" width="15.140625" customWidth="1"/>
    <col min="10" max="10" width="33.28515625" customWidth="1"/>
  </cols>
  <sheetData>
    <row r="1" spans="1:10" ht="67.5" customHeight="1" x14ac:dyDescent="0.2">
      <c r="A1" s="142" t="s">
        <v>186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ht="12.75" customHeight="1" x14ac:dyDescent="0.2">
      <c r="A2" s="138" t="s">
        <v>171</v>
      </c>
      <c r="B2" s="138" t="s">
        <v>0</v>
      </c>
      <c r="C2" s="138" t="s">
        <v>1</v>
      </c>
      <c r="D2" s="138" t="s">
        <v>2</v>
      </c>
      <c r="E2" s="137" t="s">
        <v>5</v>
      </c>
      <c r="F2" s="137" t="s">
        <v>3</v>
      </c>
      <c r="G2" s="137" t="s">
        <v>6</v>
      </c>
      <c r="H2" s="69" t="s">
        <v>168</v>
      </c>
      <c r="I2" s="69" t="s">
        <v>169</v>
      </c>
      <c r="J2" s="137" t="s">
        <v>170</v>
      </c>
    </row>
    <row r="3" spans="1:10" ht="90" customHeight="1" x14ac:dyDescent="0.2">
      <c r="A3" s="138"/>
      <c r="B3" s="138"/>
      <c r="C3" s="138"/>
      <c r="D3" s="138"/>
      <c r="E3" s="137"/>
      <c r="F3" s="137"/>
      <c r="G3" s="137"/>
      <c r="H3" s="70" t="s">
        <v>184</v>
      </c>
      <c r="I3" s="70" t="s">
        <v>185</v>
      </c>
      <c r="J3" s="137"/>
    </row>
    <row r="4" spans="1:10" ht="48.75" customHeight="1" x14ac:dyDescent="0.2">
      <c r="A4" s="72">
        <v>1</v>
      </c>
      <c r="B4" s="74" t="s">
        <v>179</v>
      </c>
      <c r="C4" s="66" t="s">
        <v>173</v>
      </c>
      <c r="D4" s="65" t="s">
        <v>112</v>
      </c>
      <c r="E4" s="65" t="s">
        <v>39</v>
      </c>
      <c r="F4" s="67">
        <v>5587445</v>
      </c>
      <c r="G4" s="65" t="s">
        <v>97</v>
      </c>
      <c r="H4" s="68">
        <v>684968</v>
      </c>
      <c r="I4" s="68">
        <v>1034516</v>
      </c>
      <c r="J4" s="73" t="s">
        <v>174</v>
      </c>
    </row>
    <row r="5" spans="1:10" ht="68.25" customHeight="1" x14ac:dyDescent="0.2">
      <c r="A5" s="72">
        <v>2</v>
      </c>
      <c r="B5" s="65" t="s">
        <v>109</v>
      </c>
      <c r="C5" s="66" t="s">
        <v>172</v>
      </c>
      <c r="D5" s="65" t="s">
        <v>112</v>
      </c>
      <c r="E5" s="65" t="s">
        <v>42</v>
      </c>
      <c r="F5" s="67">
        <v>1989131</v>
      </c>
      <c r="G5" s="65" t="s">
        <v>97</v>
      </c>
      <c r="H5" s="68">
        <v>134348</v>
      </c>
      <c r="I5" s="68">
        <v>262770</v>
      </c>
      <c r="J5" s="65" t="s">
        <v>181</v>
      </c>
    </row>
    <row r="6" spans="1:10" ht="68.25" customHeight="1" x14ac:dyDescent="0.2">
      <c r="A6" s="72">
        <v>3</v>
      </c>
      <c r="B6" s="65" t="s">
        <v>109</v>
      </c>
      <c r="C6" s="66" t="s">
        <v>172</v>
      </c>
      <c r="D6" s="65" t="s">
        <v>112</v>
      </c>
      <c r="E6" s="65" t="s">
        <v>42</v>
      </c>
      <c r="F6" s="67">
        <v>2004679</v>
      </c>
      <c r="G6" s="65" t="s">
        <v>106</v>
      </c>
      <c r="H6" s="68">
        <v>265650</v>
      </c>
      <c r="I6" s="68">
        <v>514886</v>
      </c>
      <c r="J6" s="65" t="s">
        <v>181</v>
      </c>
    </row>
    <row r="7" spans="1:10" ht="48.75" customHeight="1" x14ac:dyDescent="0.2">
      <c r="A7" s="72">
        <v>4</v>
      </c>
      <c r="B7" s="65" t="s">
        <v>180</v>
      </c>
      <c r="C7" s="66" t="s">
        <v>178</v>
      </c>
      <c r="D7" s="65" t="s">
        <v>112</v>
      </c>
      <c r="E7" s="65" t="s">
        <v>60</v>
      </c>
      <c r="F7" s="67">
        <v>4007706</v>
      </c>
      <c r="G7" s="65" t="s">
        <v>97</v>
      </c>
      <c r="H7" s="68">
        <v>266136</v>
      </c>
      <c r="I7" s="68">
        <v>791328</v>
      </c>
      <c r="J7" s="74" t="s">
        <v>175</v>
      </c>
    </row>
    <row r="8" spans="1:10" ht="52.5" customHeight="1" x14ac:dyDescent="0.2">
      <c r="A8" s="72">
        <v>5</v>
      </c>
      <c r="B8" s="65" t="s">
        <v>27</v>
      </c>
      <c r="C8" s="66" t="s">
        <v>177</v>
      </c>
      <c r="D8" s="65" t="s">
        <v>115</v>
      </c>
      <c r="E8" s="65" t="s">
        <v>72</v>
      </c>
      <c r="F8" s="67">
        <v>4508339</v>
      </c>
      <c r="G8" s="65" t="s">
        <v>97</v>
      </c>
      <c r="H8" s="68">
        <v>185068</v>
      </c>
      <c r="I8" s="68">
        <v>468610</v>
      </c>
      <c r="J8" s="74" t="s">
        <v>176</v>
      </c>
    </row>
    <row r="9" spans="1:10" ht="36" customHeight="1" x14ac:dyDescent="0.2">
      <c r="A9" s="139" t="s">
        <v>167</v>
      </c>
      <c r="B9" s="140"/>
      <c r="C9" s="140"/>
      <c r="D9" s="140"/>
      <c r="E9" s="140"/>
      <c r="F9" s="140"/>
      <c r="G9" s="141"/>
      <c r="H9" s="64">
        <f>SUM(H4:H8)</f>
        <v>1536170</v>
      </c>
      <c r="I9" s="64">
        <f>SUM(I4:I8)</f>
        <v>3072110</v>
      </c>
      <c r="J9" s="71"/>
    </row>
    <row r="11" spans="1:10" ht="40.5" customHeight="1" x14ac:dyDescent="0.2">
      <c r="B11" s="136" t="s">
        <v>182</v>
      </c>
      <c r="C11" s="136"/>
      <c r="D11" s="136"/>
      <c r="E11" s="136"/>
      <c r="F11" s="136"/>
      <c r="G11" s="136"/>
      <c r="H11" s="136"/>
      <c r="I11" s="136"/>
      <c r="J11" s="136"/>
    </row>
    <row r="12" spans="1:10" ht="43.5" customHeight="1" x14ac:dyDescent="0.2">
      <c r="B12" s="136" t="s">
        <v>183</v>
      </c>
      <c r="C12" s="136"/>
      <c r="D12" s="136"/>
      <c r="E12" s="136"/>
      <c r="F12" s="136"/>
      <c r="G12" s="136"/>
      <c r="H12" s="136"/>
      <c r="I12" s="136"/>
      <c r="J12" s="136"/>
    </row>
    <row r="13" spans="1:10" x14ac:dyDescent="0.2">
      <c r="B13" s="136"/>
      <c r="C13" s="136"/>
      <c r="D13" s="136"/>
      <c r="E13" s="136"/>
      <c r="F13" s="136"/>
      <c r="G13" s="136"/>
      <c r="H13" s="136"/>
      <c r="I13" s="136"/>
      <c r="J13" s="136"/>
    </row>
  </sheetData>
  <mergeCells count="13">
    <mergeCell ref="B13:J13"/>
    <mergeCell ref="J2:J3"/>
    <mergeCell ref="B2:B3"/>
    <mergeCell ref="C2:C3"/>
    <mergeCell ref="D2:D3"/>
    <mergeCell ref="E2:E3"/>
    <mergeCell ref="F2:F3"/>
    <mergeCell ref="G2:G3"/>
    <mergeCell ref="A2:A3"/>
    <mergeCell ref="A9:G9"/>
    <mergeCell ref="A1:J1"/>
    <mergeCell ref="B11:J11"/>
    <mergeCell ref="B12:J12"/>
  </mergeCells>
  <pageMargins left="0.70866141732283472" right="0.31496062992125984" top="0.59055118110236227" bottom="0.59055118110236227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zasmluvnění (obce</vt:lpstr>
      <vt:lpstr>Příloha 2</vt:lpstr>
      <vt:lpstr>'Příloha 2'!Názvy_tisku</vt:lpstr>
      <vt:lpstr>'zasmluvnění (obce'!Názvy_tisku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2016-03-14T07:02:01Z</cp:lastPrinted>
  <dcterms:created xsi:type="dcterms:W3CDTF">2013-05-07T10:50:57Z</dcterms:created>
  <dcterms:modified xsi:type="dcterms:W3CDTF">2016-03-21T08:43:15Z</dcterms:modified>
</cp:coreProperties>
</file>