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9\materiál RK vyhodnocení\"/>
    </mc:Choice>
  </mc:AlternateContent>
  <bookViews>
    <workbookView xWindow="135" yWindow="60" windowWidth="19050" windowHeight="7860"/>
  </bookViews>
  <sheets>
    <sheet name="DT1 náhradní projekty" sheetId="1" r:id="rId1"/>
  </sheets>
  <definedNames>
    <definedName name="_xlnm._FilterDatabase" localSheetId="0" hidden="1">'DT1 náhradní projekty'!$A$3:$AC$30</definedName>
  </definedNames>
  <calcPr calcId="152511"/>
</workbook>
</file>

<file path=xl/calcChain.xml><?xml version="1.0" encoding="utf-8"?>
<calcChain xmlns="http://schemas.openxmlformats.org/spreadsheetml/2006/main">
  <c r="S30" i="1" l="1"/>
  <c r="R30" i="1"/>
  <c r="J7" i="1" l="1"/>
  <c r="J18" i="1"/>
  <c r="J27" i="1"/>
  <c r="J6" i="1"/>
  <c r="J24" i="1"/>
  <c r="J5" i="1"/>
  <c r="J9" i="1"/>
  <c r="J13" i="1"/>
  <c r="J10" i="1"/>
  <c r="J14" i="1"/>
  <c r="J21" i="1"/>
  <c r="J12" i="1"/>
  <c r="J25" i="1"/>
  <c r="J11" i="1"/>
  <c r="J29" i="1"/>
  <c r="J19" i="1"/>
  <c r="J4" i="1"/>
  <c r="J28" i="1"/>
  <c r="J22" i="1"/>
  <c r="J15" i="1"/>
  <c r="J20" i="1"/>
  <c r="J16" i="1"/>
  <c r="J17" i="1"/>
  <c r="J8" i="1"/>
  <c r="J26" i="1"/>
  <c r="J23" i="1"/>
  <c r="O6" i="1" l="1"/>
  <c r="P6" i="1" s="1"/>
  <c r="L6" i="1"/>
  <c r="Q7" i="1"/>
  <c r="Q18" i="1"/>
  <c r="Q27" i="1"/>
  <c r="Q6" i="1"/>
  <c r="Q24" i="1"/>
  <c r="Q5" i="1"/>
  <c r="Q9" i="1"/>
  <c r="Q13" i="1"/>
  <c r="Q10" i="1"/>
  <c r="Q14" i="1"/>
  <c r="Q21" i="1"/>
  <c r="Q12" i="1"/>
  <c r="Q25" i="1"/>
  <c r="Q11" i="1"/>
  <c r="Q29" i="1"/>
  <c r="Q19" i="1"/>
  <c r="Q4" i="1"/>
  <c r="Q28" i="1"/>
  <c r="Q22" i="1"/>
  <c r="Q15" i="1"/>
  <c r="Q20" i="1"/>
  <c r="Q16" i="1"/>
  <c r="Q17" i="1"/>
  <c r="Q8" i="1"/>
  <c r="Q26" i="1"/>
  <c r="Q23" i="1"/>
  <c r="O13" i="1"/>
  <c r="P13" i="1" s="1"/>
  <c r="L13" i="1"/>
  <c r="O28" i="1" l="1"/>
  <c r="P28" i="1" s="1"/>
  <c r="L28" i="1"/>
  <c r="O15" i="1"/>
  <c r="P15" i="1" s="1"/>
  <c r="L15" i="1"/>
  <c r="K30" i="1" l="1"/>
  <c r="M30" i="1"/>
  <c r="N30" i="1"/>
  <c r="Q30" i="1"/>
  <c r="O25" i="1" l="1"/>
  <c r="P25" i="1" s="1"/>
  <c r="O29" i="1"/>
  <c r="P29" i="1" s="1"/>
  <c r="O18" i="1"/>
  <c r="P18" i="1" s="1"/>
  <c r="O17" i="1"/>
  <c r="P17" i="1" s="1"/>
  <c r="O27" i="1"/>
  <c r="P27" i="1" s="1"/>
  <c r="O22" i="1"/>
  <c r="P22" i="1" s="1"/>
  <c r="O10" i="1"/>
  <c r="P10" i="1" s="1"/>
  <c r="O19" i="1"/>
  <c r="P19" i="1" s="1"/>
  <c r="O4" i="1"/>
  <c r="P4" i="1" s="1"/>
  <c r="O16" i="1"/>
  <c r="P16" i="1" s="1"/>
  <c r="O12" i="1"/>
  <c r="P12" i="1" s="1"/>
  <c r="O26" i="1"/>
  <c r="P26" i="1" s="1"/>
  <c r="O20" i="1"/>
  <c r="P20" i="1" s="1"/>
  <c r="O11" i="1"/>
  <c r="P11" i="1" s="1"/>
  <c r="O8" i="1"/>
  <c r="P8" i="1" s="1"/>
  <c r="O5" i="1"/>
  <c r="P5" i="1" s="1"/>
  <c r="O23" i="1"/>
  <c r="P23" i="1" s="1"/>
  <c r="O9" i="1"/>
  <c r="P9" i="1" s="1"/>
  <c r="O14" i="1"/>
  <c r="P14" i="1" s="1"/>
  <c r="O24" i="1"/>
  <c r="P24" i="1" s="1"/>
  <c r="O21" i="1"/>
  <c r="P21" i="1" s="1"/>
  <c r="O7" i="1"/>
  <c r="P7" i="1" s="1"/>
  <c r="L25" i="1"/>
  <c r="L29" i="1"/>
  <c r="L18" i="1"/>
  <c r="L17" i="1"/>
  <c r="L27" i="1"/>
  <c r="L22" i="1"/>
  <c r="L10" i="1"/>
  <c r="L19" i="1"/>
  <c r="L4" i="1"/>
  <c r="L16" i="1"/>
  <c r="L12" i="1"/>
  <c r="L26" i="1"/>
  <c r="L20" i="1"/>
  <c r="L11" i="1"/>
  <c r="L8" i="1"/>
  <c r="L5" i="1"/>
  <c r="L23" i="1"/>
  <c r="L9" i="1"/>
  <c r="L14" i="1"/>
  <c r="L24" i="1"/>
  <c r="L21" i="1"/>
  <c r="L7" i="1"/>
  <c r="AB30" i="1" l="1"/>
  <c r="Z30" i="1"/>
  <c r="AC30" i="1"/>
  <c r="W30" i="1" l="1"/>
</calcChain>
</file>

<file path=xl/sharedStrings.xml><?xml version="1.0" encoding="utf-8"?>
<sst xmlns="http://schemas.openxmlformats.org/spreadsheetml/2006/main" count="188" uniqueCount="138">
  <si>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</si>
  <si>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</si>
  <si>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</si>
  <si>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</si>
  <si>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</si>
  <si>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</si>
  <si>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</si>
  <si>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</si>
  <si>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</si>
  <si>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</si>
  <si>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</si>
  <si>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</si>
  <si>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</si>
  <si>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</si>
  <si>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hodnotitel 1</t>
  </si>
  <si>
    <t>hodnotitel 2</t>
  </si>
  <si>
    <t>obec</t>
  </si>
  <si>
    <t>obec Neplachovice</t>
  </si>
  <si>
    <t>00561193</t>
  </si>
  <si>
    <t>Na Návsi 16, Neplachovice, 747 74</t>
  </si>
  <si>
    <t>Žadatel</t>
  </si>
  <si>
    <t>obec Hať</t>
  </si>
  <si>
    <t>00635511</t>
  </si>
  <si>
    <t>Kontrola % dotace</t>
  </si>
  <si>
    <t>Podíl dotace na uznatelných nákladech projektu (Kč)</t>
  </si>
  <si>
    <t>obec Lichnov</t>
  </si>
  <si>
    <t>00296163</t>
  </si>
  <si>
    <t>Lichnov 42, 79315 Lichnov (Buntál)</t>
  </si>
  <si>
    <t>obec Skřipov</t>
  </si>
  <si>
    <t>00300659</t>
  </si>
  <si>
    <t>Skřipov 80, 747 45 Skřipov</t>
  </si>
  <si>
    <t>obec Dobratice</t>
  </si>
  <si>
    <t>00577057</t>
  </si>
  <si>
    <t>Dobratice 49, 739 51 Dobrá</t>
  </si>
  <si>
    <t>obec Staré Heřminovy</t>
  </si>
  <si>
    <t>00576077</t>
  </si>
  <si>
    <t>Staré Heřminovy 129, 793 12 Staré Heřminovy</t>
  </si>
  <si>
    <t>číslo smlouvy</t>
  </si>
  <si>
    <t>ZV předloženo</t>
  </si>
  <si>
    <t>1. splátka dotace</t>
  </si>
  <si>
    <t>2. splátka dotace</t>
  </si>
  <si>
    <t>Skutečně čerpáno celkem</t>
  </si>
  <si>
    <t>Úspora</t>
  </si>
  <si>
    <t>Nabytí účinnosti smlouvy</t>
  </si>
  <si>
    <t>1. splátka dotace vyplacení</t>
  </si>
  <si>
    <t>2. splátka dotace vyplacení</t>
  </si>
  <si>
    <t>obec Luboměř</t>
  </si>
  <si>
    <t>Luboměř 93, 742 35 Luboměř</t>
  </si>
  <si>
    <t>obec Mezina</t>
  </si>
  <si>
    <t>Mezina 2, 792 01 Mezina</t>
  </si>
  <si>
    <t>00298158</t>
  </si>
  <si>
    <t>00576026</t>
  </si>
  <si>
    <t>Dotace neinvestiční (Kč)</t>
  </si>
  <si>
    <t>obec Horní Město</t>
  </si>
  <si>
    <t>00296015</t>
  </si>
  <si>
    <t>Horní Město 97, 793 44 Horní Město</t>
  </si>
  <si>
    <t>obec Bohušov</t>
  </si>
  <si>
    <t>00295876</t>
  </si>
  <si>
    <t>Bohušov 15, 793 98 Bohušov</t>
  </si>
  <si>
    <t>Celkem</t>
  </si>
  <si>
    <t>Lipová 86, 747 16 Hať</t>
  </si>
  <si>
    <t>obec Tvrdkov</t>
  </si>
  <si>
    <t>00576000</t>
  </si>
  <si>
    <t>Tvrdkov 57, 793 44 Tvrdkov</t>
  </si>
  <si>
    <t>obec Široká Niva</t>
  </si>
  <si>
    <t>00296406</t>
  </si>
  <si>
    <t>Široká Niva 79, 792 01 Široká Niva</t>
  </si>
  <si>
    <t>obec Ludvíkov</t>
  </si>
  <si>
    <t>00576131</t>
  </si>
  <si>
    <t>Ludvíkov 122, 793 26 Ludvíkov</t>
  </si>
  <si>
    <t>obec Slatina</t>
  </si>
  <si>
    <t>00600661</t>
  </si>
  <si>
    <t>Slatina 1, 742 93 Slatina</t>
  </si>
  <si>
    <t>obec Horní Lomná</t>
  </si>
  <si>
    <t>00535974</t>
  </si>
  <si>
    <t>Horní Lomná 44, 739 91 Horní Lomná</t>
  </si>
  <si>
    <t xml:space="preserve">Oprava dvou odvodňovacích roštů za humny v Luboměři </t>
  </si>
  <si>
    <t>obec Střítež</t>
  </si>
  <si>
    <t>00576913</t>
  </si>
  <si>
    <t>Střítež 118, 739 59 Střítež</t>
  </si>
  <si>
    <t>obec Sedliště</t>
  </si>
  <si>
    <t>00297178</t>
  </si>
  <si>
    <t>Sedliště 271, 739 36 Sedliště</t>
  </si>
  <si>
    <t>obec Třanovice</t>
  </si>
  <si>
    <t>00576921</t>
  </si>
  <si>
    <t>Třanovice 250, 739 53 Třanovice</t>
  </si>
  <si>
    <t xml:space="preserve">Sedliště - workoutové hřiště </t>
  </si>
  <si>
    <t>Sportovat bezpečně</t>
  </si>
  <si>
    <t>Oprava části místní komunikace ve Slatině - místní část Nový Svět</t>
  </si>
  <si>
    <t>obec Karlova Studánka</t>
  </si>
  <si>
    <t>00296104</t>
  </si>
  <si>
    <t>Karlova Studánka 17, 793 24 Karlova Studánka</t>
  </si>
  <si>
    <t xml:space="preserve">Prodloužení chodníku k Hubertovu Karlova Studánka </t>
  </si>
  <si>
    <t>Rekonstrukce komunikaci v Mezině</t>
  </si>
  <si>
    <t>Výstavba komunikace k nové lokalitě RD</t>
  </si>
  <si>
    <t>obec Vršovice</t>
  </si>
  <si>
    <t>00635588</t>
  </si>
  <si>
    <t>Vršovice 38, 747 61 Raduň</t>
  </si>
  <si>
    <t>Zpevnění plochy chodníku a vozovky před Obecním domem Vršovice</t>
  </si>
  <si>
    <t>obec Lomnice</t>
  </si>
  <si>
    <t>Obnova oken a vstupních dveří OÚ Lomnice</t>
  </si>
  <si>
    <t>00296198</t>
  </si>
  <si>
    <t>Lomnice 42, 793 02 Lomnice u Rýmařova</t>
  </si>
  <si>
    <t>obec Mořkov</t>
  </si>
  <si>
    <t xml:space="preserve">Rekonstrukce MK ul. Nádražní, Mořkov </t>
  </si>
  <si>
    <t>00298191</t>
  </si>
  <si>
    <t>Horní 10, Mořkov, 742 72 Mořkov</t>
  </si>
  <si>
    <t>Rekonstrukce místní komunikace 4C v Dobraticích</t>
  </si>
  <si>
    <t>obec Hodslavice</t>
  </si>
  <si>
    <t>00297917</t>
  </si>
  <si>
    <t>Hodslavice 211, 742 71 Hodslavice</t>
  </si>
  <si>
    <t>Rekonstrukce sociálního zařízení MŠ Hodslavice</t>
  </si>
  <si>
    <t>Co nám voda vzala-rekonstrukce lávek</t>
  </si>
  <si>
    <t>Modernizace sportovního areálu</t>
  </si>
  <si>
    <t xml:space="preserve">Úprava veřejných prostranství </t>
  </si>
  <si>
    <t>obec Sedlnice</t>
  </si>
  <si>
    <t>00298352</t>
  </si>
  <si>
    <t>Sedlnice 109, 742 56 Sedlnice</t>
  </si>
  <si>
    <t>Obnova topení a výměna kotle MŠ Sedlnice</t>
  </si>
  <si>
    <t xml:space="preserve">Oprava koupelny  a WC mateřské školy Hrabství </t>
  </si>
  <si>
    <t xml:space="preserve">Veřejné prostranství u Obecního úřadu Lichnov </t>
  </si>
  <si>
    <t>Hať - oprava místní komunikace Višňová</t>
  </si>
  <si>
    <t>obec Hrčava</t>
  </si>
  <si>
    <t>Oprava prostor obecního úřadu Hrčava</t>
  </si>
  <si>
    <t>00296732</t>
  </si>
  <si>
    <t>Hrčava 53, 739 99 Jablunkov</t>
  </si>
  <si>
    <t>Rekonstrukce místní  komunikace Mirotínek</t>
  </si>
  <si>
    <t>Dětské hřiště Bohušov</t>
  </si>
  <si>
    <t>Výměna střešního pláště budovy obecního úřadu v Horním Městě</t>
  </si>
  <si>
    <t>Oprava lávek pro cyklisty a pěší</t>
  </si>
  <si>
    <t>obec Milotice nad Opavou</t>
  </si>
  <si>
    <t>00846511</t>
  </si>
  <si>
    <t>Rekonstrukce propustku M1 v obci Milotice nad Opavou</t>
  </si>
  <si>
    <t>Milotice nad Opavou 55, 792 01 Milotice nad Opavou</t>
  </si>
  <si>
    <r>
      <t xml:space="preserve">Rekonstrukce MK u Adélky </t>
    </r>
    <r>
      <rPr>
        <b/>
        <sz val="16"/>
        <rFont val="Tahoma"/>
        <family val="2"/>
        <charset val="238"/>
      </rPr>
      <t/>
    </r>
  </si>
  <si>
    <t>1.1. - 31.12.2019</t>
  </si>
  <si>
    <r>
      <t xml:space="preserve">počet obyvatel </t>
    </r>
    <r>
      <rPr>
        <i/>
        <sz val="10"/>
        <rFont val="Tahoma"/>
        <family val="2"/>
        <charset val="238"/>
      </rPr>
      <t>(kriterium pro obce se shodným % podílem žadatele na uznatelných nákladech projektu, zvýhodněna obec s nižším počtem obyvatel)</t>
    </r>
  </si>
  <si>
    <t>DT1 Náhradní projekty - investiční a neinvestiční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</si>
</sst>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Tahoma"/>
      <family val="2"/>
      <charset val="238"/>
    </font>
    <font>
      <i/>
      <sz val="10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Fill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2" xfId="0" applyFont="1" applyFill="1" applyBorder="1"/>
    <xf numFmtId="3" fontId="4" fillId="0" borderId="2" xfId="0" applyNumberFormat="1" applyFont="1" applyFill="1" applyBorder="1"/>
    <xf numFmtId="0" fontId="4" fillId="0" borderId="0" xfId="0" applyFont="1" applyFill="1"/>
    <xf numFmtId="4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/>
    <xf numFmtId="3" fontId="0" fillId="0" borderId="2" xfId="0" applyNumberForma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/>
    </xf>
    <xf numFmtId="10" fontId="2" fillId="0" borderId="6" xfId="0" applyNumberFormat="1" applyFont="1" applyFill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/>
    <xf numFmtId="3" fontId="0" fillId="0" borderId="6" xfId="0" applyNumberFormat="1" applyFill="1" applyBorder="1"/>
    <xf numFmtId="0" fontId="0" fillId="0" borderId="1" xfId="0" applyBorder="1"/>
    <xf numFmtId="0" fontId="0" fillId="0" borderId="0" xfId="0" applyBorder="1"/>
    <xf numFmtId="0" fontId="0" fillId="0" borderId="7" xfId="0" applyBorder="1"/>
    <xf numFmtId="4" fontId="4" fillId="0" borderId="5" xfId="0" applyNumberFormat="1" applyFont="1" applyFill="1" applyBorder="1"/>
    <xf numFmtId="0" fontId="0" fillId="0" borderId="6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3" fontId="5" fillId="0" borderId="6" xfId="0" applyNumberFormat="1" applyFont="1" applyFill="1" applyBorder="1"/>
    <xf numFmtId="14" fontId="5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8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0" fontId="0" fillId="0" borderId="5" xfId="0" applyFill="1" applyBorder="1"/>
    <xf numFmtId="0" fontId="0" fillId="0" borderId="12" xfId="0" applyFill="1" applyBorder="1"/>
    <xf numFmtId="0" fontId="4" fillId="0" borderId="1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F33"/>
  <sheetViews>
    <sheetView tabSelected="1" topLeftCell="A4" zoomScale="75" zoomScaleNormal="75" workbookViewId="0">
      <selection activeCell="G35" sqref="G35"/>
    </sheetView>
  </sheetViews>
  <sheetFormatPr defaultRowHeight="15" x14ac:dyDescent="0.25"/>
  <cols>
    <col min="2" max="2" width="11.5703125" customWidth="1"/>
    <col min="3" max="3" width="27.42578125" customWidth="1"/>
    <col min="4" max="4" width="12.42578125" customWidth="1"/>
    <col min="5" max="5" width="11.28515625" customWidth="1"/>
    <col min="6" max="6" width="32.42578125" customWidth="1"/>
    <col min="7" max="7" width="36.28515625" customWidth="1"/>
    <col min="8" max="10" width="10.7109375" customWidth="1"/>
    <col min="11" max="11" width="16" customWidth="1"/>
    <col min="12" max="12" width="12.7109375" customWidth="1"/>
    <col min="13" max="13" width="13.7109375" customWidth="1"/>
    <col min="14" max="14" width="15.42578125" customWidth="1"/>
    <col min="15" max="15" width="13.85546875" customWidth="1"/>
    <col min="16" max="16" width="13.42578125" hidden="1" customWidth="1"/>
    <col min="17" max="17" width="15.7109375" customWidth="1"/>
    <col min="18" max="19" width="18.7109375" customWidth="1"/>
    <col min="20" max="20" width="21.7109375" customWidth="1"/>
    <col min="21" max="21" width="20.42578125" hidden="1" customWidth="1"/>
    <col min="22" max="22" width="17.5703125" hidden="1" customWidth="1"/>
    <col min="23" max="23" width="15.7109375" hidden="1" customWidth="1"/>
    <col min="24" max="24" width="15" hidden="1" customWidth="1"/>
    <col min="25" max="29" width="15.7109375" hidden="1" customWidth="1"/>
    <col min="30" max="30" width="27.85546875" hidden="1" customWidth="1"/>
  </cols>
  <sheetData>
    <row r="2" spans="1:30" ht="36.75" customHeight="1" thickBot="1" x14ac:dyDescent="0.3">
      <c r="A2" s="44" t="s">
        <v>137</v>
      </c>
    </row>
    <row r="3" spans="1:30" ht="81" customHeight="1" thickBot="1" x14ac:dyDescent="0.3">
      <c r="A3" s="45" t="s">
        <v>1</v>
      </c>
      <c r="B3" s="45" t="s">
        <v>0</v>
      </c>
      <c r="C3" s="46" t="s">
        <v>20</v>
      </c>
      <c r="D3" s="46" t="s">
        <v>2</v>
      </c>
      <c r="E3" s="46" t="s">
        <v>3</v>
      </c>
      <c r="F3" s="46" t="s">
        <v>4</v>
      </c>
      <c r="G3" s="46" t="s">
        <v>5</v>
      </c>
      <c r="H3" s="46" t="s">
        <v>14</v>
      </c>
      <c r="I3" s="46" t="s">
        <v>15</v>
      </c>
      <c r="J3" s="46" t="s">
        <v>6</v>
      </c>
      <c r="K3" s="47" t="s">
        <v>7</v>
      </c>
      <c r="L3" s="48" t="s">
        <v>8</v>
      </c>
      <c r="M3" s="49" t="s">
        <v>9</v>
      </c>
      <c r="N3" s="49" t="s">
        <v>24</v>
      </c>
      <c r="O3" s="49" t="s">
        <v>10</v>
      </c>
      <c r="P3" s="49" t="s">
        <v>23</v>
      </c>
      <c r="Q3" s="50" t="s">
        <v>11</v>
      </c>
      <c r="R3" s="51" t="s">
        <v>12</v>
      </c>
      <c r="S3" s="51" t="s">
        <v>52</v>
      </c>
      <c r="T3" s="52" t="s">
        <v>13</v>
      </c>
      <c r="U3" s="52" t="s">
        <v>37</v>
      </c>
      <c r="V3" s="52" t="s">
        <v>43</v>
      </c>
      <c r="W3" s="52" t="s">
        <v>39</v>
      </c>
      <c r="X3" s="52" t="s">
        <v>44</v>
      </c>
      <c r="Y3" s="52" t="s">
        <v>38</v>
      </c>
      <c r="Z3" s="52" t="s">
        <v>40</v>
      </c>
      <c r="AA3" s="52" t="s">
        <v>45</v>
      </c>
      <c r="AB3" s="52" t="s">
        <v>41</v>
      </c>
      <c r="AC3" s="52" t="s">
        <v>42</v>
      </c>
      <c r="AD3" s="53" t="s">
        <v>136</v>
      </c>
    </row>
    <row r="4" spans="1:30" ht="35.1" customHeight="1" x14ac:dyDescent="0.25">
      <c r="A4" s="2">
        <v>74</v>
      </c>
      <c r="B4" s="14">
        <v>30</v>
      </c>
      <c r="C4" s="3" t="s">
        <v>95</v>
      </c>
      <c r="D4" s="3" t="s">
        <v>16</v>
      </c>
      <c r="E4" s="40" t="s">
        <v>96</v>
      </c>
      <c r="F4" s="3" t="s">
        <v>97</v>
      </c>
      <c r="G4" s="4" t="s">
        <v>98</v>
      </c>
      <c r="H4" s="3">
        <v>20</v>
      </c>
      <c r="I4" s="3">
        <v>21</v>
      </c>
      <c r="J4" s="2">
        <f t="shared" ref="J4:J26" si="0">(H4+I4)/2</f>
        <v>20.5</v>
      </c>
      <c r="K4" s="1">
        <v>518400</v>
      </c>
      <c r="L4" s="5">
        <f t="shared" ref="L4:L26" si="1">M4/K4</f>
        <v>0.53703703703703709</v>
      </c>
      <c r="M4" s="1">
        <v>278400</v>
      </c>
      <c r="N4" s="1">
        <v>240000</v>
      </c>
      <c r="O4" s="6">
        <f t="shared" ref="O4:O26" si="2">N4/K4</f>
        <v>0.46296296296296297</v>
      </c>
      <c r="P4" s="6" t="str">
        <f t="shared" ref="P4:P26" si="3">IF(O4&gt;60%,"chyba","ok")</f>
        <v>ok</v>
      </c>
      <c r="Q4" s="1">
        <f t="shared" ref="Q4:Q29" si="4">N4</f>
        <v>240000</v>
      </c>
      <c r="R4" s="1">
        <v>240000</v>
      </c>
      <c r="S4" s="1"/>
      <c r="T4" s="12" t="s">
        <v>135</v>
      </c>
      <c r="U4" s="7"/>
      <c r="V4" s="9"/>
      <c r="W4" s="10"/>
      <c r="X4" s="9"/>
      <c r="Y4" s="8"/>
      <c r="Z4" s="7"/>
      <c r="AA4" s="9"/>
      <c r="AB4" s="7"/>
      <c r="AC4" s="10"/>
    </row>
    <row r="5" spans="1:30" ht="35.1" customHeight="1" x14ac:dyDescent="0.25">
      <c r="A5" s="2">
        <v>75</v>
      </c>
      <c r="B5" s="14">
        <v>93</v>
      </c>
      <c r="C5" s="3" t="s">
        <v>25</v>
      </c>
      <c r="D5" s="3" t="s">
        <v>16</v>
      </c>
      <c r="E5" s="40" t="s">
        <v>26</v>
      </c>
      <c r="F5" s="3" t="s">
        <v>27</v>
      </c>
      <c r="G5" s="4" t="s">
        <v>120</v>
      </c>
      <c r="H5" s="3">
        <v>20</v>
      </c>
      <c r="I5" s="3">
        <v>21</v>
      </c>
      <c r="J5" s="2">
        <f t="shared" si="0"/>
        <v>20.5</v>
      </c>
      <c r="K5" s="1">
        <v>850000</v>
      </c>
      <c r="L5" s="5">
        <f t="shared" si="1"/>
        <v>0.52941176470588236</v>
      </c>
      <c r="M5" s="1">
        <v>450000</v>
      </c>
      <c r="N5" s="1">
        <v>400000</v>
      </c>
      <c r="O5" s="6">
        <f t="shared" si="2"/>
        <v>0.47058823529411764</v>
      </c>
      <c r="P5" s="6" t="str">
        <f t="shared" si="3"/>
        <v>ok</v>
      </c>
      <c r="Q5" s="1">
        <f t="shared" si="4"/>
        <v>400000</v>
      </c>
      <c r="R5" s="1">
        <v>400000</v>
      </c>
      <c r="S5" s="1"/>
      <c r="T5" s="12" t="s">
        <v>135</v>
      </c>
      <c r="U5" s="11"/>
      <c r="V5" s="9"/>
      <c r="W5" s="10"/>
      <c r="X5" s="9"/>
      <c r="Y5" s="8"/>
      <c r="Z5" s="10"/>
      <c r="AA5" s="9"/>
      <c r="AB5" s="10"/>
      <c r="AC5" s="10"/>
    </row>
    <row r="6" spans="1:30" ht="35.1" customHeight="1" x14ac:dyDescent="0.25">
      <c r="A6" s="2">
        <v>76</v>
      </c>
      <c r="B6" s="14">
        <v>105</v>
      </c>
      <c r="C6" s="3" t="s">
        <v>115</v>
      </c>
      <c r="D6" s="3" t="s">
        <v>16</v>
      </c>
      <c r="E6" s="40" t="s">
        <v>116</v>
      </c>
      <c r="F6" s="3" t="s">
        <v>117</v>
      </c>
      <c r="G6" s="4" t="s">
        <v>118</v>
      </c>
      <c r="H6" s="3">
        <v>20</v>
      </c>
      <c r="I6" s="3">
        <v>21</v>
      </c>
      <c r="J6" s="2">
        <f t="shared" si="0"/>
        <v>20.5</v>
      </c>
      <c r="K6" s="1">
        <v>484293</v>
      </c>
      <c r="L6" s="5">
        <f t="shared" si="1"/>
        <v>0.48378357729721472</v>
      </c>
      <c r="M6" s="1">
        <v>234293</v>
      </c>
      <c r="N6" s="1">
        <v>250000</v>
      </c>
      <c r="O6" s="6">
        <f t="shared" si="2"/>
        <v>0.51621642270278534</v>
      </c>
      <c r="P6" s="6" t="str">
        <f t="shared" si="3"/>
        <v>ok</v>
      </c>
      <c r="Q6" s="1">
        <f t="shared" si="4"/>
        <v>250000</v>
      </c>
      <c r="R6" s="1"/>
      <c r="S6" s="1">
        <v>250000</v>
      </c>
      <c r="T6" s="12" t="s">
        <v>135</v>
      </c>
      <c r="U6" s="7"/>
      <c r="V6" s="8"/>
      <c r="W6" s="7"/>
      <c r="X6" s="8"/>
      <c r="Y6" s="7"/>
      <c r="Z6" s="10"/>
      <c r="AA6" s="7"/>
      <c r="AB6" s="10"/>
      <c r="AC6" s="10"/>
    </row>
    <row r="7" spans="1:30" ht="35.1" customHeight="1" x14ac:dyDescent="0.25">
      <c r="A7" s="2">
        <v>77</v>
      </c>
      <c r="B7" s="14">
        <v>116</v>
      </c>
      <c r="C7" s="3" t="s">
        <v>34</v>
      </c>
      <c r="D7" s="3" t="s">
        <v>16</v>
      </c>
      <c r="E7" s="40" t="s">
        <v>35</v>
      </c>
      <c r="F7" s="3" t="s">
        <v>36</v>
      </c>
      <c r="G7" s="4" t="s">
        <v>112</v>
      </c>
      <c r="H7" s="3">
        <v>20</v>
      </c>
      <c r="I7" s="3">
        <v>21</v>
      </c>
      <c r="J7" s="2">
        <f t="shared" si="0"/>
        <v>20.5</v>
      </c>
      <c r="K7" s="1">
        <v>700000</v>
      </c>
      <c r="L7" s="5">
        <f t="shared" si="1"/>
        <v>0.42857142857142855</v>
      </c>
      <c r="M7" s="1">
        <v>300000</v>
      </c>
      <c r="N7" s="1">
        <v>400000</v>
      </c>
      <c r="O7" s="6">
        <f t="shared" si="2"/>
        <v>0.5714285714285714</v>
      </c>
      <c r="P7" s="6" t="str">
        <f t="shared" si="3"/>
        <v>ok</v>
      </c>
      <c r="Q7" s="1">
        <f t="shared" si="4"/>
        <v>400000</v>
      </c>
      <c r="R7" s="1">
        <v>400000</v>
      </c>
      <c r="S7" s="1"/>
      <c r="T7" s="12" t="s">
        <v>135</v>
      </c>
      <c r="U7" s="11"/>
      <c r="V7" s="9"/>
      <c r="W7" s="10"/>
      <c r="X7" s="9"/>
      <c r="Y7" s="7"/>
      <c r="Z7" s="10"/>
      <c r="AA7" s="11"/>
      <c r="AB7" s="10"/>
      <c r="AC7" s="10"/>
    </row>
    <row r="8" spans="1:30" ht="35.1" customHeight="1" x14ac:dyDescent="0.25">
      <c r="A8" s="2">
        <v>78</v>
      </c>
      <c r="B8" s="14">
        <v>8</v>
      </c>
      <c r="C8" s="3" t="s">
        <v>17</v>
      </c>
      <c r="D8" s="3" t="s">
        <v>16</v>
      </c>
      <c r="E8" s="40" t="s">
        <v>18</v>
      </c>
      <c r="F8" s="3" t="s">
        <v>19</v>
      </c>
      <c r="G8" s="4" t="s">
        <v>87</v>
      </c>
      <c r="H8" s="3">
        <v>21</v>
      </c>
      <c r="I8" s="3">
        <v>20</v>
      </c>
      <c r="J8" s="2">
        <f t="shared" si="0"/>
        <v>20.5</v>
      </c>
      <c r="K8" s="1">
        <v>318700</v>
      </c>
      <c r="L8" s="5">
        <f t="shared" si="1"/>
        <v>0.4000627549419517</v>
      </c>
      <c r="M8" s="1">
        <v>127500</v>
      </c>
      <c r="N8" s="1">
        <v>191200</v>
      </c>
      <c r="O8" s="6">
        <f t="shared" si="2"/>
        <v>0.59993724505804835</v>
      </c>
      <c r="P8" s="6" t="str">
        <f t="shared" si="3"/>
        <v>ok</v>
      </c>
      <c r="Q8" s="1">
        <f t="shared" si="4"/>
        <v>191200</v>
      </c>
      <c r="R8" s="1"/>
      <c r="S8" s="1">
        <v>191200</v>
      </c>
      <c r="T8" s="12" t="s">
        <v>135</v>
      </c>
      <c r="U8" s="11"/>
      <c r="V8" s="9"/>
      <c r="W8" s="10"/>
      <c r="X8" s="9"/>
      <c r="Y8" s="8"/>
      <c r="Z8" s="10"/>
      <c r="AA8" s="9"/>
      <c r="AB8" s="10"/>
      <c r="AC8" s="10"/>
    </row>
    <row r="9" spans="1:30" ht="33.75" customHeight="1" x14ac:dyDescent="0.25">
      <c r="A9" s="2">
        <v>79</v>
      </c>
      <c r="B9" s="14">
        <v>89</v>
      </c>
      <c r="C9" s="3" t="s">
        <v>21</v>
      </c>
      <c r="D9" s="3" t="s">
        <v>16</v>
      </c>
      <c r="E9" s="40" t="s">
        <v>22</v>
      </c>
      <c r="F9" s="3" t="s">
        <v>60</v>
      </c>
      <c r="G9" s="4" t="s">
        <v>121</v>
      </c>
      <c r="H9" s="3">
        <v>20</v>
      </c>
      <c r="I9" s="3">
        <v>20</v>
      </c>
      <c r="J9" s="2">
        <f t="shared" si="0"/>
        <v>20</v>
      </c>
      <c r="K9" s="1">
        <v>1239200</v>
      </c>
      <c r="L9" s="5">
        <f t="shared" si="1"/>
        <v>0.67721110393802453</v>
      </c>
      <c r="M9" s="1">
        <v>839200</v>
      </c>
      <c r="N9" s="1">
        <v>400000</v>
      </c>
      <c r="O9" s="6">
        <f t="shared" si="2"/>
        <v>0.32278889606197547</v>
      </c>
      <c r="P9" s="6" t="str">
        <f t="shared" si="3"/>
        <v>ok</v>
      </c>
      <c r="Q9" s="1">
        <f t="shared" si="4"/>
        <v>400000</v>
      </c>
      <c r="R9" s="1">
        <v>400000</v>
      </c>
      <c r="S9" s="1"/>
      <c r="T9" s="12" t="s">
        <v>135</v>
      </c>
      <c r="U9" s="11"/>
      <c r="V9" s="9"/>
      <c r="W9" s="10"/>
      <c r="X9" s="9"/>
      <c r="Y9" s="8"/>
      <c r="Z9" s="10"/>
      <c r="AA9" s="9"/>
      <c r="AB9" s="10"/>
      <c r="AC9" s="10"/>
    </row>
    <row r="10" spans="1:30" ht="39" customHeight="1" x14ac:dyDescent="0.25">
      <c r="A10" s="2">
        <v>80</v>
      </c>
      <c r="B10" s="14">
        <v>62</v>
      </c>
      <c r="C10" s="3" t="s">
        <v>61</v>
      </c>
      <c r="D10" s="3" t="s">
        <v>16</v>
      </c>
      <c r="E10" s="40" t="s">
        <v>62</v>
      </c>
      <c r="F10" s="3" t="s">
        <v>63</v>
      </c>
      <c r="G10" s="4" t="s">
        <v>126</v>
      </c>
      <c r="H10" s="3">
        <v>20</v>
      </c>
      <c r="I10" s="3">
        <v>20</v>
      </c>
      <c r="J10" s="2">
        <f t="shared" si="0"/>
        <v>20</v>
      </c>
      <c r="K10" s="1">
        <v>1187250</v>
      </c>
      <c r="L10" s="5">
        <f t="shared" si="1"/>
        <v>0.66308696567698466</v>
      </c>
      <c r="M10" s="1">
        <v>787250</v>
      </c>
      <c r="N10" s="1">
        <v>400000</v>
      </c>
      <c r="O10" s="6">
        <f t="shared" si="2"/>
        <v>0.33691303432301539</v>
      </c>
      <c r="P10" s="6" t="str">
        <f t="shared" si="3"/>
        <v>ok</v>
      </c>
      <c r="Q10" s="1">
        <f t="shared" si="4"/>
        <v>400000</v>
      </c>
      <c r="R10" s="1">
        <v>400000</v>
      </c>
      <c r="S10" s="1"/>
      <c r="T10" s="12" t="s">
        <v>135</v>
      </c>
      <c r="U10" s="7"/>
      <c r="V10" s="8"/>
      <c r="W10" s="7"/>
      <c r="X10" s="8"/>
      <c r="Y10" s="8"/>
      <c r="Z10" s="10"/>
      <c r="AA10" s="8"/>
      <c r="AB10" s="10"/>
      <c r="AC10" s="10"/>
    </row>
    <row r="11" spans="1:30" ht="30" customHeight="1" x14ac:dyDescent="0.25">
      <c r="A11" s="2">
        <v>81</v>
      </c>
      <c r="B11" s="14">
        <v>44</v>
      </c>
      <c r="C11" s="3" t="s">
        <v>31</v>
      </c>
      <c r="D11" s="3" t="s">
        <v>16</v>
      </c>
      <c r="E11" s="40" t="s">
        <v>32</v>
      </c>
      <c r="F11" s="3" t="s">
        <v>33</v>
      </c>
      <c r="G11" s="4" t="s">
        <v>107</v>
      </c>
      <c r="H11" s="3">
        <v>21</v>
      </c>
      <c r="I11" s="3">
        <v>19</v>
      </c>
      <c r="J11" s="2">
        <f t="shared" si="0"/>
        <v>20</v>
      </c>
      <c r="K11" s="1">
        <v>820153</v>
      </c>
      <c r="L11" s="5">
        <f t="shared" si="1"/>
        <v>0.51228612222353631</v>
      </c>
      <c r="M11" s="1">
        <v>420153</v>
      </c>
      <c r="N11" s="1">
        <v>400000</v>
      </c>
      <c r="O11" s="6">
        <f t="shared" si="2"/>
        <v>0.48771387777646363</v>
      </c>
      <c r="P11" s="6" t="str">
        <f t="shared" si="3"/>
        <v>ok</v>
      </c>
      <c r="Q11" s="1">
        <f t="shared" si="4"/>
        <v>400000</v>
      </c>
      <c r="R11" s="1">
        <v>400000</v>
      </c>
      <c r="S11" s="1"/>
      <c r="T11" s="12" t="s">
        <v>135</v>
      </c>
      <c r="U11" s="11"/>
      <c r="V11" s="9"/>
      <c r="W11" s="10"/>
      <c r="X11" s="9"/>
      <c r="Y11" s="7"/>
      <c r="Z11" s="10"/>
      <c r="AA11" s="11"/>
      <c r="AB11" s="10"/>
      <c r="AC11" s="10"/>
    </row>
    <row r="12" spans="1:30" ht="39" customHeight="1" x14ac:dyDescent="0.25">
      <c r="A12" s="2">
        <v>82</v>
      </c>
      <c r="B12" s="14">
        <v>57</v>
      </c>
      <c r="C12" s="3" t="s">
        <v>83</v>
      </c>
      <c r="D12" s="3" t="s">
        <v>16</v>
      </c>
      <c r="E12" s="40" t="s">
        <v>84</v>
      </c>
      <c r="F12" s="3" t="s">
        <v>85</v>
      </c>
      <c r="G12" s="4" t="s">
        <v>129</v>
      </c>
      <c r="H12" s="3">
        <v>19</v>
      </c>
      <c r="I12" s="3">
        <v>21</v>
      </c>
      <c r="J12" s="2">
        <f t="shared" si="0"/>
        <v>20</v>
      </c>
      <c r="K12" s="1">
        <v>500000</v>
      </c>
      <c r="L12" s="5">
        <f t="shared" si="1"/>
        <v>0.5</v>
      </c>
      <c r="M12" s="1">
        <v>250000</v>
      </c>
      <c r="N12" s="1">
        <v>250000</v>
      </c>
      <c r="O12" s="6">
        <f t="shared" si="2"/>
        <v>0.5</v>
      </c>
      <c r="P12" s="6" t="str">
        <f t="shared" si="3"/>
        <v>ok</v>
      </c>
      <c r="Q12" s="1">
        <f t="shared" si="4"/>
        <v>250000</v>
      </c>
      <c r="R12" s="1"/>
      <c r="S12" s="1">
        <v>250000</v>
      </c>
      <c r="T12" s="12" t="s">
        <v>135</v>
      </c>
      <c r="U12" s="7"/>
      <c r="V12" s="9"/>
      <c r="W12" s="10"/>
      <c r="X12" s="9"/>
      <c r="Y12" s="8"/>
      <c r="Z12" s="7"/>
      <c r="AA12" s="9"/>
      <c r="AB12" s="7"/>
      <c r="AC12" s="10"/>
    </row>
    <row r="13" spans="1:30" ht="35.1" customHeight="1" x14ac:dyDescent="0.25">
      <c r="A13" s="2">
        <v>83</v>
      </c>
      <c r="B13" s="14">
        <v>71</v>
      </c>
      <c r="C13" s="3" t="s">
        <v>122</v>
      </c>
      <c r="D13" s="3" t="s">
        <v>16</v>
      </c>
      <c r="E13" s="40" t="s">
        <v>124</v>
      </c>
      <c r="F13" s="3" t="s">
        <v>125</v>
      </c>
      <c r="G13" s="4" t="s">
        <v>123</v>
      </c>
      <c r="H13" s="3">
        <v>20</v>
      </c>
      <c r="I13" s="3">
        <v>20</v>
      </c>
      <c r="J13" s="2">
        <f t="shared" si="0"/>
        <v>20</v>
      </c>
      <c r="K13" s="1">
        <v>380000</v>
      </c>
      <c r="L13" s="5">
        <f t="shared" si="1"/>
        <v>0.41052631578947368</v>
      </c>
      <c r="M13" s="1">
        <v>156000</v>
      </c>
      <c r="N13" s="1">
        <v>224000</v>
      </c>
      <c r="O13" s="6">
        <f t="shared" si="2"/>
        <v>0.58947368421052626</v>
      </c>
      <c r="P13" s="6" t="str">
        <f t="shared" si="3"/>
        <v>ok</v>
      </c>
      <c r="Q13" s="1">
        <f t="shared" si="4"/>
        <v>224000</v>
      </c>
      <c r="R13" s="1">
        <v>224000</v>
      </c>
      <c r="S13" s="1"/>
      <c r="T13" s="12" t="s">
        <v>135</v>
      </c>
      <c r="U13" s="11"/>
      <c r="V13" s="9"/>
      <c r="W13" s="10"/>
      <c r="X13" s="9"/>
      <c r="Y13" s="8"/>
      <c r="Z13" s="10"/>
      <c r="AA13" s="9"/>
      <c r="AB13" s="10"/>
      <c r="AC13" s="7"/>
    </row>
    <row r="14" spans="1:30" ht="35.1" customHeight="1" x14ac:dyDescent="0.25">
      <c r="A14" s="2">
        <v>84</v>
      </c>
      <c r="B14" s="14">
        <v>61</v>
      </c>
      <c r="C14" s="3" t="s">
        <v>56</v>
      </c>
      <c r="D14" s="3" t="s">
        <v>16</v>
      </c>
      <c r="E14" s="40" t="s">
        <v>57</v>
      </c>
      <c r="F14" s="3" t="s">
        <v>58</v>
      </c>
      <c r="G14" s="4" t="s">
        <v>127</v>
      </c>
      <c r="H14" s="3">
        <v>21</v>
      </c>
      <c r="I14" s="3">
        <v>19</v>
      </c>
      <c r="J14" s="2">
        <f t="shared" si="0"/>
        <v>20</v>
      </c>
      <c r="K14" s="1">
        <v>210500</v>
      </c>
      <c r="L14" s="5">
        <f t="shared" si="1"/>
        <v>0.4</v>
      </c>
      <c r="M14" s="1">
        <v>84200</v>
      </c>
      <c r="N14" s="1">
        <v>126300</v>
      </c>
      <c r="O14" s="6">
        <f t="shared" si="2"/>
        <v>0.6</v>
      </c>
      <c r="P14" s="6" t="str">
        <f t="shared" si="3"/>
        <v>ok</v>
      </c>
      <c r="Q14" s="1">
        <f t="shared" si="4"/>
        <v>126300</v>
      </c>
      <c r="R14" s="1">
        <v>126300</v>
      </c>
      <c r="S14" s="1"/>
      <c r="T14" s="12" t="s">
        <v>135</v>
      </c>
      <c r="U14" s="11"/>
      <c r="V14" s="9"/>
      <c r="W14" s="10"/>
      <c r="X14" s="9"/>
      <c r="Y14" s="8"/>
      <c r="Z14" s="10"/>
      <c r="AA14" s="11"/>
      <c r="AB14" s="10"/>
      <c r="AC14" s="10"/>
    </row>
    <row r="15" spans="1:30" ht="35.1" customHeight="1" x14ac:dyDescent="0.25">
      <c r="A15" s="2">
        <v>85</v>
      </c>
      <c r="B15" s="14">
        <v>24</v>
      </c>
      <c r="C15" s="3" t="s">
        <v>77</v>
      </c>
      <c r="D15" s="3" t="s">
        <v>16</v>
      </c>
      <c r="E15" s="40" t="s">
        <v>78</v>
      </c>
      <c r="F15" s="3" t="s">
        <v>79</v>
      </c>
      <c r="G15" s="4" t="s">
        <v>134</v>
      </c>
      <c r="H15" s="3">
        <v>20</v>
      </c>
      <c r="I15" s="3">
        <v>19</v>
      </c>
      <c r="J15" s="2">
        <f t="shared" si="0"/>
        <v>19.5</v>
      </c>
      <c r="K15" s="1">
        <v>900000</v>
      </c>
      <c r="L15" s="5">
        <f t="shared" si="1"/>
        <v>0.55555555555555558</v>
      </c>
      <c r="M15" s="1">
        <v>500000</v>
      </c>
      <c r="N15" s="1">
        <v>400000</v>
      </c>
      <c r="O15" s="6">
        <f t="shared" si="2"/>
        <v>0.44444444444444442</v>
      </c>
      <c r="P15" s="6" t="str">
        <f t="shared" si="3"/>
        <v>ok</v>
      </c>
      <c r="Q15" s="1">
        <f t="shared" si="4"/>
        <v>400000</v>
      </c>
      <c r="R15" s="1">
        <v>400000</v>
      </c>
      <c r="S15" s="1"/>
      <c r="T15" s="12" t="s">
        <v>135</v>
      </c>
      <c r="U15" s="7"/>
      <c r="V15" s="9"/>
      <c r="W15" s="10"/>
      <c r="X15" s="9"/>
      <c r="Y15" s="8"/>
      <c r="Z15" s="7"/>
      <c r="AA15" s="9"/>
      <c r="AB15" s="7"/>
      <c r="AC15" s="10"/>
    </row>
    <row r="16" spans="1:30" ht="35.1" customHeight="1" x14ac:dyDescent="0.25">
      <c r="A16" s="2">
        <v>86</v>
      </c>
      <c r="B16" s="14">
        <v>18</v>
      </c>
      <c r="C16" s="3" t="s">
        <v>89</v>
      </c>
      <c r="D16" s="3" t="s">
        <v>16</v>
      </c>
      <c r="E16" s="40" t="s">
        <v>90</v>
      </c>
      <c r="F16" s="3" t="s">
        <v>91</v>
      </c>
      <c r="G16" s="4" t="s">
        <v>92</v>
      </c>
      <c r="H16" s="3">
        <v>18</v>
      </c>
      <c r="I16" s="3">
        <v>21</v>
      </c>
      <c r="J16" s="2">
        <f t="shared" si="0"/>
        <v>19.5</v>
      </c>
      <c r="K16" s="1">
        <v>611420</v>
      </c>
      <c r="L16" s="5">
        <f t="shared" si="1"/>
        <v>0.40008504792123256</v>
      </c>
      <c r="M16" s="1">
        <v>244620</v>
      </c>
      <c r="N16" s="1">
        <v>366800</v>
      </c>
      <c r="O16" s="6">
        <f t="shared" si="2"/>
        <v>0.59991495207876744</v>
      </c>
      <c r="P16" s="6" t="str">
        <f t="shared" si="3"/>
        <v>ok</v>
      </c>
      <c r="Q16" s="1">
        <f t="shared" si="4"/>
        <v>366800</v>
      </c>
      <c r="R16" s="1">
        <v>366800</v>
      </c>
      <c r="S16" s="1"/>
      <c r="T16" s="12" t="s">
        <v>135</v>
      </c>
      <c r="U16" s="7"/>
      <c r="V16" s="9"/>
      <c r="W16" s="10"/>
      <c r="X16" s="9"/>
      <c r="Y16" s="8"/>
      <c r="Z16" s="7"/>
      <c r="AA16" s="9"/>
      <c r="AB16" s="7"/>
      <c r="AC16" s="10"/>
    </row>
    <row r="17" spans="1:344" ht="35.1" customHeight="1" x14ac:dyDescent="0.25">
      <c r="A17" s="2">
        <v>87</v>
      </c>
      <c r="B17" s="14">
        <v>9</v>
      </c>
      <c r="C17" s="3" t="s">
        <v>70</v>
      </c>
      <c r="D17" s="3" t="s">
        <v>16</v>
      </c>
      <c r="E17" s="40" t="s">
        <v>71</v>
      </c>
      <c r="F17" s="3" t="s">
        <v>72</v>
      </c>
      <c r="G17" s="4" t="s">
        <v>88</v>
      </c>
      <c r="H17" s="3">
        <v>19</v>
      </c>
      <c r="I17" s="3">
        <v>19</v>
      </c>
      <c r="J17" s="2">
        <f t="shared" si="0"/>
        <v>19</v>
      </c>
      <c r="K17" s="1">
        <v>750000</v>
      </c>
      <c r="L17" s="5">
        <f t="shared" si="1"/>
        <v>0.66666666666666663</v>
      </c>
      <c r="M17" s="1">
        <v>500000</v>
      </c>
      <c r="N17" s="1">
        <v>250000</v>
      </c>
      <c r="O17" s="6">
        <f t="shared" si="2"/>
        <v>0.33333333333333331</v>
      </c>
      <c r="P17" s="6" t="str">
        <f t="shared" si="3"/>
        <v>ok</v>
      </c>
      <c r="Q17" s="1">
        <f t="shared" si="4"/>
        <v>250000</v>
      </c>
      <c r="R17" s="1"/>
      <c r="S17" s="1">
        <v>250000</v>
      </c>
      <c r="T17" s="12" t="s">
        <v>135</v>
      </c>
      <c r="U17" s="7"/>
      <c r="V17" s="8"/>
      <c r="W17" s="7"/>
      <c r="X17" s="8"/>
      <c r="Y17" s="8"/>
      <c r="Z17" s="10"/>
      <c r="AA17" s="8"/>
      <c r="AB17" s="10"/>
      <c r="AC17" s="10"/>
    </row>
    <row r="18" spans="1:344" ht="35.1" customHeight="1" x14ac:dyDescent="0.25">
      <c r="A18" s="2">
        <v>88</v>
      </c>
      <c r="B18" s="14">
        <v>110</v>
      </c>
      <c r="C18" s="3" t="s">
        <v>73</v>
      </c>
      <c r="D18" s="3" t="s">
        <v>16</v>
      </c>
      <c r="E18" s="40" t="s">
        <v>74</v>
      </c>
      <c r="F18" s="3" t="s">
        <v>75</v>
      </c>
      <c r="G18" s="4" t="s">
        <v>113</v>
      </c>
      <c r="H18" s="3">
        <v>18</v>
      </c>
      <c r="I18" s="3">
        <v>20</v>
      </c>
      <c r="J18" s="2">
        <f t="shared" si="0"/>
        <v>19</v>
      </c>
      <c r="K18" s="1">
        <v>1196500</v>
      </c>
      <c r="L18" s="5">
        <f t="shared" si="1"/>
        <v>0.66569160050146259</v>
      </c>
      <c r="M18" s="1">
        <v>796500</v>
      </c>
      <c r="N18" s="1">
        <v>400000</v>
      </c>
      <c r="O18" s="6">
        <f t="shared" si="2"/>
        <v>0.33430839949853741</v>
      </c>
      <c r="P18" s="6" t="str">
        <f t="shared" si="3"/>
        <v>ok</v>
      </c>
      <c r="Q18" s="1">
        <f t="shared" si="4"/>
        <v>400000</v>
      </c>
      <c r="R18" s="1">
        <v>400000</v>
      </c>
      <c r="S18" s="1"/>
      <c r="T18" s="12" t="s">
        <v>135</v>
      </c>
      <c r="U18" s="7"/>
      <c r="V18" s="8"/>
      <c r="W18" s="7"/>
      <c r="X18" s="8"/>
      <c r="Y18" s="8"/>
      <c r="Z18" s="10"/>
      <c r="AA18" s="8"/>
      <c r="AB18" s="10"/>
      <c r="AC18" s="10"/>
    </row>
    <row r="19" spans="1:344" ht="35.1" customHeight="1" x14ac:dyDescent="0.25">
      <c r="A19" s="2">
        <v>89</v>
      </c>
      <c r="B19" s="14">
        <v>33</v>
      </c>
      <c r="C19" s="3" t="s">
        <v>99</v>
      </c>
      <c r="D19" s="3" t="s">
        <v>16</v>
      </c>
      <c r="E19" s="40" t="s">
        <v>101</v>
      </c>
      <c r="F19" s="3" t="s">
        <v>102</v>
      </c>
      <c r="G19" s="4" t="s">
        <v>100</v>
      </c>
      <c r="H19" s="3">
        <v>18</v>
      </c>
      <c r="I19" s="3">
        <v>20</v>
      </c>
      <c r="J19" s="2">
        <f t="shared" si="0"/>
        <v>19</v>
      </c>
      <c r="K19" s="1">
        <v>212000</v>
      </c>
      <c r="L19" s="5">
        <f t="shared" si="1"/>
        <v>0.4</v>
      </c>
      <c r="M19" s="1">
        <v>84800</v>
      </c>
      <c r="N19" s="1">
        <v>127200</v>
      </c>
      <c r="O19" s="6">
        <f t="shared" si="2"/>
        <v>0.6</v>
      </c>
      <c r="P19" s="6" t="str">
        <f t="shared" si="3"/>
        <v>ok</v>
      </c>
      <c r="Q19" s="1">
        <f t="shared" si="4"/>
        <v>127200</v>
      </c>
      <c r="R19" s="1"/>
      <c r="S19" s="1">
        <v>127200</v>
      </c>
      <c r="T19" s="12" t="s">
        <v>135</v>
      </c>
      <c r="U19" s="7"/>
      <c r="V19" s="9"/>
      <c r="W19" s="10"/>
      <c r="X19" s="9"/>
      <c r="Y19" s="8"/>
      <c r="Z19" s="7"/>
      <c r="AA19" s="9"/>
      <c r="AB19" s="7"/>
      <c r="AC19" s="10"/>
    </row>
    <row r="20" spans="1:344" ht="35.1" customHeight="1" x14ac:dyDescent="0.25">
      <c r="A20" s="2">
        <v>90</v>
      </c>
      <c r="B20" s="14">
        <v>23</v>
      </c>
      <c r="C20" s="3" t="s">
        <v>48</v>
      </c>
      <c r="D20" s="3" t="s">
        <v>16</v>
      </c>
      <c r="E20" s="40" t="s">
        <v>51</v>
      </c>
      <c r="F20" s="3" t="s">
        <v>49</v>
      </c>
      <c r="G20" s="4" t="s">
        <v>93</v>
      </c>
      <c r="H20" s="3">
        <v>17</v>
      </c>
      <c r="I20" s="3">
        <v>20</v>
      </c>
      <c r="J20" s="2">
        <f t="shared" si="0"/>
        <v>18.5</v>
      </c>
      <c r="K20" s="1">
        <v>637800</v>
      </c>
      <c r="L20" s="5">
        <f t="shared" si="1"/>
        <v>0.40012543116964566</v>
      </c>
      <c r="M20" s="1">
        <v>255200</v>
      </c>
      <c r="N20" s="1">
        <v>382600</v>
      </c>
      <c r="O20" s="6">
        <f t="shared" si="2"/>
        <v>0.59987456883035439</v>
      </c>
      <c r="P20" s="6" t="str">
        <f t="shared" si="3"/>
        <v>ok</v>
      </c>
      <c r="Q20" s="1">
        <f t="shared" si="4"/>
        <v>382600</v>
      </c>
      <c r="R20" s="1">
        <v>382600</v>
      </c>
      <c r="S20" s="1"/>
      <c r="T20" s="12" t="s">
        <v>135</v>
      </c>
      <c r="U20" s="11"/>
      <c r="V20" s="9"/>
      <c r="W20" s="10"/>
      <c r="X20" s="9"/>
      <c r="Y20" s="8"/>
      <c r="Z20" s="10"/>
      <c r="AA20" s="9"/>
      <c r="AB20" s="10"/>
      <c r="AC20" s="10"/>
    </row>
    <row r="21" spans="1:344" ht="35.1" customHeight="1" x14ac:dyDescent="0.25">
      <c r="A21" s="2">
        <v>91</v>
      </c>
      <c r="B21" s="41">
        <v>59</v>
      </c>
      <c r="C21" s="25" t="s">
        <v>53</v>
      </c>
      <c r="D21" s="25" t="s">
        <v>16</v>
      </c>
      <c r="E21" s="42" t="s">
        <v>54</v>
      </c>
      <c r="F21" s="25" t="s">
        <v>55</v>
      </c>
      <c r="G21" s="43" t="s">
        <v>128</v>
      </c>
      <c r="H21" s="25">
        <v>18</v>
      </c>
      <c r="I21" s="25">
        <v>19</v>
      </c>
      <c r="J21" s="24">
        <f t="shared" si="0"/>
        <v>18.5</v>
      </c>
      <c r="K21" s="26">
        <v>450000</v>
      </c>
      <c r="L21" s="27">
        <f t="shared" si="1"/>
        <v>0.4</v>
      </c>
      <c r="M21" s="26">
        <v>180000</v>
      </c>
      <c r="N21" s="26">
        <v>270000</v>
      </c>
      <c r="O21" s="28">
        <f t="shared" si="2"/>
        <v>0.6</v>
      </c>
      <c r="P21" s="28" t="str">
        <f t="shared" si="3"/>
        <v>ok</v>
      </c>
      <c r="Q21" s="26">
        <f t="shared" si="4"/>
        <v>270000</v>
      </c>
      <c r="R21" s="26">
        <v>270000</v>
      </c>
      <c r="S21" s="26"/>
      <c r="T21" s="12" t="s">
        <v>135</v>
      </c>
      <c r="U21" s="35"/>
      <c r="V21" s="36"/>
      <c r="W21" s="30"/>
      <c r="X21" s="36"/>
      <c r="Y21" s="29"/>
      <c r="Z21" s="37"/>
      <c r="AA21" s="38"/>
      <c r="AB21" s="37"/>
      <c r="AC21" s="30"/>
    </row>
    <row r="22" spans="1:344" s="31" customFormat="1" ht="35.1" customHeight="1" x14ac:dyDescent="0.25">
      <c r="A22" s="2">
        <v>92</v>
      </c>
      <c r="B22" s="14">
        <v>25</v>
      </c>
      <c r="C22" s="3" t="s">
        <v>64</v>
      </c>
      <c r="D22" s="3" t="s">
        <v>16</v>
      </c>
      <c r="E22" s="40" t="s">
        <v>65</v>
      </c>
      <c r="F22" s="3" t="s">
        <v>66</v>
      </c>
      <c r="G22" s="4" t="s">
        <v>94</v>
      </c>
      <c r="H22" s="3">
        <v>18</v>
      </c>
      <c r="I22" s="3">
        <v>18</v>
      </c>
      <c r="J22" s="2">
        <f t="shared" si="0"/>
        <v>18</v>
      </c>
      <c r="K22" s="1">
        <v>1800000</v>
      </c>
      <c r="L22" s="27">
        <f t="shared" si="1"/>
        <v>0.77777777777777779</v>
      </c>
      <c r="M22" s="1">
        <v>1400000</v>
      </c>
      <c r="N22" s="1">
        <v>400000</v>
      </c>
      <c r="O22" s="28">
        <f t="shared" si="2"/>
        <v>0.22222222222222221</v>
      </c>
      <c r="P22" s="28" t="str">
        <f t="shared" si="3"/>
        <v>ok</v>
      </c>
      <c r="Q22" s="1">
        <f t="shared" si="4"/>
        <v>400000</v>
      </c>
      <c r="R22" s="1">
        <v>400000</v>
      </c>
      <c r="S22" s="1"/>
      <c r="T22" s="12" t="s">
        <v>135</v>
      </c>
      <c r="U22" s="7"/>
      <c r="V22" s="8"/>
      <c r="W22" s="7"/>
      <c r="X22" s="8"/>
      <c r="Y22" s="8"/>
      <c r="Z22" s="10"/>
      <c r="AA22" s="8"/>
      <c r="AB22" s="10"/>
      <c r="AC22" s="10"/>
      <c r="AD22" s="33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</row>
    <row r="23" spans="1:344" s="32" customFormat="1" ht="35.1" customHeight="1" x14ac:dyDescent="0.25">
      <c r="A23" s="2">
        <v>93</v>
      </c>
      <c r="B23" s="14">
        <v>5</v>
      </c>
      <c r="C23" s="3" t="s">
        <v>46</v>
      </c>
      <c r="D23" s="3" t="s">
        <v>16</v>
      </c>
      <c r="E23" s="40" t="s">
        <v>50</v>
      </c>
      <c r="F23" s="3" t="s">
        <v>47</v>
      </c>
      <c r="G23" s="4" t="s">
        <v>76</v>
      </c>
      <c r="H23" s="3">
        <v>18</v>
      </c>
      <c r="I23" s="3">
        <v>18</v>
      </c>
      <c r="J23" s="2">
        <f t="shared" si="0"/>
        <v>18</v>
      </c>
      <c r="K23" s="21">
        <v>250310.86</v>
      </c>
      <c r="L23" s="5">
        <f t="shared" si="1"/>
        <v>0.61008483611138564</v>
      </c>
      <c r="M23" s="21">
        <v>152710.85999999999</v>
      </c>
      <c r="N23" s="1">
        <v>97600</v>
      </c>
      <c r="O23" s="6">
        <f t="shared" si="2"/>
        <v>0.38991516388861436</v>
      </c>
      <c r="P23" s="6" t="str">
        <f t="shared" si="3"/>
        <v>ok</v>
      </c>
      <c r="Q23" s="1">
        <f t="shared" si="4"/>
        <v>97600</v>
      </c>
      <c r="R23" s="1"/>
      <c r="S23" s="1">
        <v>97600</v>
      </c>
      <c r="T23" s="12" t="s">
        <v>135</v>
      </c>
      <c r="U23" s="11"/>
      <c r="V23" s="9"/>
      <c r="W23" s="10"/>
      <c r="X23" s="9"/>
      <c r="Y23" s="8"/>
      <c r="Z23" s="10"/>
      <c r="AA23" s="11"/>
      <c r="AB23" s="10"/>
      <c r="AC23" s="10"/>
    </row>
    <row r="24" spans="1:344" s="32" customFormat="1" ht="35.1" customHeight="1" x14ac:dyDescent="0.25">
      <c r="A24" s="2">
        <v>94</v>
      </c>
      <c r="B24" s="14">
        <v>95</v>
      </c>
      <c r="C24" s="3" t="s">
        <v>28</v>
      </c>
      <c r="D24" s="3" t="s">
        <v>16</v>
      </c>
      <c r="E24" s="40" t="s">
        <v>29</v>
      </c>
      <c r="F24" s="3" t="s">
        <v>30</v>
      </c>
      <c r="G24" s="4" t="s">
        <v>119</v>
      </c>
      <c r="H24" s="3">
        <v>19</v>
      </c>
      <c r="I24" s="3">
        <v>17</v>
      </c>
      <c r="J24" s="2">
        <f t="shared" si="0"/>
        <v>18</v>
      </c>
      <c r="K24" s="1">
        <v>450000</v>
      </c>
      <c r="L24" s="5">
        <f t="shared" si="1"/>
        <v>0.44444444444444442</v>
      </c>
      <c r="M24" s="1">
        <v>200000</v>
      </c>
      <c r="N24" s="1">
        <v>250000</v>
      </c>
      <c r="O24" s="6">
        <f t="shared" si="2"/>
        <v>0.55555555555555558</v>
      </c>
      <c r="P24" s="6" t="str">
        <f t="shared" si="3"/>
        <v>ok</v>
      </c>
      <c r="Q24" s="1">
        <f t="shared" si="4"/>
        <v>250000</v>
      </c>
      <c r="R24" s="1"/>
      <c r="S24" s="1">
        <v>250000</v>
      </c>
      <c r="T24" s="12" t="s">
        <v>135</v>
      </c>
      <c r="U24" s="11"/>
      <c r="V24" s="9"/>
      <c r="W24" s="10"/>
      <c r="X24" s="9"/>
      <c r="Y24" s="8"/>
      <c r="Z24" s="10"/>
      <c r="AA24" s="9"/>
      <c r="AB24" s="10"/>
      <c r="AC24" s="10"/>
    </row>
    <row r="25" spans="1:344" s="32" customFormat="1" ht="35.1" customHeight="1" x14ac:dyDescent="0.25">
      <c r="A25" s="2">
        <v>95</v>
      </c>
      <c r="B25" s="14">
        <v>53</v>
      </c>
      <c r="C25" s="3" t="s">
        <v>108</v>
      </c>
      <c r="D25" s="3" t="s">
        <v>16</v>
      </c>
      <c r="E25" s="40" t="s">
        <v>109</v>
      </c>
      <c r="F25" s="3" t="s">
        <v>110</v>
      </c>
      <c r="G25" s="4" t="s">
        <v>111</v>
      </c>
      <c r="H25" s="3">
        <v>18</v>
      </c>
      <c r="I25" s="3">
        <v>18</v>
      </c>
      <c r="J25" s="2">
        <f t="shared" si="0"/>
        <v>18</v>
      </c>
      <c r="K25" s="1">
        <v>490000</v>
      </c>
      <c r="L25" s="5">
        <f t="shared" si="1"/>
        <v>0.40816326530612246</v>
      </c>
      <c r="M25" s="1">
        <v>200000</v>
      </c>
      <c r="N25" s="1">
        <v>290000</v>
      </c>
      <c r="O25" s="6">
        <f t="shared" si="2"/>
        <v>0.59183673469387754</v>
      </c>
      <c r="P25" s="6" t="str">
        <f t="shared" si="3"/>
        <v>ok</v>
      </c>
      <c r="Q25" s="1">
        <f t="shared" si="4"/>
        <v>290000</v>
      </c>
      <c r="R25" s="1">
        <v>290000</v>
      </c>
      <c r="S25" s="1"/>
      <c r="T25" s="12" t="s">
        <v>135</v>
      </c>
      <c r="U25" s="7"/>
      <c r="V25" s="8"/>
      <c r="W25" s="7"/>
      <c r="X25" s="8"/>
      <c r="Y25" s="7"/>
      <c r="Z25" s="10"/>
      <c r="AA25" s="7"/>
      <c r="AB25" s="10"/>
      <c r="AC25" s="10"/>
    </row>
    <row r="26" spans="1:344" s="32" customFormat="1" ht="35.1" customHeight="1" x14ac:dyDescent="0.25">
      <c r="A26" s="2">
        <v>96</v>
      </c>
      <c r="B26" s="14">
        <v>6</v>
      </c>
      <c r="C26" s="3" t="s">
        <v>80</v>
      </c>
      <c r="D26" s="3" t="s">
        <v>16</v>
      </c>
      <c r="E26" s="40" t="s">
        <v>81</v>
      </c>
      <c r="F26" s="3" t="s">
        <v>82</v>
      </c>
      <c r="G26" s="4" t="s">
        <v>86</v>
      </c>
      <c r="H26" s="3">
        <v>18</v>
      </c>
      <c r="I26" s="3">
        <v>18</v>
      </c>
      <c r="J26" s="2">
        <f t="shared" si="0"/>
        <v>18</v>
      </c>
      <c r="K26" s="1">
        <v>525000</v>
      </c>
      <c r="L26" s="5">
        <f t="shared" si="1"/>
        <v>0.4</v>
      </c>
      <c r="M26" s="1">
        <v>210000</v>
      </c>
      <c r="N26" s="1">
        <v>315000</v>
      </c>
      <c r="O26" s="6">
        <f t="shared" si="2"/>
        <v>0.6</v>
      </c>
      <c r="P26" s="6" t="str">
        <f t="shared" si="3"/>
        <v>ok</v>
      </c>
      <c r="Q26" s="1">
        <f t="shared" si="4"/>
        <v>315000</v>
      </c>
      <c r="R26" s="1">
        <v>315000</v>
      </c>
      <c r="S26" s="1"/>
      <c r="T26" s="12" t="s">
        <v>135</v>
      </c>
      <c r="U26" s="7"/>
      <c r="V26" s="9"/>
      <c r="W26" s="10"/>
      <c r="X26" s="9"/>
      <c r="Y26" s="8"/>
      <c r="Z26" s="7"/>
      <c r="AA26" s="11"/>
      <c r="AB26" s="7"/>
      <c r="AC26" s="10"/>
    </row>
    <row r="27" spans="1:344" s="32" customFormat="1" ht="35.1" customHeight="1" x14ac:dyDescent="0.25">
      <c r="A27" s="2">
        <v>97</v>
      </c>
      <c r="B27" s="14">
        <v>109</v>
      </c>
      <c r="C27" s="3" t="s">
        <v>67</v>
      </c>
      <c r="D27" s="3" t="s">
        <v>16</v>
      </c>
      <c r="E27" s="40" t="s">
        <v>68</v>
      </c>
      <c r="F27" s="3" t="s">
        <v>69</v>
      </c>
      <c r="G27" s="4" t="s">
        <v>114</v>
      </c>
      <c r="H27" s="3">
        <v>16</v>
      </c>
      <c r="I27" s="3">
        <v>16</v>
      </c>
      <c r="J27" s="2">
        <f t="shared" ref="J27:J29" si="5">(H27+I27)/2</f>
        <v>16</v>
      </c>
      <c r="K27" s="1">
        <v>790000</v>
      </c>
      <c r="L27" s="5">
        <f t="shared" ref="L27:L29" si="6">M27/K27</f>
        <v>0.50632911392405067</v>
      </c>
      <c r="M27" s="1">
        <v>400000</v>
      </c>
      <c r="N27" s="1">
        <v>390000</v>
      </c>
      <c r="O27" s="6">
        <f t="shared" ref="O27:O29" si="7">N27/K27</f>
        <v>0.49367088607594939</v>
      </c>
      <c r="P27" s="6" t="str">
        <f t="shared" ref="P27:P29" si="8">IF(O27&gt;60%,"chyba","ok")</f>
        <v>ok</v>
      </c>
      <c r="Q27" s="1">
        <f t="shared" si="4"/>
        <v>390000</v>
      </c>
      <c r="R27" s="1">
        <v>390000</v>
      </c>
      <c r="S27" s="1"/>
      <c r="T27" s="12" t="s">
        <v>135</v>
      </c>
      <c r="U27" s="7"/>
      <c r="V27" s="8"/>
      <c r="W27" s="7"/>
      <c r="X27" s="8"/>
      <c r="Y27" s="7"/>
      <c r="Z27" s="10"/>
      <c r="AA27" s="7"/>
      <c r="AB27" s="10"/>
      <c r="AC27" s="10"/>
    </row>
    <row r="28" spans="1:344" s="32" customFormat="1" ht="35.1" customHeight="1" x14ac:dyDescent="0.25">
      <c r="A28" s="2">
        <v>98</v>
      </c>
      <c r="B28" s="14">
        <v>29</v>
      </c>
      <c r="C28" s="3" t="s">
        <v>130</v>
      </c>
      <c r="D28" s="3" t="s">
        <v>16</v>
      </c>
      <c r="E28" s="40" t="s">
        <v>131</v>
      </c>
      <c r="F28" s="3" t="s">
        <v>133</v>
      </c>
      <c r="G28" s="4" t="s">
        <v>132</v>
      </c>
      <c r="H28" s="3">
        <v>15</v>
      </c>
      <c r="I28" s="3">
        <v>17</v>
      </c>
      <c r="J28" s="2">
        <f t="shared" si="5"/>
        <v>16</v>
      </c>
      <c r="K28" s="1">
        <v>688500</v>
      </c>
      <c r="L28" s="5">
        <f t="shared" si="6"/>
        <v>0.41917211328976034</v>
      </c>
      <c r="M28" s="1">
        <v>288600</v>
      </c>
      <c r="N28" s="1">
        <v>399900</v>
      </c>
      <c r="O28" s="6">
        <f t="shared" si="7"/>
        <v>0.58082788671023966</v>
      </c>
      <c r="P28" s="6" t="str">
        <f t="shared" si="8"/>
        <v>ok</v>
      </c>
      <c r="Q28" s="1">
        <f t="shared" si="4"/>
        <v>399900</v>
      </c>
      <c r="R28" s="1">
        <v>399900</v>
      </c>
      <c r="S28" s="1"/>
      <c r="T28" s="12" t="s">
        <v>135</v>
      </c>
      <c r="U28" s="7"/>
      <c r="V28" s="8"/>
      <c r="W28" s="7"/>
      <c r="X28" s="8"/>
      <c r="Y28" s="8"/>
      <c r="Z28" s="10"/>
      <c r="AA28" s="8"/>
      <c r="AB28" s="10"/>
      <c r="AC28" s="10"/>
    </row>
    <row r="29" spans="1:344" s="32" customFormat="1" ht="35.1" customHeight="1" x14ac:dyDescent="0.25">
      <c r="A29" s="2">
        <v>99</v>
      </c>
      <c r="B29" s="14">
        <v>38</v>
      </c>
      <c r="C29" s="3" t="s">
        <v>103</v>
      </c>
      <c r="D29" s="3" t="s">
        <v>16</v>
      </c>
      <c r="E29" s="40" t="s">
        <v>105</v>
      </c>
      <c r="F29" s="3" t="s">
        <v>106</v>
      </c>
      <c r="G29" s="4" t="s">
        <v>104</v>
      </c>
      <c r="H29" s="3">
        <v>14</v>
      </c>
      <c r="I29" s="3">
        <v>15</v>
      </c>
      <c r="J29" s="2">
        <f t="shared" si="5"/>
        <v>14.5</v>
      </c>
      <c r="K29" s="1">
        <v>2587000</v>
      </c>
      <c r="L29" s="5">
        <f t="shared" si="6"/>
        <v>0.90336296868960186</v>
      </c>
      <c r="M29" s="1">
        <v>2337000</v>
      </c>
      <c r="N29" s="1">
        <v>250000</v>
      </c>
      <c r="O29" s="6">
        <f t="shared" si="7"/>
        <v>9.663703131039815E-2</v>
      </c>
      <c r="P29" s="6" t="str">
        <f t="shared" si="8"/>
        <v>ok</v>
      </c>
      <c r="Q29" s="1">
        <f t="shared" si="4"/>
        <v>250000</v>
      </c>
      <c r="R29" s="1"/>
      <c r="S29" s="1">
        <v>250000</v>
      </c>
      <c r="T29" s="12" t="s">
        <v>135</v>
      </c>
      <c r="U29" s="7"/>
      <c r="V29" s="8"/>
      <c r="W29" s="7"/>
      <c r="X29" s="8"/>
      <c r="Y29" s="7"/>
      <c r="Z29" s="10"/>
      <c r="AA29" s="7"/>
      <c r="AB29" s="10"/>
      <c r="AC29" s="10"/>
    </row>
    <row r="30" spans="1:344" ht="26.25" customHeight="1" x14ac:dyDescent="0.25">
      <c r="A30" s="15"/>
      <c r="B30" s="15"/>
      <c r="C30" s="15"/>
      <c r="D30" s="15"/>
      <c r="E30" s="15"/>
      <c r="F30" s="15"/>
      <c r="G30" s="13" t="s">
        <v>59</v>
      </c>
      <c r="H30" s="16"/>
      <c r="I30" s="17"/>
      <c r="J30" s="57"/>
      <c r="K30" s="34">
        <f>SUM(K4:K29)</f>
        <v>19547026.859999999</v>
      </c>
      <c r="L30" s="18"/>
      <c r="M30" s="34">
        <f>SUM(M4:M29)</f>
        <v>11676426.859999999</v>
      </c>
      <c r="N30" s="19">
        <f>SUM(N4:N29)</f>
        <v>7870600</v>
      </c>
      <c r="O30" s="18"/>
      <c r="P30" s="20"/>
      <c r="Q30" s="19">
        <f>SUM(Q4:Q29)</f>
        <v>7870600</v>
      </c>
      <c r="R30" s="54">
        <f>SUM(R4:R29)</f>
        <v>6204600</v>
      </c>
      <c r="S30" s="54">
        <f>SUM(S4:S29)</f>
        <v>1666000</v>
      </c>
      <c r="T30" s="56"/>
      <c r="U30" s="55"/>
      <c r="V30" s="22"/>
      <c r="W30" s="23" t="e">
        <f>SUM(#REF!)</f>
        <v>#REF!</v>
      </c>
      <c r="X30" s="22"/>
      <c r="Y30" s="22"/>
      <c r="Z30" s="22" t="e">
        <f>SUM(#REF!)</f>
        <v>#REF!</v>
      </c>
      <c r="AA30" s="22"/>
      <c r="AB30" s="22" t="e">
        <f>SUM(#REF!)</f>
        <v>#REF!</v>
      </c>
      <c r="AC30" s="22" t="e">
        <f>SUM(#REF!)</f>
        <v>#REF!</v>
      </c>
    </row>
    <row r="32" spans="1:344" x14ac:dyDescent="0.25">
      <c r="M32" s="39"/>
    </row>
    <row r="33" spans="13:13" x14ac:dyDescent="0.25">
      <c r="M33" s="39"/>
    </row>
  </sheetData>
  <sortState ref="A40:AE40">
    <sortCondition descending="1" ref="J40"/>
    <sortCondition descending="1" ref="L40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náhradní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2019-02-18T15:43:55Z</dcterms:modified>
</cp:coreProperties>
</file>